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09580cf30f5b6/Documents/"/>
    </mc:Choice>
  </mc:AlternateContent>
  <xr:revisionPtr revIDLastSave="1" documentId="8_{75D5E098-E336-46FE-B2FC-C447AD26F525}" xr6:coauthVersionLast="47" xr6:coauthVersionMax="47" xr10:uidLastSave="{28F8FBFA-AE42-4F4B-9364-D101469C9479}"/>
  <bookViews>
    <workbookView xWindow="28680" yWindow="-120" windowWidth="29040" windowHeight="1572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Crowdfunding!$A$1:$T$1001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5" i="6"/>
  <c r="N4" i="6"/>
  <c r="N3" i="6"/>
  <c r="N2" i="6"/>
  <c r="N6" i="6"/>
  <c r="K7" i="6"/>
  <c r="K6" i="6"/>
  <c r="K5" i="6"/>
  <c r="K4" i="6"/>
  <c r="K3" i="6"/>
  <c r="K2" i="6"/>
  <c r="D13" i="5"/>
  <c r="C13" i="5"/>
  <c r="D12" i="5"/>
  <c r="C12" i="5"/>
  <c r="D11" i="5"/>
  <c r="C11" i="5"/>
  <c r="D10" i="5"/>
  <c r="C10" i="5"/>
  <c r="D9" i="5"/>
  <c r="C9" i="5"/>
  <c r="B9" i="5"/>
  <c r="D8" i="5"/>
  <c r="C8" i="5"/>
  <c r="D7" i="5"/>
  <c r="C7" i="5"/>
  <c r="D6" i="5"/>
  <c r="C6" i="5"/>
  <c r="D5" i="5"/>
  <c r="C5" i="5"/>
  <c r="D4" i="5"/>
  <c r="C4" i="5"/>
  <c r="D3" i="5"/>
  <c r="C3" i="5"/>
  <c r="B12" i="5"/>
  <c r="B11" i="5"/>
  <c r="B10" i="5"/>
  <c r="B8" i="5"/>
  <c r="B7" i="5"/>
  <c r="B6" i="5"/>
  <c r="B5" i="5"/>
  <c r="B4" i="5"/>
  <c r="B3" i="5"/>
  <c r="B1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F2" i="5" s="1"/>
  <c r="E13" i="5"/>
  <c r="G13" i="5" s="1"/>
  <c r="E12" i="5"/>
  <c r="G12" i="5" s="1"/>
  <c r="E11" i="5"/>
  <c r="F11" i="5" s="1"/>
  <c r="E9" i="5"/>
  <c r="G9" i="5" s="1"/>
  <c r="E8" i="5"/>
  <c r="G8" i="5" s="1"/>
  <c r="E7" i="5"/>
  <c r="G7" i="5" s="1"/>
  <c r="E6" i="5"/>
  <c r="E5" i="5"/>
  <c r="E10" i="5"/>
  <c r="E4" i="5"/>
  <c r="E3" i="5"/>
  <c r="H3" i="5" s="1"/>
  <c r="H2" i="5" l="1"/>
  <c r="G2" i="5"/>
  <c r="F13" i="5"/>
  <c r="H13" i="5"/>
  <c r="F12" i="5"/>
  <c r="H12" i="5"/>
  <c r="H11" i="5"/>
  <c r="G11" i="5"/>
  <c r="F9" i="5"/>
  <c r="H9" i="5"/>
  <c r="F8" i="5"/>
  <c r="H8" i="5"/>
  <c r="H7" i="5"/>
  <c r="F7" i="5"/>
  <c r="H4" i="5"/>
  <c r="G4" i="5"/>
  <c r="G10" i="5"/>
  <c r="H10" i="5"/>
  <c r="F5" i="5"/>
  <c r="H5" i="5"/>
  <c r="G5" i="5"/>
  <c r="F6" i="5"/>
  <c r="H6" i="5"/>
  <c r="G6" i="5"/>
  <c r="F10" i="5"/>
  <c r="F4" i="5"/>
  <c r="G3" i="5"/>
  <c r="F3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<sst xmlns="http://schemas.openxmlformats.org/spreadsheetml/2006/main" count="7069" uniqueCount="2114">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</sst>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44" applyFont="1"/>
    <xf numFmtId="0" fontId="0" fillId="0" borderId="0" xfId="0" applyNumberFormat="1"/>
    <xf numFmtId="165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9" fontId="16" fillId="0" borderId="0" xfId="44" applyFont="1" applyFill="1" applyAlignment="1">
      <alignment horizontal="center"/>
    </xf>
    <xf numFmtId="165" fontId="16" fillId="0" borderId="0" xfId="43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0" fontId="0" fillId="0" borderId="10" xfId="0" applyBorder="1"/>
    <xf numFmtId="43" fontId="0" fillId="0" borderId="0" xfId="42" applyFont="1"/>
    <xf numFmtId="0" fontId="0" fillId="0" borderId="0" xfId="42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fgColor rgb="FF000000"/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rgb="FF000000"/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rgb="FF000000"/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rgb="FF000000"/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rgb="FF000000"/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A8E91"/>
      <color rgb="FFD8EACC"/>
      <color rgb="FF7395D3"/>
      <color rgb="FFFEE6E6"/>
      <color rgb="FFFDCBCB"/>
      <color rgb="FFFF33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2-4812-9F11-2E321737D8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2-4812-9F11-2E321737D88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2-4812-9F11-2E321737D88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2-4812-9F11-2E321737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438767"/>
        <c:axId val="1868806223"/>
      </c:barChart>
      <c:catAx>
        <c:axId val="191343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6223"/>
        <c:crosses val="autoZero"/>
        <c:auto val="1"/>
        <c:lblAlgn val="ctr"/>
        <c:lblOffset val="100"/>
        <c:noMultiLvlLbl val="0"/>
      </c:catAx>
      <c:valAx>
        <c:axId val="18688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C15-85D1-A9FF7BB7E79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C15-85D1-A9FF7BB7E79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B-4C15-85D1-A9FF7BB7E79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B-4C15-85D1-A9FF7BB7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451295"/>
        <c:axId val="1505952959"/>
      </c:barChart>
      <c:catAx>
        <c:axId val="19134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52959"/>
        <c:crosses val="autoZero"/>
        <c:auto val="1"/>
        <c:lblAlgn val="ctr"/>
        <c:lblOffset val="100"/>
        <c:noMultiLvlLbl val="0"/>
      </c:catAx>
      <c:valAx>
        <c:axId val="15059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7C5-9C26-59D870A5EFF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7C5-9C26-59D870A5EFF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7-47C5-9C26-59D870A5EFF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7-47C5-9C26-59D870A5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451759"/>
        <c:axId val="1502812607"/>
      </c:lineChart>
      <c:catAx>
        <c:axId val="19134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12607"/>
        <c:crosses val="autoZero"/>
        <c:auto val="1"/>
        <c:lblAlgn val="ctr"/>
        <c:lblOffset val="100"/>
        <c:noMultiLvlLbl val="0"/>
      </c:catAx>
      <c:valAx>
        <c:axId val="15028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C4B-85A8-57267A58C3E8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9-4C4B-85A8-57267A58C3E8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9-4C4B-85A8-57267A58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866143"/>
        <c:axId val="1511768063"/>
      </c:lineChart>
      <c:catAx>
        <c:axId val="19068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8063"/>
        <c:crosses val="autoZero"/>
        <c:auto val="1"/>
        <c:lblAlgn val="ctr"/>
        <c:lblOffset val="100"/>
        <c:noMultiLvlLbl val="0"/>
      </c:catAx>
      <c:valAx>
        <c:axId val="15117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2</xdr:row>
      <xdr:rowOff>19050</xdr:rowOff>
    </xdr:from>
    <xdr:to>
      <xdr:col>16</xdr:col>
      <xdr:colOff>333375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5932B-D310-6BEC-C206-69B771A5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4</xdr:row>
      <xdr:rowOff>104775</xdr:rowOff>
    </xdr:from>
    <xdr:to>
      <xdr:col>17</xdr:col>
      <xdr:colOff>95250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2242-FB5D-F6AC-CDC1-7AACBD64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2</xdr:row>
      <xdr:rowOff>123825</xdr:rowOff>
    </xdr:from>
    <xdr:to>
      <xdr:col>15</xdr:col>
      <xdr:colOff>157162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62230-1F69-C4C7-9A00-58CF5CB9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471486</xdr:colOff>
      <xdr:row>13</xdr:row>
      <xdr:rowOff>152399</xdr:rowOff>
    </xdr:from>
    <xdr:to>
      <xdr:col>14</xdr:col>
      <xdr:colOff>142875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6BD7C-B8DA-33F5-6CA8-6160A077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Darrough" refreshedDate="44990.93639722222" createdVersion="8" refreshedVersion="8" minRefreshableVersion="3" recordCount="1000" xr:uid="{4A3C56E0-6301-4318-BAD6-C491CEC6457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5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4833D-4661-4DE3-9244-FE2559FC585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B4DCA-21E0-471B-BD0C-4E7559B5869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0630E-4FCD-4402-9D25-3274B82BB68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4" sqref="H4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2" bestFit="1" customWidth="1"/>
    <col min="4" max="4" width="8.5" bestFit="1" customWidth="1"/>
    <col min="5" max="5" width="11.75" bestFit="1" customWidth="1"/>
    <col min="6" max="6" width="18.5" style="3" bestFit="1" customWidth="1"/>
    <col min="7" max="7" width="12.5" bestFit="1" customWidth="1"/>
    <col min="8" max="8" width="17.5" bestFit="1" customWidth="1"/>
    <col min="9" max="9" width="20.5" style="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style="8" bestFit="1" customWidth="1"/>
    <col min="14" max="14" width="12.25" bestFit="1" customWidth="1"/>
    <col min="15" max="15" width="25" style="8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9.375" bestFit="1" customWidth="1"/>
    <col min="20" max="20" width="16.375" bestFit="1" customWidth="1"/>
  </cols>
  <sheetData>
    <row r="1" spans="1:20" s="1" customFormat="1" x14ac:dyDescent="0.25">
      <c r="A1" s="10" t="s">
        <v>2027</v>
      </c>
      <c r="B1" s="10" t="s">
        <v>0</v>
      </c>
      <c r="C1" s="11" t="s">
        <v>1</v>
      </c>
      <c r="D1" s="10" t="s">
        <v>2</v>
      </c>
      <c r="E1" s="10" t="s">
        <v>3</v>
      </c>
      <c r="F1" s="12" t="s">
        <v>2029</v>
      </c>
      <c r="G1" s="10" t="s">
        <v>4</v>
      </c>
      <c r="H1" s="10" t="s">
        <v>5</v>
      </c>
      <c r="I1" s="13" t="s">
        <v>2030</v>
      </c>
      <c r="J1" s="10" t="s">
        <v>6</v>
      </c>
      <c r="K1" s="10" t="s">
        <v>7</v>
      </c>
      <c r="L1" s="10" t="s">
        <v>8</v>
      </c>
      <c r="M1" s="14" t="s">
        <v>2071</v>
      </c>
      <c r="N1" s="10" t="s">
        <v>9</v>
      </c>
      <c r="O1" s="14" t="s">
        <v>2072</v>
      </c>
      <c r="P1" s="10" t="s">
        <v>10</v>
      </c>
      <c r="Q1" s="10" t="s">
        <v>11</v>
      </c>
      <c r="R1" s="10" t="s">
        <v>2028</v>
      </c>
      <c r="S1" s="10" t="s">
        <v>2031</v>
      </c>
      <c r="T1" s="10" t="s">
        <v>2032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>E3/D3</f>
        <v>10.4</v>
      </c>
      <c r="G3" t="s">
        <v>20</v>
      </c>
      <c r="H3">
        <v>158</v>
      </c>
      <c r="I3" s="5">
        <f>IFERROR(E3/H3,0)</f>
        <v>92.151898734177209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8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>_xlfn.TEXTAFTER(R3,"/")</f>
        <v>rock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>E4/D4</f>
        <v>1.3147878228782288</v>
      </c>
      <c r="G4" t="s">
        <v>20</v>
      </c>
      <c r="H4">
        <v>1425</v>
      </c>
      <c r="I4" s="5">
        <f>IFERROR(E4/H4,0)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>_xlfn.TEXTAFTER(R4,"/")</f>
        <v>web</v>
      </c>
    </row>
    <row r="5" spans="1:20" ht="31.5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>E5/D5</f>
        <v>0.58976190476190471</v>
      </c>
      <c r="G5" t="s">
        <v>14</v>
      </c>
      <c r="H5">
        <v>24</v>
      </c>
      <c r="I5" s="5">
        <f>IFERROR(E5/H5,0)</f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>_xlfn.TEXTBEFORE(R5,"/")</f>
        <v>music</v>
      </c>
      <c r="T5" t="str">
        <f>_xlfn.TEXTAFTER(R5,"/")</f>
        <v>rock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>E6/D6</f>
        <v>0.69276315789473686</v>
      </c>
      <c r="G6" t="s">
        <v>14</v>
      </c>
      <c r="H6">
        <v>53</v>
      </c>
      <c r="I6" s="5">
        <f>IFERROR(E6/H6,0)</f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>_xlfn.TEXTBEFORE(R6,"/")</f>
        <v>theater</v>
      </c>
      <c r="T6" t="str">
        <f>_xlfn.TEXTAFTER(R6,"/")</f>
        <v>plays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>E7/D7</f>
        <v>1.7361842105263159</v>
      </c>
      <c r="G7" t="s">
        <v>20</v>
      </c>
      <c r="H7">
        <v>174</v>
      </c>
      <c r="I7" s="5">
        <f>IFERROR(E7/H7,0)</f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>_xlfn.TEXTBEFORE(R7,"/")</f>
        <v>theater</v>
      </c>
      <c r="T7" t="str">
        <f>_xlfn.TEXTAFTER(R7,"/")</f>
        <v>plays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>E8/D8</f>
        <v>0.20961538461538462</v>
      </c>
      <c r="G8" t="s">
        <v>14</v>
      </c>
      <c r="H8">
        <v>18</v>
      </c>
      <c r="I8" s="5">
        <f>IFERROR(E8/H8,0)</f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>_xlfn.TEXTBEFORE(R8,"/")</f>
        <v>film &amp; video</v>
      </c>
      <c r="T8" t="str">
        <f>_xlfn.TEXTAFTER(R8,"/")</f>
        <v>documentary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>E9/D9</f>
        <v>3.2757777777777779</v>
      </c>
      <c r="G9" t="s">
        <v>20</v>
      </c>
      <c r="H9">
        <v>227</v>
      </c>
      <c r="I9" s="5">
        <f>IFERROR(E9/H9,0)</f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>_xlfn.TEXTBEFORE(R9,"/")</f>
        <v>theater</v>
      </c>
      <c r="T9" t="str">
        <f>_xlfn.TEXTAFTER(R9,"/")</f>
        <v>plays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>E10/D10</f>
        <v>0.19932788374205268</v>
      </c>
      <c r="G10" t="s">
        <v>47</v>
      </c>
      <c r="H10">
        <v>708</v>
      </c>
      <c r="I10" s="5">
        <f>IFERROR(E10/H10,0)</f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>_xlfn.TEXTBEFORE(R10,"/")</f>
        <v>theater</v>
      </c>
      <c r="T10" t="str">
        <f>_xlfn.TEXTAFTER(R10,"/")</f>
        <v>plays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>E11/D11</f>
        <v>0.51741935483870971</v>
      </c>
      <c r="G11" t="s">
        <v>14</v>
      </c>
      <c r="H11">
        <v>44</v>
      </c>
      <c r="I11" s="5">
        <f>IFERROR(E11/H11,0)</f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>_xlfn.TEXTBEFORE(R11,"/")</f>
        <v>music</v>
      </c>
      <c r="T11" t="str">
        <f>_xlfn.TEXTAFTER(R11,"/")</f>
        <v>electric music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>E12/D12</f>
        <v>2.6611538461538462</v>
      </c>
      <c r="G12" t="s">
        <v>20</v>
      </c>
      <c r="H12">
        <v>220</v>
      </c>
      <c r="I12" s="5">
        <f>IFERROR(E12/H12,0)</f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>_xlfn.TEXTBEFORE(R12,"/")</f>
        <v>film &amp; video</v>
      </c>
      <c r="T12" t="str">
        <f>_xlfn.TEXTAFTER(R12,"/")</f>
        <v>drama</v>
      </c>
    </row>
    <row r="13" spans="1:20" ht="31.5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>E13/D13</f>
        <v>0.48095238095238096</v>
      </c>
      <c r="G13" t="s">
        <v>14</v>
      </c>
      <c r="H13">
        <v>27</v>
      </c>
      <c r="I13" s="5">
        <f>IFERROR(E13/H13,0)</f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>_xlfn.TEXTBEFORE(R13,"/")</f>
        <v>theater</v>
      </c>
      <c r="T13" t="str">
        <f>_xlfn.TEXTAFTER(R13,"/")</f>
        <v>plays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>E14/D14</f>
        <v>0.89349206349206345</v>
      </c>
      <c r="G14" t="s">
        <v>14</v>
      </c>
      <c r="H14">
        <v>55</v>
      </c>
      <c r="I14" s="5">
        <f>IFERROR(E14/H14,0)</f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>_xlfn.TEXTBEFORE(R14,"/")</f>
        <v>film &amp; video</v>
      </c>
      <c r="T14" t="str">
        <f>_xlfn.TEXTAFTER(R14,"/")</f>
        <v>drama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>E15/D15</f>
        <v>2.4511904761904764</v>
      </c>
      <c r="G15" t="s">
        <v>20</v>
      </c>
      <c r="H15">
        <v>98</v>
      </c>
      <c r="I15" s="5">
        <f>IFERROR(E15/H15,0)</f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>_xlfn.TEXTBEFORE(R15,"/")</f>
        <v>music</v>
      </c>
      <c r="T15" t="str">
        <f>_xlfn.TEXTAFTER(R15,"/")</f>
        <v>indie rock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>E16/D16</f>
        <v>0.66769503546099296</v>
      </c>
      <c r="G16" t="s">
        <v>14</v>
      </c>
      <c r="H16">
        <v>200</v>
      </c>
      <c r="I16" s="5">
        <f>IFERROR(E16/H16,0)</f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>_xlfn.TEXTBEFORE(R16,"/")</f>
        <v>music</v>
      </c>
      <c r="T16" t="str">
        <f>_xlfn.TEXTAFTER(R16,"/")</f>
        <v>indie rock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>E17/D17</f>
        <v>0.47307881773399013</v>
      </c>
      <c r="G17" t="s">
        <v>14</v>
      </c>
      <c r="H17">
        <v>452</v>
      </c>
      <c r="I17" s="5">
        <f>IFERROR(E17/H17,0)</f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>_xlfn.TEXTBEFORE(R17,"/")</f>
        <v>technology</v>
      </c>
      <c r="T17" t="str">
        <f>_xlfn.TEXTAFTER(R17,"/")</f>
        <v>wearables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>E18/D18</f>
        <v>6.4947058823529416</v>
      </c>
      <c r="G18" t="s">
        <v>20</v>
      </c>
      <c r="H18">
        <v>100</v>
      </c>
      <c r="I18" s="5">
        <f>IFERROR(E18/H18,0)</f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>_xlfn.TEXTBEFORE(R18,"/")</f>
        <v>publishing</v>
      </c>
      <c r="T18" t="str">
        <f>_xlfn.TEXTAFTER(R18,"/")</f>
        <v>nonfiction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>E19/D19</f>
        <v>1.5939125295508274</v>
      </c>
      <c r="G19" t="s">
        <v>20</v>
      </c>
      <c r="H19">
        <v>1249</v>
      </c>
      <c r="I19" s="5">
        <f>IFERROR(E19/H19,0)</f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>_xlfn.TEXTBEFORE(R19,"/")</f>
        <v>film &amp; video</v>
      </c>
      <c r="T19" t="str">
        <f>_xlfn.TEXTAFTER(R19,"/")</f>
        <v>animation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>E20/D20</f>
        <v>0.66912087912087914</v>
      </c>
      <c r="G20" t="s">
        <v>74</v>
      </c>
      <c r="H20">
        <v>135</v>
      </c>
      <c r="I20" s="5">
        <f>IFERROR(E20/H20,0)</f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>_xlfn.TEXTBEFORE(R20,"/")</f>
        <v>theater</v>
      </c>
      <c r="T20" t="str">
        <f>_xlfn.TEXTAFTER(R20,"/")</f>
        <v>plays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>E21/D21</f>
        <v>0.48529600000000001</v>
      </c>
      <c r="G21" t="s">
        <v>14</v>
      </c>
      <c r="H21">
        <v>674</v>
      </c>
      <c r="I21" s="5">
        <f>IFERROR(E21/H21,0)</f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>_xlfn.TEXTBEFORE(R21,"/")</f>
        <v>theater</v>
      </c>
      <c r="T21" t="str">
        <f>_xlfn.TEXTAFTER(R21,"/")</f>
        <v>plays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>E22/D22</f>
        <v>1.1224279210925645</v>
      </c>
      <c r="G22" t="s">
        <v>20</v>
      </c>
      <c r="H22">
        <v>1396</v>
      </c>
      <c r="I22" s="5">
        <f>IFERROR(E22/H22,0)</f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>_xlfn.TEXTBEFORE(R22,"/")</f>
        <v>film &amp; video</v>
      </c>
      <c r="T22" t="str">
        <f>_xlfn.TEXTAFTER(R22,"/")</f>
        <v>drama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>E23/D23</f>
        <v>0.40992553191489361</v>
      </c>
      <c r="G23" t="s">
        <v>14</v>
      </c>
      <c r="H23">
        <v>558</v>
      </c>
      <c r="I23" s="5">
        <f>IFERROR(E23/H23,0)</f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>_xlfn.TEXTBEFORE(R23,"/")</f>
        <v>theater</v>
      </c>
      <c r="T23" t="str">
        <f>_xlfn.TEXTAFTER(R23,"/")</f>
        <v>plays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>E24/D24</f>
        <v>1.2807106598984772</v>
      </c>
      <c r="G24" t="s">
        <v>20</v>
      </c>
      <c r="H24">
        <v>890</v>
      </c>
      <c r="I24" s="5">
        <f>IFERROR(E24/H24,0)</f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>_xlfn.TEXTBEFORE(R24,"/")</f>
        <v>theater</v>
      </c>
      <c r="T24" t="str">
        <f>_xlfn.TEXTAFTER(R24,"/")</f>
        <v>plays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>E25/D25</f>
        <v>3.3204444444444445</v>
      </c>
      <c r="G25" t="s">
        <v>20</v>
      </c>
      <c r="H25">
        <v>142</v>
      </c>
      <c r="I25" s="5">
        <f>IFERROR(E25/H25,0)</f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>_xlfn.TEXTBEFORE(R25,"/")</f>
        <v>film &amp; video</v>
      </c>
      <c r="T25" t="str">
        <f>_xlfn.TEXTAFTER(R25,"/")</f>
        <v>documentary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>E26/D26</f>
        <v>1.1283225108225108</v>
      </c>
      <c r="G26" t="s">
        <v>20</v>
      </c>
      <c r="H26">
        <v>2673</v>
      </c>
      <c r="I26" s="5">
        <f>IFERROR(E26/H26,0)</f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>_xlfn.TEXTBEFORE(R26,"/")</f>
        <v>technology</v>
      </c>
      <c r="T26" t="str">
        <f>_xlfn.TEXTAFTER(R26,"/")</f>
        <v>wearables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>E27/D27</f>
        <v>2.1643636363636363</v>
      </c>
      <c r="G27" t="s">
        <v>20</v>
      </c>
      <c r="H27">
        <v>163</v>
      </c>
      <c r="I27" s="5">
        <f>IFERROR(E27/H27,0)</f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>_xlfn.TEXTBEFORE(R27,"/")</f>
        <v>games</v>
      </c>
      <c r="T27" t="str">
        <f>_xlfn.TEXTAFTER(R27,"/")</f>
        <v>video games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>E28/D28</f>
        <v>0.4819906976744186</v>
      </c>
      <c r="G28" t="s">
        <v>74</v>
      </c>
      <c r="H28">
        <v>1480</v>
      </c>
      <c r="I28" s="5">
        <f>IFERROR(E28/H28,0)</f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>_xlfn.TEXTBEFORE(R28,"/")</f>
        <v>theater</v>
      </c>
      <c r="T28" t="str">
        <f>_xlfn.TEXTAFTER(R28,"/")</f>
        <v>plays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>E29/D29</f>
        <v>0.79949999999999999</v>
      </c>
      <c r="G29" t="s">
        <v>14</v>
      </c>
      <c r="H29">
        <v>15</v>
      </c>
      <c r="I29" s="5">
        <f>IFERROR(E29/H29,0)</f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>_xlfn.TEXTBEFORE(R29,"/")</f>
        <v>music</v>
      </c>
      <c r="T29" t="str">
        <f>_xlfn.TEXTAFTER(R29,"/")</f>
        <v>rock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>E30/D30</f>
        <v>1.0522553516819573</v>
      </c>
      <c r="G30" t="s">
        <v>20</v>
      </c>
      <c r="H30">
        <v>2220</v>
      </c>
      <c r="I30" s="5">
        <f>IFERROR(E30/H30,0)</f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>_xlfn.TEXTBEFORE(R30,"/")</f>
        <v>theater</v>
      </c>
      <c r="T30" t="str">
        <f>_xlfn.TEXTAFTER(R30,"/")</f>
        <v>plays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>E31/D31</f>
        <v>3.2889978213507627</v>
      </c>
      <c r="G31" t="s">
        <v>20</v>
      </c>
      <c r="H31">
        <v>1606</v>
      </c>
      <c r="I31" s="5">
        <f>IFERROR(E31/H31,0)</f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>_xlfn.TEXTBEFORE(R31,"/")</f>
        <v>film &amp; video</v>
      </c>
      <c r="T31" t="str">
        <f>_xlfn.TEXTAFTER(R31,"/")</f>
        <v>shorts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>E32/D32</f>
        <v>1.606111111111111</v>
      </c>
      <c r="G32" t="s">
        <v>20</v>
      </c>
      <c r="H32">
        <v>129</v>
      </c>
      <c r="I32" s="5">
        <f>IFERROR(E32/H32,0)</f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>_xlfn.TEXTBEFORE(R32,"/")</f>
        <v>film &amp; video</v>
      </c>
      <c r="T32" t="str">
        <f>_xlfn.TEXTAFTER(R32,"/")</f>
        <v>animation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>E33/D33</f>
        <v>3.1</v>
      </c>
      <c r="G33" t="s">
        <v>20</v>
      </c>
      <c r="H33">
        <v>226</v>
      </c>
      <c r="I33" s="5">
        <f>IFERROR(E33/H33,0)</f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>_xlfn.TEXTBEFORE(R33,"/")</f>
        <v>games</v>
      </c>
      <c r="T33" t="str">
        <f>_xlfn.TEXTAFTER(R33,"/")</f>
        <v>video games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>E34/D34</f>
        <v>0.86807920792079207</v>
      </c>
      <c r="G34" t="s">
        <v>14</v>
      </c>
      <c r="H34">
        <v>2307</v>
      </c>
      <c r="I34" s="5">
        <f>IFERROR(E34/H34,0)</f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>_xlfn.TEXTBEFORE(R34,"/")</f>
        <v>film &amp; video</v>
      </c>
      <c r="T34" t="str">
        <f>_xlfn.TEXTAFTER(R34,"/")</f>
        <v>documentary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>E35/D35</f>
        <v>3.7782071713147412</v>
      </c>
      <c r="G35" t="s">
        <v>20</v>
      </c>
      <c r="H35">
        <v>5419</v>
      </c>
      <c r="I35" s="5">
        <f>IFERROR(E35/H35,0)</f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>_xlfn.TEXTBEFORE(R35,"/")</f>
        <v>theater</v>
      </c>
      <c r="T35" t="str">
        <f>_xlfn.TEXTAFTER(R35,"/")</f>
        <v>plays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>E36/D36</f>
        <v>1.5080645161290323</v>
      </c>
      <c r="G36" t="s">
        <v>20</v>
      </c>
      <c r="H36">
        <v>165</v>
      </c>
      <c r="I36" s="5">
        <f>IFERROR(E36/H36,0)</f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>_xlfn.TEXTBEFORE(R36,"/")</f>
        <v>film &amp; video</v>
      </c>
      <c r="T36" t="str">
        <f>_xlfn.TEXTAFTER(R36,"/")</f>
        <v>documentary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>E37/D37</f>
        <v>1.5030119521912351</v>
      </c>
      <c r="G37" t="s">
        <v>20</v>
      </c>
      <c r="H37">
        <v>1965</v>
      </c>
      <c r="I37" s="5">
        <f>IFERROR(E37/H37,0)</f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>_xlfn.TEXTBEFORE(R37,"/")</f>
        <v>film &amp; video</v>
      </c>
      <c r="T37" t="str">
        <f>_xlfn.TEXTAFTER(R37,"/")</f>
        <v>drama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>E38/D38</f>
        <v>1.572857142857143</v>
      </c>
      <c r="G38" t="s">
        <v>20</v>
      </c>
      <c r="H38">
        <v>16</v>
      </c>
      <c r="I38" s="5">
        <f>IFERROR(E38/H38,0)</f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>_xlfn.TEXTBEFORE(R38,"/")</f>
        <v>theater</v>
      </c>
      <c r="T38" t="str">
        <f>_xlfn.TEXTAFTER(R38,"/")</f>
        <v>plays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>E39/D39</f>
        <v>1.3998765432098765</v>
      </c>
      <c r="G39" t="s">
        <v>20</v>
      </c>
      <c r="H39">
        <v>107</v>
      </c>
      <c r="I39" s="5">
        <f>IFERROR(E39/H39,0)</f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>_xlfn.TEXTBEFORE(R39,"/")</f>
        <v>publishing</v>
      </c>
      <c r="T39" t="str">
        <f>_xlfn.TEXTAFTER(R39,"/")</f>
        <v>fiction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>E40/D40</f>
        <v>3.2532258064516131</v>
      </c>
      <c r="G40" t="s">
        <v>20</v>
      </c>
      <c r="H40">
        <v>134</v>
      </c>
      <c r="I40" s="5">
        <f>IFERROR(E40/H40,0)</f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>_xlfn.TEXTBEFORE(R40,"/")</f>
        <v>photography</v>
      </c>
      <c r="T40" t="str">
        <f>_xlfn.TEXTAFTER(R40,"/")</f>
        <v>photography books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>E41/D41</f>
        <v>0.50777777777777777</v>
      </c>
      <c r="G41" t="s">
        <v>14</v>
      </c>
      <c r="H41">
        <v>88</v>
      </c>
      <c r="I41" s="5">
        <f>IFERROR(E41/H41,0)</f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>_xlfn.TEXTBEFORE(R41,"/")</f>
        <v>theater</v>
      </c>
      <c r="T41" t="str">
        <f>_xlfn.TEXTAFTER(R41,"/")</f>
        <v>plays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>E42/D42</f>
        <v>1.6906818181818182</v>
      </c>
      <c r="G42" t="s">
        <v>20</v>
      </c>
      <c r="H42">
        <v>198</v>
      </c>
      <c r="I42" s="5">
        <f>IFERROR(E42/H42,0)</f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>_xlfn.TEXTBEFORE(R42,"/")</f>
        <v>technology</v>
      </c>
      <c r="T42" t="str">
        <f>_xlfn.TEXTAFTER(R42,"/")</f>
        <v>wearables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>E43/D43</f>
        <v>2.1292857142857144</v>
      </c>
      <c r="G43" t="s">
        <v>20</v>
      </c>
      <c r="H43">
        <v>111</v>
      </c>
      <c r="I43" s="5">
        <f>IFERROR(E43/H43,0)</f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>_xlfn.TEXTBEFORE(R43,"/")</f>
        <v>music</v>
      </c>
      <c r="T43" t="str">
        <f>_xlfn.TEXTAFTER(R43,"/")</f>
        <v>rock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>E44/D44</f>
        <v>4.4394444444444447</v>
      </c>
      <c r="G44" t="s">
        <v>20</v>
      </c>
      <c r="H44">
        <v>222</v>
      </c>
      <c r="I44" s="5">
        <f>IFERROR(E44/H44,0)</f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>_xlfn.TEXTBEFORE(R44,"/")</f>
        <v>food</v>
      </c>
      <c r="T44" t="str">
        <f>_xlfn.TEXTAFTER(R44,"/")</f>
        <v>food trucks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>E45/D45</f>
        <v>1.859390243902439</v>
      </c>
      <c r="G45" t="s">
        <v>20</v>
      </c>
      <c r="H45">
        <v>6212</v>
      </c>
      <c r="I45" s="5">
        <f>IFERROR(E45/H45,0)</f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>_xlfn.TEXTBEFORE(R45,"/")</f>
        <v>publishing</v>
      </c>
      <c r="T45" t="str">
        <f>_xlfn.TEXTAFTER(R45,"/")</f>
        <v>radio &amp; podcasts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>E46/D46</f>
        <v>6.5881249999999998</v>
      </c>
      <c r="G46" t="s">
        <v>20</v>
      </c>
      <c r="H46">
        <v>98</v>
      </c>
      <c r="I46" s="5">
        <f>IFERROR(E46/H46,0)</f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>_xlfn.TEXTBEFORE(R46,"/")</f>
        <v>publishing</v>
      </c>
      <c r="T46" t="str">
        <f>_xlfn.TEXTAFTER(R46,"/")</f>
        <v>fiction</v>
      </c>
    </row>
    <row r="47" spans="1:20" ht="31.5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>E47/D47</f>
        <v>0.4768421052631579</v>
      </c>
      <c r="G47" t="s">
        <v>14</v>
      </c>
      <c r="H47">
        <v>48</v>
      </c>
      <c r="I47" s="5">
        <f>IFERROR(E47/H47,0)</f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>_xlfn.TEXTBEFORE(R47,"/")</f>
        <v>theater</v>
      </c>
      <c r="T47" t="str">
        <f>_xlfn.TEXTAFTER(R47,"/")</f>
        <v>plays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>E48/D48</f>
        <v>1.1478378378378378</v>
      </c>
      <c r="G48" t="s">
        <v>20</v>
      </c>
      <c r="H48">
        <v>92</v>
      </c>
      <c r="I48" s="5">
        <f>IFERROR(E48/H48,0)</f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>_xlfn.TEXTBEFORE(R48,"/")</f>
        <v>music</v>
      </c>
      <c r="T48" t="str">
        <f>_xlfn.TEXTAFTER(R48,"/")</f>
        <v>rock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>E49/D49</f>
        <v>4.7526666666666664</v>
      </c>
      <c r="G49" t="s">
        <v>20</v>
      </c>
      <c r="H49">
        <v>149</v>
      </c>
      <c r="I49" s="5">
        <f>IFERROR(E49/H49,0)</f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>_xlfn.TEXTBEFORE(R49,"/")</f>
        <v>theater</v>
      </c>
      <c r="T49" t="str">
        <f>_xlfn.TEXTAFTER(R49,"/")</f>
        <v>plays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>E50/D50</f>
        <v>3.86972972972973</v>
      </c>
      <c r="G50" t="s">
        <v>20</v>
      </c>
      <c r="H50">
        <v>2431</v>
      </c>
      <c r="I50" s="5">
        <f>IFERROR(E50/H50,0)</f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>_xlfn.TEXTBEFORE(R50,"/")</f>
        <v>theater</v>
      </c>
      <c r="T50" t="str">
        <f>_xlfn.TEXTAFTER(R50,"/")</f>
        <v>plays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>E51/D51</f>
        <v>1.89625</v>
      </c>
      <c r="G51" t="s">
        <v>20</v>
      </c>
      <c r="H51">
        <v>303</v>
      </c>
      <c r="I51" s="5">
        <f>IFERROR(E51/H51,0)</f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>_xlfn.TEXTBEFORE(R51,"/")</f>
        <v>music</v>
      </c>
      <c r="T51" t="str">
        <f>_xlfn.TEXTAFTER(R51,"/")</f>
        <v>rock</v>
      </c>
    </row>
    <row r="52" spans="1:20" ht="31.5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>E52/D52</f>
        <v>0.02</v>
      </c>
      <c r="G52" t="s">
        <v>14</v>
      </c>
      <c r="H52">
        <v>1</v>
      </c>
      <c r="I52" s="5">
        <f>IFERROR(E52/H52,0)</f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>_xlfn.TEXTBEFORE(R52,"/")</f>
        <v>music</v>
      </c>
      <c r="T52" t="str">
        <f>_xlfn.TEXTAFTER(R52,"/")</f>
        <v>metal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>E53/D53</f>
        <v>0.91867805186590767</v>
      </c>
      <c r="G53" t="s">
        <v>14</v>
      </c>
      <c r="H53">
        <v>1467</v>
      </c>
      <c r="I53" s="5">
        <f>IFERROR(E53/H53,0)</f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>_xlfn.TEXTBEFORE(R53,"/")</f>
        <v>technology</v>
      </c>
      <c r="T53" t="str">
        <f>_xlfn.TEXTAFTER(R53,"/")</f>
        <v>wearables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>E54/D54</f>
        <v>0.34152777777777776</v>
      </c>
      <c r="G54" t="s">
        <v>14</v>
      </c>
      <c r="H54">
        <v>75</v>
      </c>
      <c r="I54" s="5">
        <f>IFERROR(E54/H54,0)</f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>_xlfn.TEXTBEFORE(R54,"/")</f>
        <v>theater</v>
      </c>
      <c r="T54" t="str">
        <f>_xlfn.TEXTAFTER(R54,"/")</f>
        <v>plays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>E55/D55</f>
        <v>1.4040909090909091</v>
      </c>
      <c r="G55" t="s">
        <v>20</v>
      </c>
      <c r="H55">
        <v>209</v>
      </c>
      <c r="I55" s="5">
        <f>IFERROR(E55/H55,0)</f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>_xlfn.TEXTBEFORE(R55,"/")</f>
        <v>film &amp; video</v>
      </c>
      <c r="T55" t="str">
        <f>_xlfn.TEXTAFTER(R55,"/")</f>
        <v>drama</v>
      </c>
    </row>
    <row r="56" spans="1:20" ht="31.5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>E56/D56</f>
        <v>0.89866666666666661</v>
      </c>
      <c r="G56" t="s">
        <v>14</v>
      </c>
      <c r="H56">
        <v>120</v>
      </c>
      <c r="I56" s="5">
        <f>IFERROR(E56/H56,0)</f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>_xlfn.TEXTBEFORE(R56,"/")</f>
        <v>technology</v>
      </c>
      <c r="T56" t="str">
        <f>_xlfn.TEXTAFTER(R56,"/")</f>
        <v>wearables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>E57/D57</f>
        <v>1.7796969696969698</v>
      </c>
      <c r="G57" t="s">
        <v>20</v>
      </c>
      <c r="H57">
        <v>131</v>
      </c>
      <c r="I57" s="5">
        <f>IFERROR(E57/H57,0)</f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>_xlfn.TEXTBEFORE(R57,"/")</f>
        <v>music</v>
      </c>
      <c r="T57" t="str">
        <f>_xlfn.TEXTAFTER(R57,"/")</f>
        <v>jazz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>E58/D58</f>
        <v>1.436625</v>
      </c>
      <c r="G58" t="s">
        <v>20</v>
      </c>
      <c r="H58">
        <v>164</v>
      </c>
      <c r="I58" s="5">
        <f>IFERROR(E58/H58,0)</f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>_xlfn.TEXTBEFORE(R58,"/")</f>
        <v>technology</v>
      </c>
      <c r="T58" t="str">
        <f>_xlfn.TEXTAFTER(R58,"/")</f>
        <v>wearables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>E59/D59</f>
        <v>2.1527586206896552</v>
      </c>
      <c r="G59" t="s">
        <v>20</v>
      </c>
      <c r="H59">
        <v>201</v>
      </c>
      <c r="I59" s="5">
        <f>IFERROR(E59/H59,0)</f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>_xlfn.TEXTBEFORE(R59,"/")</f>
        <v>games</v>
      </c>
      <c r="T59" t="str">
        <f>_xlfn.TEXTAFTER(R59,"/")</f>
        <v>video games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>E60/D60</f>
        <v>2.2711111111111113</v>
      </c>
      <c r="G60" t="s">
        <v>20</v>
      </c>
      <c r="H60">
        <v>211</v>
      </c>
      <c r="I60" s="5">
        <f>IFERROR(E60/H60,0)</f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>_xlfn.TEXTBEFORE(R60,"/")</f>
        <v>theater</v>
      </c>
      <c r="T60" t="str">
        <f>_xlfn.TEXTAFTER(R60,"/")</f>
        <v>plays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>E61/D61</f>
        <v>2.7507142857142859</v>
      </c>
      <c r="G61" t="s">
        <v>20</v>
      </c>
      <c r="H61">
        <v>128</v>
      </c>
      <c r="I61" s="5">
        <f>IFERROR(E61/H61,0)</f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>_xlfn.TEXTBEFORE(R61,"/")</f>
        <v>theater</v>
      </c>
      <c r="T61" t="str">
        <f>_xlfn.TEXTAFTER(R61,"/")</f>
        <v>plays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>E62/D62</f>
        <v>1.4437048832271762</v>
      </c>
      <c r="G62" t="s">
        <v>20</v>
      </c>
      <c r="H62">
        <v>1600</v>
      </c>
      <c r="I62" s="5">
        <f>IFERROR(E62/H62,0)</f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>_xlfn.TEXTBEFORE(R62,"/")</f>
        <v>theater</v>
      </c>
      <c r="T62" t="str">
        <f>_xlfn.TEXTAFTER(R62,"/")</f>
        <v>plays</v>
      </c>
    </row>
    <row r="63" spans="1:20" ht="31.5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>E63/D63</f>
        <v>0.92745983935742971</v>
      </c>
      <c r="G63" t="s">
        <v>14</v>
      </c>
      <c r="H63">
        <v>2253</v>
      </c>
      <c r="I63" s="5">
        <f>IFERROR(E63/H63,0)</f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>_xlfn.TEXTBEFORE(R63,"/")</f>
        <v>theater</v>
      </c>
      <c r="T63" t="str">
        <f>_xlfn.TEXTAFTER(R63,"/")</f>
        <v>plays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>E64/D64</f>
        <v>7.226</v>
      </c>
      <c r="G64" t="s">
        <v>20</v>
      </c>
      <c r="H64">
        <v>249</v>
      </c>
      <c r="I64" s="5">
        <f>IFERROR(E64/H64,0)</f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>_xlfn.TEXTBEFORE(R64,"/")</f>
        <v>technology</v>
      </c>
      <c r="T64" t="str">
        <f>_xlfn.TEXTAFTER(R64,"/")</f>
        <v>web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>E65/D65</f>
        <v>0.11851063829787234</v>
      </c>
      <c r="G65" t="s">
        <v>14</v>
      </c>
      <c r="H65">
        <v>5</v>
      </c>
      <c r="I65" s="5">
        <f>IFERROR(E65/H65,0)</f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>_xlfn.TEXTBEFORE(R65,"/")</f>
        <v>theater</v>
      </c>
      <c r="T65" t="str">
        <f>_xlfn.TEXTAFTER(R65,"/")</f>
        <v>plays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>E66/D66</f>
        <v>0.97642857142857142</v>
      </c>
      <c r="G66" t="s">
        <v>14</v>
      </c>
      <c r="H66">
        <v>38</v>
      </c>
      <c r="I66" s="5">
        <f>IFERROR(E66/H66,0)</f>
        <v>71.94736842105263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>_xlfn.TEXTBEFORE(R66,"/")</f>
        <v>technology</v>
      </c>
      <c r="T66" t="str">
        <f>_xlfn.TEXTAFTER(R66,"/")</f>
        <v>web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>E67/D67</f>
        <v>2.3614754098360655</v>
      </c>
      <c r="G67" t="s">
        <v>20</v>
      </c>
      <c r="H67">
        <v>236</v>
      </c>
      <c r="I67" s="5">
        <f>IFERROR(E67/H67,0)</f>
        <v>61.038135593220339</v>
      </c>
      <c r="J67" t="s">
        <v>21</v>
      </c>
      <c r="K67" t="s">
        <v>22</v>
      </c>
      <c r="L67">
        <v>1296108000</v>
      </c>
      <c r="M67" s="8">
        <f t="shared" ref="M67:M130" si="2">(((L67/60)/60)/24)+DATE(1970,1,1)</f>
        <v>40570.25</v>
      </c>
      <c r="N67">
        <v>1296712800</v>
      </c>
      <c r="O67" s="8">
        <f t="shared" ref="O67:O130" si="3">(((N67/60)/60)/24)+DATE(1970,1,1)</f>
        <v>40577.25</v>
      </c>
      <c r="P67" t="b">
        <v>0</v>
      </c>
      <c r="Q67" t="b">
        <v>0</v>
      </c>
      <c r="R67" t="s">
        <v>33</v>
      </c>
      <c r="S67" t="str">
        <f>_xlfn.TEXTBEFORE(R67,"/")</f>
        <v>theater</v>
      </c>
      <c r="T67" t="str">
        <f>_xlfn.TEXTAFTER(R67,"/")</f>
        <v>plays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>E68/D68</f>
        <v>0.45068965517241377</v>
      </c>
      <c r="G68" t="s">
        <v>14</v>
      </c>
      <c r="H68">
        <v>12</v>
      </c>
      <c r="I68" s="5">
        <f>IFERROR(E68/H68,0)</f>
        <v>108.91666666666667</v>
      </c>
      <c r="J68" t="s">
        <v>21</v>
      </c>
      <c r="K68" t="s">
        <v>22</v>
      </c>
      <c r="L68">
        <v>1428469200</v>
      </c>
      <c r="M68" s="8">
        <f t="shared" si="2"/>
        <v>42102.208333333328</v>
      </c>
      <c r="N68">
        <v>1428901200</v>
      </c>
      <c r="O68" s="8">
        <f t="shared" si="3"/>
        <v>42107.208333333328</v>
      </c>
      <c r="P68" t="b">
        <v>0</v>
      </c>
      <c r="Q68" t="b">
        <v>1</v>
      </c>
      <c r="R68" t="s">
        <v>33</v>
      </c>
      <c r="S68" t="str">
        <f>_xlfn.TEXTBEFORE(R68,"/")</f>
        <v>theater</v>
      </c>
      <c r="T68" t="str">
        <f>_xlfn.TEXTAFTER(R68,"/")</f>
        <v>plays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>E69/D69</f>
        <v>1.6238567493112948</v>
      </c>
      <c r="G69" t="s">
        <v>20</v>
      </c>
      <c r="H69">
        <v>4065</v>
      </c>
      <c r="I69" s="5">
        <f>IFERROR(E69/H69,0)</f>
        <v>29.001722017220171</v>
      </c>
      <c r="J69" t="s">
        <v>40</v>
      </c>
      <c r="K69" t="s">
        <v>41</v>
      </c>
      <c r="L69">
        <v>1264399200</v>
      </c>
      <c r="M69" s="8">
        <f t="shared" si="2"/>
        <v>40203.25</v>
      </c>
      <c r="N69">
        <v>1264831200</v>
      </c>
      <c r="O69" s="8">
        <f t="shared" si="3"/>
        <v>40208.25</v>
      </c>
      <c r="P69" t="b">
        <v>0</v>
      </c>
      <c r="Q69" t="b">
        <v>1</v>
      </c>
      <c r="R69" t="s">
        <v>65</v>
      </c>
      <c r="S69" t="str">
        <f>_xlfn.TEXTBEFORE(R69,"/")</f>
        <v>technology</v>
      </c>
      <c r="T69" t="str">
        <f>_xlfn.TEXTAFTER(R69,"/")</f>
        <v>wearables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>E70/D70</f>
        <v>2.5452631578947367</v>
      </c>
      <c r="G70" t="s">
        <v>20</v>
      </c>
      <c r="H70">
        <v>246</v>
      </c>
      <c r="I70" s="5">
        <f>IFERROR(E70/H70,0)</f>
        <v>58.975609756097562</v>
      </c>
      <c r="J70" t="s">
        <v>107</v>
      </c>
      <c r="K70" t="s">
        <v>108</v>
      </c>
      <c r="L70">
        <v>1501131600</v>
      </c>
      <c r="M70" s="8">
        <f t="shared" si="2"/>
        <v>42943.208333333328</v>
      </c>
      <c r="N70">
        <v>1505192400</v>
      </c>
      <c r="O70" s="8">
        <f t="shared" si="3"/>
        <v>42990.208333333328</v>
      </c>
      <c r="P70" t="b">
        <v>0</v>
      </c>
      <c r="Q70" t="b">
        <v>1</v>
      </c>
      <c r="R70" t="s">
        <v>33</v>
      </c>
      <c r="S70" t="str">
        <f>_xlfn.TEXTBEFORE(R70,"/")</f>
        <v>theater</v>
      </c>
      <c r="T70" t="str">
        <f>_xlfn.TEXTAFTER(R70,"/")</f>
        <v>plays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>E71/D71</f>
        <v>0.24063291139240506</v>
      </c>
      <c r="G71" t="s">
        <v>74</v>
      </c>
      <c r="H71">
        <v>17</v>
      </c>
      <c r="I71" s="5">
        <f>IFERROR(E71/H71,0)</f>
        <v>111.82352941176471</v>
      </c>
      <c r="J71" t="s">
        <v>21</v>
      </c>
      <c r="K71" t="s">
        <v>22</v>
      </c>
      <c r="L71">
        <v>1292738400</v>
      </c>
      <c r="M71" s="8">
        <f t="shared" si="2"/>
        <v>40531.25</v>
      </c>
      <c r="N71">
        <v>1295676000</v>
      </c>
      <c r="O71" s="8">
        <f t="shared" si="3"/>
        <v>40565.25</v>
      </c>
      <c r="P71" t="b">
        <v>0</v>
      </c>
      <c r="Q71" t="b">
        <v>0</v>
      </c>
      <c r="R71" t="s">
        <v>33</v>
      </c>
      <c r="S71" t="str">
        <f>_xlfn.TEXTBEFORE(R71,"/")</f>
        <v>theater</v>
      </c>
      <c r="T71" t="str">
        <f>_xlfn.TEXTAFTER(R71,"/")</f>
        <v>plays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>E72/D72</f>
        <v>1.2374140625000001</v>
      </c>
      <c r="G72" t="s">
        <v>20</v>
      </c>
      <c r="H72">
        <v>2475</v>
      </c>
      <c r="I72" s="5">
        <f>IFERROR(E72/H72,0)</f>
        <v>63.995555555555555</v>
      </c>
      <c r="J72" t="s">
        <v>107</v>
      </c>
      <c r="K72" t="s">
        <v>108</v>
      </c>
      <c r="L72">
        <v>1288674000</v>
      </c>
      <c r="M72" s="8">
        <f t="shared" si="2"/>
        <v>40484.208333333336</v>
      </c>
      <c r="N72">
        <v>1292911200</v>
      </c>
      <c r="O72" s="8">
        <f t="shared" si="3"/>
        <v>40533.25</v>
      </c>
      <c r="P72" t="b">
        <v>0</v>
      </c>
      <c r="Q72" t="b">
        <v>1</v>
      </c>
      <c r="R72" t="s">
        <v>33</v>
      </c>
      <c r="S72" t="str">
        <f>_xlfn.TEXTBEFORE(R72,"/")</f>
        <v>theater</v>
      </c>
      <c r="T72" t="str">
        <f>_xlfn.TEXTAFTER(R72,"/")</f>
        <v>plays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>E73/D73</f>
        <v>1.0806666666666667</v>
      </c>
      <c r="G73" t="s">
        <v>20</v>
      </c>
      <c r="H73">
        <v>76</v>
      </c>
      <c r="I73" s="5">
        <f>IFERROR(E73/H73,0)</f>
        <v>85.315789473684205</v>
      </c>
      <c r="J73" t="s">
        <v>21</v>
      </c>
      <c r="K73" t="s">
        <v>22</v>
      </c>
      <c r="L73">
        <v>1575093600</v>
      </c>
      <c r="M73" s="8">
        <f t="shared" si="2"/>
        <v>43799.25</v>
      </c>
      <c r="N73">
        <v>1575439200</v>
      </c>
      <c r="O73" s="8">
        <f t="shared" si="3"/>
        <v>43803.25</v>
      </c>
      <c r="P73" t="b">
        <v>0</v>
      </c>
      <c r="Q73" t="b">
        <v>0</v>
      </c>
      <c r="R73" t="s">
        <v>33</v>
      </c>
      <c r="S73" t="str">
        <f>_xlfn.TEXTBEFORE(R73,"/")</f>
        <v>theater</v>
      </c>
      <c r="T73" t="str">
        <f>_xlfn.TEXTAFTER(R73,"/")</f>
        <v>plays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>E74/D74</f>
        <v>6.7033333333333331</v>
      </c>
      <c r="G74" t="s">
        <v>20</v>
      </c>
      <c r="H74">
        <v>54</v>
      </c>
      <c r="I74" s="5">
        <f>IFERROR(E74/H74,0)</f>
        <v>74.481481481481481</v>
      </c>
      <c r="J74" t="s">
        <v>21</v>
      </c>
      <c r="K74" t="s">
        <v>22</v>
      </c>
      <c r="L74">
        <v>1435726800</v>
      </c>
      <c r="M74" s="8">
        <f t="shared" si="2"/>
        <v>42186.208333333328</v>
      </c>
      <c r="N74">
        <v>1438837200</v>
      </c>
      <c r="O74" s="8">
        <f t="shared" si="3"/>
        <v>42222.208333333328</v>
      </c>
      <c r="P74" t="b">
        <v>0</v>
      </c>
      <c r="Q74" t="b">
        <v>0</v>
      </c>
      <c r="R74" t="s">
        <v>71</v>
      </c>
      <c r="S74" t="str">
        <f>_xlfn.TEXTBEFORE(R74,"/")</f>
        <v>film &amp; video</v>
      </c>
      <c r="T74" t="str">
        <f>_xlfn.TEXTAFTER(R74,"/")</f>
        <v>animation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>E75/D75</f>
        <v>6.609285714285714</v>
      </c>
      <c r="G75" t="s">
        <v>20</v>
      </c>
      <c r="H75">
        <v>88</v>
      </c>
      <c r="I75" s="5">
        <f>IFERROR(E75/H75,0)</f>
        <v>105.14772727272727</v>
      </c>
      <c r="J75" t="s">
        <v>21</v>
      </c>
      <c r="K75" t="s">
        <v>22</v>
      </c>
      <c r="L75">
        <v>1480226400</v>
      </c>
      <c r="M75" s="8">
        <f t="shared" si="2"/>
        <v>42701.25</v>
      </c>
      <c r="N75">
        <v>1480485600</v>
      </c>
      <c r="O75" s="8">
        <f t="shared" si="3"/>
        <v>42704.25</v>
      </c>
      <c r="P75" t="b">
        <v>0</v>
      </c>
      <c r="Q75" t="b">
        <v>0</v>
      </c>
      <c r="R75" t="s">
        <v>159</v>
      </c>
      <c r="S75" t="str">
        <f>_xlfn.TEXTBEFORE(R75,"/")</f>
        <v>music</v>
      </c>
      <c r="T75" t="str">
        <f>_xlfn.TEXTAFTER(R75,"/")</f>
        <v>jazz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>E76/D76</f>
        <v>1.2246153846153847</v>
      </c>
      <c r="G76" t="s">
        <v>20</v>
      </c>
      <c r="H76">
        <v>85</v>
      </c>
      <c r="I76" s="5">
        <f>IFERROR(E76/H76,0)</f>
        <v>56.188235294117646</v>
      </c>
      <c r="J76" t="s">
        <v>40</v>
      </c>
      <c r="K76" t="s">
        <v>41</v>
      </c>
      <c r="L76">
        <v>1459054800</v>
      </c>
      <c r="M76" s="8">
        <f t="shared" si="2"/>
        <v>42456.208333333328</v>
      </c>
      <c r="N76">
        <v>1459141200</v>
      </c>
      <c r="O76" s="8">
        <f t="shared" si="3"/>
        <v>42457.208333333328</v>
      </c>
      <c r="P76" t="b">
        <v>0</v>
      </c>
      <c r="Q76" t="b">
        <v>0</v>
      </c>
      <c r="R76" t="s">
        <v>148</v>
      </c>
      <c r="S76" t="str">
        <f>_xlfn.TEXTBEFORE(R76,"/")</f>
        <v>music</v>
      </c>
      <c r="T76" t="str">
        <f>_xlfn.TEXTAFTER(R76,"/")</f>
        <v>metal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>E77/D77</f>
        <v>1.5057731958762886</v>
      </c>
      <c r="G77" t="s">
        <v>20</v>
      </c>
      <c r="H77">
        <v>170</v>
      </c>
      <c r="I77" s="5">
        <f>IFERROR(E77/H77,0)</f>
        <v>85.917647058823533</v>
      </c>
      <c r="J77" t="s">
        <v>21</v>
      </c>
      <c r="K77" t="s">
        <v>22</v>
      </c>
      <c r="L77">
        <v>1531630800</v>
      </c>
      <c r="M77" s="8">
        <f t="shared" si="2"/>
        <v>43296.208333333328</v>
      </c>
      <c r="N77">
        <v>1532322000</v>
      </c>
      <c r="O77" s="8">
        <f t="shared" si="3"/>
        <v>43304.208333333328</v>
      </c>
      <c r="P77" t="b">
        <v>0</v>
      </c>
      <c r="Q77" t="b">
        <v>0</v>
      </c>
      <c r="R77" t="s">
        <v>122</v>
      </c>
      <c r="S77" t="str">
        <f>_xlfn.TEXTBEFORE(R77,"/")</f>
        <v>photography</v>
      </c>
      <c r="T77" t="str">
        <f>_xlfn.TEXTAFTER(R77,"/")</f>
        <v>photography books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>E78/D78</f>
        <v>0.78106590724165992</v>
      </c>
      <c r="G78" t="s">
        <v>14</v>
      </c>
      <c r="H78">
        <v>1684</v>
      </c>
      <c r="I78" s="5">
        <f>IFERROR(E78/H78,0)</f>
        <v>57.00296912114014</v>
      </c>
      <c r="J78" t="s">
        <v>21</v>
      </c>
      <c r="K78" t="s">
        <v>22</v>
      </c>
      <c r="L78">
        <v>1421992800</v>
      </c>
      <c r="M78" s="8">
        <f t="shared" si="2"/>
        <v>42027.25</v>
      </c>
      <c r="N78">
        <v>1426222800</v>
      </c>
      <c r="O78" s="8">
        <f t="shared" si="3"/>
        <v>42076.208333333328</v>
      </c>
      <c r="P78" t="b">
        <v>1</v>
      </c>
      <c r="Q78" t="b">
        <v>1</v>
      </c>
      <c r="R78" t="s">
        <v>33</v>
      </c>
      <c r="S78" t="str">
        <f>_xlfn.TEXTBEFORE(R78,"/")</f>
        <v>theater</v>
      </c>
      <c r="T78" t="str">
        <f>_xlfn.TEXTAFTER(R78,"/")</f>
        <v>plays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>E79/D79</f>
        <v>0.46947368421052632</v>
      </c>
      <c r="G79" t="s">
        <v>14</v>
      </c>
      <c r="H79">
        <v>56</v>
      </c>
      <c r="I79" s="5">
        <f>IFERROR(E79/H79,0)</f>
        <v>79.642857142857139</v>
      </c>
      <c r="J79" t="s">
        <v>21</v>
      </c>
      <c r="K79" t="s">
        <v>22</v>
      </c>
      <c r="L79">
        <v>1285563600</v>
      </c>
      <c r="M79" s="8">
        <f t="shared" si="2"/>
        <v>40448.208333333336</v>
      </c>
      <c r="N79">
        <v>1286773200</v>
      </c>
      <c r="O79" s="8">
        <f t="shared" si="3"/>
        <v>40462.208333333336</v>
      </c>
      <c r="P79" t="b">
        <v>0</v>
      </c>
      <c r="Q79" t="b">
        <v>1</v>
      </c>
      <c r="R79" t="s">
        <v>71</v>
      </c>
      <c r="S79" t="str">
        <f>_xlfn.TEXTBEFORE(R79,"/")</f>
        <v>film &amp; video</v>
      </c>
      <c r="T79" t="str">
        <f>_xlfn.TEXTAFTER(R79,"/")</f>
        <v>animation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>E80/D80</f>
        <v>3.008</v>
      </c>
      <c r="G80" t="s">
        <v>20</v>
      </c>
      <c r="H80">
        <v>330</v>
      </c>
      <c r="I80" s="5">
        <f>IFERROR(E80/H80,0)</f>
        <v>41.018181818181816</v>
      </c>
      <c r="J80" t="s">
        <v>21</v>
      </c>
      <c r="K80" t="s">
        <v>22</v>
      </c>
      <c r="L80">
        <v>1523854800</v>
      </c>
      <c r="M80" s="8">
        <f t="shared" si="2"/>
        <v>43206.208333333328</v>
      </c>
      <c r="N80">
        <v>1523941200</v>
      </c>
      <c r="O80" s="8">
        <f t="shared" si="3"/>
        <v>43207.208333333328</v>
      </c>
      <c r="P80" t="b">
        <v>0</v>
      </c>
      <c r="Q80" t="b">
        <v>0</v>
      </c>
      <c r="R80" t="s">
        <v>206</v>
      </c>
      <c r="S80" t="str">
        <f>_xlfn.TEXTBEFORE(R80,"/")</f>
        <v>publishing</v>
      </c>
      <c r="T80" t="str">
        <f>_xlfn.TEXTAFTER(R80,"/")</f>
        <v>translations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>E81/D81</f>
        <v>0.6959861591695502</v>
      </c>
      <c r="G81" t="s">
        <v>14</v>
      </c>
      <c r="H81">
        <v>838</v>
      </c>
      <c r="I81" s="5">
        <f>IFERROR(E81/H81,0)</f>
        <v>48.004773269689736</v>
      </c>
      <c r="J81" t="s">
        <v>21</v>
      </c>
      <c r="K81" t="s">
        <v>22</v>
      </c>
      <c r="L81">
        <v>1529125200</v>
      </c>
      <c r="M81" s="8">
        <f t="shared" si="2"/>
        <v>43267.208333333328</v>
      </c>
      <c r="N81">
        <v>1529557200</v>
      </c>
      <c r="O81" s="8">
        <f t="shared" si="3"/>
        <v>43272.208333333328</v>
      </c>
      <c r="P81" t="b">
        <v>0</v>
      </c>
      <c r="Q81" t="b">
        <v>0</v>
      </c>
      <c r="R81" t="s">
        <v>33</v>
      </c>
      <c r="S81" t="str">
        <f>_xlfn.TEXTBEFORE(R81,"/")</f>
        <v>theater</v>
      </c>
      <c r="T81" t="str">
        <f>_xlfn.TEXTAFTER(R81,"/")</f>
        <v>plays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>E82/D82</f>
        <v>6.374545454545455</v>
      </c>
      <c r="G82" t="s">
        <v>20</v>
      </c>
      <c r="H82">
        <v>127</v>
      </c>
      <c r="I82" s="5">
        <f>IFERROR(E82/H82,0)</f>
        <v>55.212598425196852</v>
      </c>
      <c r="J82" t="s">
        <v>21</v>
      </c>
      <c r="K82" t="s">
        <v>22</v>
      </c>
      <c r="L82">
        <v>1503982800</v>
      </c>
      <c r="M82" s="8">
        <f t="shared" si="2"/>
        <v>42976.208333333328</v>
      </c>
      <c r="N82">
        <v>1506574800</v>
      </c>
      <c r="O82" s="8">
        <f t="shared" si="3"/>
        <v>43006.208333333328</v>
      </c>
      <c r="P82" t="b">
        <v>0</v>
      </c>
      <c r="Q82" t="b">
        <v>0</v>
      </c>
      <c r="R82" t="s">
        <v>89</v>
      </c>
      <c r="S82" t="str">
        <f>_xlfn.TEXTBEFORE(R82,"/")</f>
        <v>games</v>
      </c>
      <c r="T82" t="str">
        <f>_xlfn.TEXTAFTER(R82,"/")</f>
        <v>video games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>E83/D83</f>
        <v>2.253392857142857</v>
      </c>
      <c r="G83" t="s">
        <v>20</v>
      </c>
      <c r="H83">
        <v>411</v>
      </c>
      <c r="I83" s="5">
        <f>IFERROR(E83/H83,0)</f>
        <v>92.109489051094897</v>
      </c>
      <c r="J83" t="s">
        <v>21</v>
      </c>
      <c r="K83" t="s">
        <v>22</v>
      </c>
      <c r="L83">
        <v>1511416800</v>
      </c>
      <c r="M83" s="8">
        <f t="shared" si="2"/>
        <v>43062.25</v>
      </c>
      <c r="N83">
        <v>1513576800</v>
      </c>
      <c r="O83" s="8">
        <f t="shared" si="3"/>
        <v>43087.25</v>
      </c>
      <c r="P83" t="b">
        <v>0</v>
      </c>
      <c r="Q83" t="b">
        <v>0</v>
      </c>
      <c r="R83" t="s">
        <v>23</v>
      </c>
      <c r="S83" t="str">
        <f>_xlfn.TEXTBEFORE(R83,"/")</f>
        <v>music</v>
      </c>
      <c r="T83" t="str">
        <f>_xlfn.TEXTAFTER(R83,"/")</f>
        <v>rock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>E84/D84</f>
        <v>14.973000000000001</v>
      </c>
      <c r="G84" t="s">
        <v>20</v>
      </c>
      <c r="H84">
        <v>180</v>
      </c>
      <c r="I84" s="5">
        <f>IFERROR(E84/H84,0)</f>
        <v>83.183333333333337</v>
      </c>
      <c r="J84" t="s">
        <v>40</v>
      </c>
      <c r="K84" t="s">
        <v>41</v>
      </c>
      <c r="L84">
        <v>1547704800</v>
      </c>
      <c r="M84" s="8">
        <f t="shared" si="2"/>
        <v>43482.25</v>
      </c>
      <c r="N84">
        <v>1548309600</v>
      </c>
      <c r="O84" s="8">
        <f t="shared" si="3"/>
        <v>43489.25</v>
      </c>
      <c r="P84" t="b">
        <v>0</v>
      </c>
      <c r="Q84" t="b">
        <v>1</v>
      </c>
      <c r="R84" t="s">
        <v>89</v>
      </c>
      <c r="S84" t="str">
        <f>_xlfn.TEXTBEFORE(R84,"/")</f>
        <v>games</v>
      </c>
      <c r="T84" t="str">
        <f>_xlfn.TEXTAFTER(R84,"/")</f>
        <v>video games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>E85/D85</f>
        <v>0.37590225563909774</v>
      </c>
      <c r="G85" t="s">
        <v>14</v>
      </c>
      <c r="H85">
        <v>1000</v>
      </c>
      <c r="I85" s="5">
        <f>IFERROR(E85/H85,0)</f>
        <v>39.996000000000002</v>
      </c>
      <c r="J85" t="s">
        <v>21</v>
      </c>
      <c r="K85" t="s">
        <v>22</v>
      </c>
      <c r="L85">
        <v>1469682000</v>
      </c>
      <c r="M85" s="8">
        <f t="shared" si="2"/>
        <v>42579.208333333328</v>
      </c>
      <c r="N85">
        <v>1471582800</v>
      </c>
      <c r="O85" s="8">
        <f t="shared" si="3"/>
        <v>42601.208333333328</v>
      </c>
      <c r="P85" t="b">
        <v>0</v>
      </c>
      <c r="Q85" t="b">
        <v>0</v>
      </c>
      <c r="R85" t="s">
        <v>50</v>
      </c>
      <c r="S85" t="str">
        <f>_xlfn.TEXTBEFORE(R85,"/")</f>
        <v>music</v>
      </c>
      <c r="T85" t="str">
        <f>_xlfn.TEXTAFTER(R85,"/")</f>
        <v>electric music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>E86/D86</f>
        <v>1.3236942675159236</v>
      </c>
      <c r="G86" t="s">
        <v>20</v>
      </c>
      <c r="H86">
        <v>374</v>
      </c>
      <c r="I86" s="5">
        <f>IFERROR(E86/H86,0)</f>
        <v>111.1336898395722</v>
      </c>
      <c r="J86" t="s">
        <v>21</v>
      </c>
      <c r="K86" t="s">
        <v>22</v>
      </c>
      <c r="L86">
        <v>1343451600</v>
      </c>
      <c r="M86" s="8">
        <f t="shared" si="2"/>
        <v>41118.208333333336</v>
      </c>
      <c r="N86">
        <v>1344315600</v>
      </c>
      <c r="O86" s="8">
        <f t="shared" si="3"/>
        <v>41128.208333333336</v>
      </c>
      <c r="P86" t="b">
        <v>0</v>
      </c>
      <c r="Q86" t="b">
        <v>0</v>
      </c>
      <c r="R86" t="s">
        <v>65</v>
      </c>
      <c r="S86" t="str">
        <f>_xlfn.TEXTBEFORE(R86,"/")</f>
        <v>technology</v>
      </c>
      <c r="T86" t="str">
        <f>_xlfn.TEXTAFTER(R86,"/")</f>
        <v>wearables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>E87/D87</f>
        <v>1.3122448979591836</v>
      </c>
      <c r="G87" t="s">
        <v>20</v>
      </c>
      <c r="H87">
        <v>71</v>
      </c>
      <c r="I87" s="5">
        <f>IFERROR(E87/H87,0)</f>
        <v>90.563380281690144</v>
      </c>
      <c r="J87" t="s">
        <v>26</v>
      </c>
      <c r="K87" t="s">
        <v>27</v>
      </c>
      <c r="L87">
        <v>1315717200</v>
      </c>
      <c r="M87" s="8">
        <f t="shared" si="2"/>
        <v>40797.208333333336</v>
      </c>
      <c r="N87">
        <v>1316408400</v>
      </c>
      <c r="O87" s="8">
        <f t="shared" si="3"/>
        <v>40805.208333333336</v>
      </c>
      <c r="P87" t="b">
        <v>0</v>
      </c>
      <c r="Q87" t="b">
        <v>0</v>
      </c>
      <c r="R87" t="s">
        <v>60</v>
      </c>
      <c r="S87" t="str">
        <f>_xlfn.TEXTBEFORE(R87,"/")</f>
        <v>music</v>
      </c>
      <c r="T87" t="str">
        <f>_xlfn.TEXTAFTER(R87,"/")</f>
        <v>indie rock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>E88/D88</f>
        <v>1.6763513513513513</v>
      </c>
      <c r="G88" t="s">
        <v>20</v>
      </c>
      <c r="H88">
        <v>203</v>
      </c>
      <c r="I88" s="5">
        <f>IFERROR(E88/H88,0)</f>
        <v>61.108374384236456</v>
      </c>
      <c r="J88" t="s">
        <v>21</v>
      </c>
      <c r="K88" t="s">
        <v>22</v>
      </c>
      <c r="L88">
        <v>1430715600</v>
      </c>
      <c r="M88" s="8">
        <f t="shared" si="2"/>
        <v>42128.208333333328</v>
      </c>
      <c r="N88">
        <v>1431838800</v>
      </c>
      <c r="O88" s="8">
        <f t="shared" si="3"/>
        <v>42141.208333333328</v>
      </c>
      <c r="P88" t="b">
        <v>1</v>
      </c>
      <c r="Q88" t="b">
        <v>0</v>
      </c>
      <c r="R88" t="s">
        <v>33</v>
      </c>
      <c r="S88" t="str">
        <f>_xlfn.TEXTBEFORE(R88,"/")</f>
        <v>theater</v>
      </c>
      <c r="T88" t="str">
        <f>_xlfn.TEXTAFTER(R88,"/")</f>
        <v>plays</v>
      </c>
    </row>
    <row r="89" spans="1:20" ht="31.5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>E89/D89</f>
        <v>0.6198488664987406</v>
      </c>
      <c r="G89" t="s">
        <v>14</v>
      </c>
      <c r="H89">
        <v>1482</v>
      </c>
      <c r="I89" s="5">
        <f>IFERROR(E89/H89,0)</f>
        <v>83.022941970310384</v>
      </c>
      <c r="J89" t="s">
        <v>26</v>
      </c>
      <c r="K89" t="s">
        <v>27</v>
      </c>
      <c r="L89">
        <v>1299564000</v>
      </c>
      <c r="M89" s="8">
        <f t="shared" si="2"/>
        <v>40610.25</v>
      </c>
      <c r="N89">
        <v>1300510800</v>
      </c>
      <c r="O89" s="8">
        <f t="shared" si="3"/>
        <v>40621.208333333336</v>
      </c>
      <c r="P89" t="b">
        <v>0</v>
      </c>
      <c r="Q89" t="b">
        <v>1</v>
      </c>
      <c r="R89" t="s">
        <v>23</v>
      </c>
      <c r="S89" t="str">
        <f>_xlfn.TEXTBEFORE(R89,"/")</f>
        <v>music</v>
      </c>
      <c r="T89" t="str">
        <f>_xlfn.TEXTAFTER(R89,"/")</f>
        <v>rock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>E90/D90</f>
        <v>2.6074999999999999</v>
      </c>
      <c r="G90" t="s">
        <v>20</v>
      </c>
      <c r="H90">
        <v>113</v>
      </c>
      <c r="I90" s="5">
        <f>IFERROR(E90/H90,0)</f>
        <v>110.76106194690266</v>
      </c>
      <c r="J90" t="s">
        <v>21</v>
      </c>
      <c r="K90" t="s">
        <v>22</v>
      </c>
      <c r="L90">
        <v>1429160400</v>
      </c>
      <c r="M90" s="8">
        <f t="shared" si="2"/>
        <v>42110.208333333328</v>
      </c>
      <c r="N90">
        <v>1431061200</v>
      </c>
      <c r="O90" s="8">
        <f t="shared" si="3"/>
        <v>42132.208333333328</v>
      </c>
      <c r="P90" t="b">
        <v>0</v>
      </c>
      <c r="Q90" t="b">
        <v>0</v>
      </c>
      <c r="R90" t="s">
        <v>206</v>
      </c>
      <c r="S90" t="str">
        <f>_xlfn.TEXTBEFORE(R90,"/")</f>
        <v>publishing</v>
      </c>
      <c r="T90" t="str">
        <f>_xlfn.TEXTAFTER(R90,"/")</f>
        <v>translations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>E91/D91</f>
        <v>2.5258823529411765</v>
      </c>
      <c r="G91" t="s">
        <v>20</v>
      </c>
      <c r="H91">
        <v>96</v>
      </c>
      <c r="I91" s="5">
        <f>IFERROR(E91/H91,0)</f>
        <v>89.458333333333329</v>
      </c>
      <c r="J91" t="s">
        <v>21</v>
      </c>
      <c r="K91" t="s">
        <v>22</v>
      </c>
      <c r="L91">
        <v>1271307600</v>
      </c>
      <c r="M91" s="8">
        <f t="shared" si="2"/>
        <v>40283.208333333336</v>
      </c>
      <c r="N91">
        <v>1271480400</v>
      </c>
      <c r="O91" s="8">
        <f t="shared" si="3"/>
        <v>40285.208333333336</v>
      </c>
      <c r="P91" t="b">
        <v>0</v>
      </c>
      <c r="Q91" t="b">
        <v>0</v>
      </c>
      <c r="R91" t="s">
        <v>33</v>
      </c>
      <c r="S91" t="str">
        <f>_xlfn.TEXTBEFORE(R91,"/")</f>
        <v>theater</v>
      </c>
      <c r="T91" t="str">
        <f>_xlfn.TEXTAFTER(R91,"/")</f>
        <v>plays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>E92/D92</f>
        <v>0.7861538461538462</v>
      </c>
      <c r="G92" t="s">
        <v>14</v>
      </c>
      <c r="H92">
        <v>106</v>
      </c>
      <c r="I92" s="5">
        <f>IFERROR(E92/H92,0)</f>
        <v>57.849056603773583</v>
      </c>
      <c r="J92" t="s">
        <v>21</v>
      </c>
      <c r="K92" t="s">
        <v>22</v>
      </c>
      <c r="L92">
        <v>1456380000</v>
      </c>
      <c r="M92" s="8">
        <f t="shared" si="2"/>
        <v>42425.25</v>
      </c>
      <c r="N92">
        <v>1456380000</v>
      </c>
      <c r="O92" s="8">
        <f t="shared" si="3"/>
        <v>42425.25</v>
      </c>
      <c r="P92" t="b">
        <v>0</v>
      </c>
      <c r="Q92" t="b">
        <v>1</v>
      </c>
      <c r="R92" t="s">
        <v>33</v>
      </c>
      <c r="S92" t="str">
        <f>_xlfn.TEXTBEFORE(R92,"/")</f>
        <v>theater</v>
      </c>
      <c r="T92" t="str">
        <f>_xlfn.TEXTAFTER(R92,"/")</f>
        <v>plays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>E93/D93</f>
        <v>0.48404406999351912</v>
      </c>
      <c r="G93" t="s">
        <v>14</v>
      </c>
      <c r="H93">
        <v>679</v>
      </c>
      <c r="I93" s="5">
        <f>IFERROR(E93/H93,0)</f>
        <v>109.99705449189985</v>
      </c>
      <c r="J93" t="s">
        <v>107</v>
      </c>
      <c r="K93" t="s">
        <v>108</v>
      </c>
      <c r="L93">
        <v>1470459600</v>
      </c>
      <c r="M93" s="8">
        <f t="shared" si="2"/>
        <v>42588.208333333328</v>
      </c>
      <c r="N93">
        <v>1472878800</v>
      </c>
      <c r="O93" s="8">
        <f t="shared" si="3"/>
        <v>42616.208333333328</v>
      </c>
      <c r="P93" t="b">
        <v>0</v>
      </c>
      <c r="Q93" t="b">
        <v>0</v>
      </c>
      <c r="R93" t="s">
        <v>206</v>
      </c>
      <c r="S93" t="str">
        <f>_xlfn.TEXTBEFORE(R93,"/")</f>
        <v>publishing</v>
      </c>
      <c r="T93" t="str">
        <f>_xlfn.TEXTAFTER(R93,"/")</f>
        <v>translations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>E94/D94</f>
        <v>2.5887500000000001</v>
      </c>
      <c r="G94" t="s">
        <v>20</v>
      </c>
      <c r="H94">
        <v>498</v>
      </c>
      <c r="I94" s="5">
        <f>IFERROR(E94/H94,0)</f>
        <v>103.96586345381526</v>
      </c>
      <c r="J94" t="s">
        <v>98</v>
      </c>
      <c r="K94" t="s">
        <v>99</v>
      </c>
      <c r="L94">
        <v>1277269200</v>
      </c>
      <c r="M94" s="8">
        <f t="shared" si="2"/>
        <v>40352.208333333336</v>
      </c>
      <c r="N94">
        <v>1277355600</v>
      </c>
      <c r="O94" s="8">
        <f t="shared" si="3"/>
        <v>40353.208333333336</v>
      </c>
      <c r="P94" t="b">
        <v>0</v>
      </c>
      <c r="Q94" t="b">
        <v>1</v>
      </c>
      <c r="R94" t="s">
        <v>89</v>
      </c>
      <c r="S94" t="str">
        <f>_xlfn.TEXTBEFORE(R94,"/")</f>
        <v>games</v>
      </c>
      <c r="T94" t="str">
        <f>_xlfn.TEXTAFTER(R94,"/")</f>
        <v>video games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>E95/D95</f>
        <v>0.60548713235294116</v>
      </c>
      <c r="G95" t="s">
        <v>74</v>
      </c>
      <c r="H95">
        <v>610</v>
      </c>
      <c r="I95" s="5">
        <f>IFERROR(E95/H95,0)</f>
        <v>107.99508196721311</v>
      </c>
      <c r="J95" t="s">
        <v>21</v>
      </c>
      <c r="K95" t="s">
        <v>22</v>
      </c>
      <c r="L95">
        <v>1350709200</v>
      </c>
      <c r="M95" s="8">
        <f t="shared" si="2"/>
        <v>41202.208333333336</v>
      </c>
      <c r="N95">
        <v>1351054800</v>
      </c>
      <c r="O95" s="8">
        <f t="shared" si="3"/>
        <v>41206.208333333336</v>
      </c>
      <c r="P95" t="b">
        <v>0</v>
      </c>
      <c r="Q95" t="b">
        <v>1</v>
      </c>
      <c r="R95" t="s">
        <v>33</v>
      </c>
      <c r="S95" t="str">
        <f>_xlfn.TEXTBEFORE(R95,"/")</f>
        <v>theater</v>
      </c>
      <c r="T95" t="str">
        <f>_xlfn.TEXTAFTER(R95,"/")</f>
        <v>plays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>E96/D96</f>
        <v>3.036896551724138</v>
      </c>
      <c r="G96" t="s">
        <v>20</v>
      </c>
      <c r="H96">
        <v>180</v>
      </c>
      <c r="I96" s="5">
        <f>IFERROR(E96/H96,0)</f>
        <v>48.927777777777777</v>
      </c>
      <c r="J96" t="s">
        <v>40</v>
      </c>
      <c r="K96" t="s">
        <v>41</v>
      </c>
      <c r="L96">
        <v>1554613200</v>
      </c>
      <c r="M96" s="8">
        <f t="shared" si="2"/>
        <v>43562.208333333328</v>
      </c>
      <c r="N96">
        <v>1555563600</v>
      </c>
      <c r="O96" s="8">
        <f t="shared" si="3"/>
        <v>43573.208333333328</v>
      </c>
      <c r="P96" t="b">
        <v>0</v>
      </c>
      <c r="Q96" t="b">
        <v>0</v>
      </c>
      <c r="R96" t="s">
        <v>28</v>
      </c>
      <c r="S96" t="str">
        <f>_xlfn.TEXTBEFORE(R96,"/")</f>
        <v>technology</v>
      </c>
      <c r="T96" t="str">
        <f>_xlfn.TEXTAFTER(R96,"/")</f>
        <v>web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>E97/D97</f>
        <v>1.1299999999999999</v>
      </c>
      <c r="G97" t="s">
        <v>20</v>
      </c>
      <c r="H97">
        <v>27</v>
      </c>
      <c r="I97" s="5">
        <f>IFERROR(E97/H97,0)</f>
        <v>37.666666666666664</v>
      </c>
      <c r="J97" t="s">
        <v>21</v>
      </c>
      <c r="K97" t="s">
        <v>22</v>
      </c>
      <c r="L97">
        <v>1571029200</v>
      </c>
      <c r="M97" s="8">
        <f t="shared" si="2"/>
        <v>43752.208333333328</v>
      </c>
      <c r="N97">
        <v>1571634000</v>
      </c>
      <c r="O97" s="8">
        <f t="shared" si="3"/>
        <v>43759.208333333328</v>
      </c>
      <c r="P97" t="b">
        <v>0</v>
      </c>
      <c r="Q97" t="b">
        <v>0</v>
      </c>
      <c r="R97" t="s">
        <v>42</v>
      </c>
      <c r="S97" t="str">
        <f>_xlfn.TEXTBEFORE(R97,"/")</f>
        <v>film &amp; video</v>
      </c>
      <c r="T97" t="str">
        <f>_xlfn.TEXTAFTER(R97,"/")</f>
        <v>documentary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>E98/D98</f>
        <v>2.1737876614060259</v>
      </c>
      <c r="G98" t="s">
        <v>20</v>
      </c>
      <c r="H98">
        <v>2331</v>
      </c>
      <c r="I98" s="5">
        <f>IFERROR(E98/H98,0)</f>
        <v>64.999141999141997</v>
      </c>
      <c r="J98" t="s">
        <v>21</v>
      </c>
      <c r="K98" t="s">
        <v>22</v>
      </c>
      <c r="L98">
        <v>1299736800</v>
      </c>
      <c r="M98" s="8">
        <f t="shared" si="2"/>
        <v>40612.25</v>
      </c>
      <c r="N98">
        <v>1300856400</v>
      </c>
      <c r="O98" s="8">
        <f t="shared" si="3"/>
        <v>40625.208333333336</v>
      </c>
      <c r="P98" t="b">
        <v>0</v>
      </c>
      <c r="Q98" t="b">
        <v>0</v>
      </c>
      <c r="R98" t="s">
        <v>33</v>
      </c>
      <c r="S98" t="str">
        <f>_xlfn.TEXTBEFORE(R98,"/")</f>
        <v>theater</v>
      </c>
      <c r="T98" t="str">
        <f>_xlfn.TEXTAFTER(R98,"/")</f>
        <v>plays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>E99/D99</f>
        <v>9.2669230769230762</v>
      </c>
      <c r="G99" t="s">
        <v>20</v>
      </c>
      <c r="H99">
        <v>113</v>
      </c>
      <c r="I99" s="5">
        <f>IFERROR(E99/H99,0)</f>
        <v>106.61061946902655</v>
      </c>
      <c r="J99" t="s">
        <v>21</v>
      </c>
      <c r="K99" t="s">
        <v>22</v>
      </c>
      <c r="L99">
        <v>1435208400</v>
      </c>
      <c r="M99" s="8">
        <f t="shared" si="2"/>
        <v>42180.208333333328</v>
      </c>
      <c r="N99">
        <v>1439874000</v>
      </c>
      <c r="O99" s="8">
        <f t="shared" si="3"/>
        <v>42234.208333333328</v>
      </c>
      <c r="P99" t="b">
        <v>0</v>
      </c>
      <c r="Q99" t="b">
        <v>0</v>
      </c>
      <c r="R99" t="s">
        <v>17</v>
      </c>
      <c r="S99" t="str">
        <f>_xlfn.TEXTBEFORE(R99,"/")</f>
        <v>food</v>
      </c>
      <c r="T99" t="str">
        <f>_xlfn.TEXTAFTER(R99,"/")</f>
        <v>food trucks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>E100/D100</f>
        <v>0.33692229038854804</v>
      </c>
      <c r="G100" t="s">
        <v>14</v>
      </c>
      <c r="H100">
        <v>1220</v>
      </c>
      <c r="I100" s="5">
        <f>IFERROR(E100/H100,0)</f>
        <v>27.009016393442622</v>
      </c>
      <c r="J100" t="s">
        <v>26</v>
      </c>
      <c r="K100" t="s">
        <v>27</v>
      </c>
      <c r="L100">
        <v>1437973200</v>
      </c>
      <c r="M100" s="8">
        <f t="shared" si="2"/>
        <v>42212.208333333328</v>
      </c>
      <c r="N100">
        <v>1438318800</v>
      </c>
      <c r="O100" s="8">
        <f t="shared" si="3"/>
        <v>42216.208333333328</v>
      </c>
      <c r="P100" t="b">
        <v>0</v>
      </c>
      <c r="Q100" t="b">
        <v>0</v>
      </c>
      <c r="R100" t="s">
        <v>89</v>
      </c>
      <c r="S100" t="str">
        <f>_xlfn.TEXTBEFORE(R100,"/")</f>
        <v>games</v>
      </c>
      <c r="T100" t="str">
        <f>_xlfn.TEXTAFTER(R100,"/")</f>
        <v>video games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>E101/D101</f>
        <v>1.9672368421052631</v>
      </c>
      <c r="G101" t="s">
        <v>20</v>
      </c>
      <c r="H101">
        <v>164</v>
      </c>
      <c r="I101" s="5">
        <f>IFERROR(E101/H101,0)</f>
        <v>91.16463414634147</v>
      </c>
      <c r="J101" t="s">
        <v>21</v>
      </c>
      <c r="K101" t="s">
        <v>22</v>
      </c>
      <c r="L101">
        <v>1416895200</v>
      </c>
      <c r="M101" s="8">
        <f t="shared" si="2"/>
        <v>41968.25</v>
      </c>
      <c r="N101">
        <v>1419400800</v>
      </c>
      <c r="O101" s="8">
        <f t="shared" si="3"/>
        <v>41997.25</v>
      </c>
      <c r="P101" t="b">
        <v>0</v>
      </c>
      <c r="Q101" t="b">
        <v>0</v>
      </c>
      <c r="R101" t="s">
        <v>33</v>
      </c>
      <c r="S101" t="str">
        <f>_xlfn.TEXTBEFORE(R101,"/")</f>
        <v>theater</v>
      </c>
      <c r="T101" t="str">
        <f>_xlfn.TEXTAFTER(R101,"/")</f>
        <v>plays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>E102/D102</f>
        <v>0.01</v>
      </c>
      <c r="G102" t="s">
        <v>14</v>
      </c>
      <c r="H102">
        <v>1</v>
      </c>
      <c r="I102" s="5">
        <f>IFERROR(E102/H102,0)</f>
        <v>1</v>
      </c>
      <c r="J102" t="s">
        <v>21</v>
      </c>
      <c r="K102" t="s">
        <v>22</v>
      </c>
      <c r="L102">
        <v>1319000400</v>
      </c>
      <c r="M102" s="8">
        <f t="shared" si="2"/>
        <v>40835.208333333336</v>
      </c>
      <c r="N102">
        <v>1320555600</v>
      </c>
      <c r="O102" s="8">
        <f t="shared" si="3"/>
        <v>40853.208333333336</v>
      </c>
      <c r="P102" t="b">
        <v>0</v>
      </c>
      <c r="Q102" t="b">
        <v>0</v>
      </c>
      <c r="R102" t="s">
        <v>33</v>
      </c>
      <c r="S102" t="str">
        <f>_xlfn.TEXTBEFORE(R102,"/")</f>
        <v>theater</v>
      </c>
      <c r="T102" t="str">
        <f>_xlfn.TEXTAFTER(R102,"/")</f>
        <v>plays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>E103/D103</f>
        <v>10.214444444444444</v>
      </c>
      <c r="G103" t="s">
        <v>20</v>
      </c>
      <c r="H103">
        <v>164</v>
      </c>
      <c r="I103" s="5">
        <f>IFERROR(E103/H103,0)</f>
        <v>56.054878048780488</v>
      </c>
      <c r="J103" t="s">
        <v>21</v>
      </c>
      <c r="K103" t="s">
        <v>22</v>
      </c>
      <c r="L103">
        <v>1424498400</v>
      </c>
      <c r="M103" s="8">
        <f t="shared" si="2"/>
        <v>42056.25</v>
      </c>
      <c r="N103">
        <v>1425103200</v>
      </c>
      <c r="O103" s="8">
        <f t="shared" si="3"/>
        <v>42063.25</v>
      </c>
      <c r="P103" t="b">
        <v>0</v>
      </c>
      <c r="Q103" t="b">
        <v>1</v>
      </c>
      <c r="R103" t="s">
        <v>50</v>
      </c>
      <c r="S103" t="str">
        <f>_xlfn.TEXTBEFORE(R103,"/")</f>
        <v>music</v>
      </c>
      <c r="T103" t="str">
        <f>_xlfn.TEXTAFTER(R103,"/")</f>
        <v>electric music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>E104/D104</f>
        <v>2.8167567567567566</v>
      </c>
      <c r="G104" t="s">
        <v>20</v>
      </c>
      <c r="H104">
        <v>336</v>
      </c>
      <c r="I104" s="5">
        <f>IFERROR(E104/H104,0)</f>
        <v>31.017857142857142</v>
      </c>
      <c r="J104" t="s">
        <v>21</v>
      </c>
      <c r="K104" t="s">
        <v>22</v>
      </c>
      <c r="L104">
        <v>1526274000</v>
      </c>
      <c r="M104" s="8">
        <f t="shared" si="2"/>
        <v>43234.208333333328</v>
      </c>
      <c r="N104">
        <v>1526878800</v>
      </c>
      <c r="O104" s="8">
        <f t="shared" si="3"/>
        <v>43241.208333333328</v>
      </c>
      <c r="P104" t="b">
        <v>0</v>
      </c>
      <c r="Q104" t="b">
        <v>1</v>
      </c>
      <c r="R104" t="s">
        <v>65</v>
      </c>
      <c r="S104" t="str">
        <f>_xlfn.TEXTBEFORE(R104,"/")</f>
        <v>technology</v>
      </c>
      <c r="T104" t="str">
        <f>_xlfn.TEXTAFTER(R104,"/")</f>
        <v>wearables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>E105/D105</f>
        <v>0.24610000000000001</v>
      </c>
      <c r="G105" t="s">
        <v>14</v>
      </c>
      <c r="H105">
        <v>37</v>
      </c>
      <c r="I105" s="5">
        <f>IFERROR(E105/H105,0)</f>
        <v>66.513513513513516</v>
      </c>
      <c r="J105" t="s">
        <v>107</v>
      </c>
      <c r="K105" t="s">
        <v>108</v>
      </c>
      <c r="L105">
        <v>1287896400</v>
      </c>
      <c r="M105" s="8">
        <f t="shared" si="2"/>
        <v>40475.208333333336</v>
      </c>
      <c r="N105">
        <v>1288674000</v>
      </c>
      <c r="O105" s="8">
        <f t="shared" si="3"/>
        <v>40484.208333333336</v>
      </c>
      <c r="P105" t="b">
        <v>0</v>
      </c>
      <c r="Q105" t="b">
        <v>0</v>
      </c>
      <c r="R105" t="s">
        <v>50</v>
      </c>
      <c r="S105" t="str">
        <f>_xlfn.TEXTBEFORE(R105,"/")</f>
        <v>music</v>
      </c>
      <c r="T105" t="str">
        <f>_xlfn.TEXTAFTER(R105,"/")</f>
        <v>electric music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>E106/D106</f>
        <v>1.4314010067114094</v>
      </c>
      <c r="G106" t="s">
        <v>20</v>
      </c>
      <c r="H106">
        <v>1917</v>
      </c>
      <c r="I106" s="5">
        <f>IFERROR(E106/H106,0)</f>
        <v>89.005216484089729</v>
      </c>
      <c r="J106" t="s">
        <v>21</v>
      </c>
      <c r="K106" t="s">
        <v>22</v>
      </c>
      <c r="L106">
        <v>1495515600</v>
      </c>
      <c r="M106" s="8">
        <f t="shared" si="2"/>
        <v>42878.208333333328</v>
      </c>
      <c r="N106">
        <v>1495602000</v>
      </c>
      <c r="O106" s="8">
        <f t="shared" si="3"/>
        <v>42879.208333333328</v>
      </c>
      <c r="P106" t="b">
        <v>0</v>
      </c>
      <c r="Q106" t="b">
        <v>0</v>
      </c>
      <c r="R106" t="s">
        <v>60</v>
      </c>
      <c r="S106" t="str">
        <f>_xlfn.TEXTBEFORE(R106,"/")</f>
        <v>music</v>
      </c>
      <c r="T106" t="str">
        <f>_xlfn.TEXTAFTER(R106,"/")</f>
        <v>indie rock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>E107/D107</f>
        <v>1.4454411764705883</v>
      </c>
      <c r="G107" t="s">
        <v>20</v>
      </c>
      <c r="H107">
        <v>95</v>
      </c>
      <c r="I107" s="5">
        <f>IFERROR(E107/H107,0)</f>
        <v>103.46315789473684</v>
      </c>
      <c r="J107" t="s">
        <v>21</v>
      </c>
      <c r="K107" t="s">
        <v>22</v>
      </c>
      <c r="L107">
        <v>1364878800</v>
      </c>
      <c r="M107" s="8">
        <f t="shared" si="2"/>
        <v>41366.208333333336</v>
      </c>
      <c r="N107">
        <v>1366434000</v>
      </c>
      <c r="O107" s="8">
        <f t="shared" si="3"/>
        <v>41384.208333333336</v>
      </c>
      <c r="P107" t="b">
        <v>0</v>
      </c>
      <c r="Q107" t="b">
        <v>0</v>
      </c>
      <c r="R107" t="s">
        <v>28</v>
      </c>
      <c r="S107" t="str">
        <f>_xlfn.TEXTBEFORE(R107,"/")</f>
        <v>technology</v>
      </c>
      <c r="T107" t="str">
        <f>_xlfn.TEXTAFTER(R107,"/")</f>
        <v>web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>E108/D108</f>
        <v>3.5912820512820511</v>
      </c>
      <c r="G108" t="s">
        <v>20</v>
      </c>
      <c r="H108">
        <v>147</v>
      </c>
      <c r="I108" s="5">
        <f>IFERROR(E108/H108,0)</f>
        <v>95.278911564625844</v>
      </c>
      <c r="J108" t="s">
        <v>21</v>
      </c>
      <c r="K108" t="s">
        <v>22</v>
      </c>
      <c r="L108">
        <v>1567918800</v>
      </c>
      <c r="M108" s="8">
        <f t="shared" si="2"/>
        <v>43716.208333333328</v>
      </c>
      <c r="N108">
        <v>1568350800</v>
      </c>
      <c r="O108" s="8">
        <f t="shared" si="3"/>
        <v>43721.208333333328</v>
      </c>
      <c r="P108" t="b">
        <v>0</v>
      </c>
      <c r="Q108" t="b">
        <v>0</v>
      </c>
      <c r="R108" t="s">
        <v>33</v>
      </c>
      <c r="S108" t="str">
        <f>_xlfn.TEXTBEFORE(R108,"/")</f>
        <v>theater</v>
      </c>
      <c r="T108" t="str">
        <f>_xlfn.TEXTAFTER(R108,"/")</f>
        <v>plays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>E109/D109</f>
        <v>1.8648571428571428</v>
      </c>
      <c r="G109" t="s">
        <v>20</v>
      </c>
      <c r="H109">
        <v>86</v>
      </c>
      <c r="I109" s="5">
        <f>IFERROR(E109/H109,0)</f>
        <v>75.895348837209298</v>
      </c>
      <c r="J109" t="s">
        <v>21</v>
      </c>
      <c r="K109" t="s">
        <v>22</v>
      </c>
      <c r="L109">
        <v>1524459600</v>
      </c>
      <c r="M109" s="8">
        <f t="shared" si="2"/>
        <v>43213.208333333328</v>
      </c>
      <c r="N109">
        <v>1525928400</v>
      </c>
      <c r="O109" s="8">
        <f t="shared" si="3"/>
        <v>43230.208333333328</v>
      </c>
      <c r="P109" t="b">
        <v>0</v>
      </c>
      <c r="Q109" t="b">
        <v>1</v>
      </c>
      <c r="R109" t="s">
        <v>33</v>
      </c>
      <c r="S109" t="str">
        <f>_xlfn.TEXTBEFORE(R109,"/")</f>
        <v>theater</v>
      </c>
      <c r="T109" t="str">
        <f>_xlfn.TEXTAFTER(R109,"/")</f>
        <v>plays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>E110/D110</f>
        <v>5.9526666666666666</v>
      </c>
      <c r="G110" t="s">
        <v>20</v>
      </c>
      <c r="H110">
        <v>83</v>
      </c>
      <c r="I110" s="5">
        <f>IFERROR(E110/H110,0)</f>
        <v>107.57831325301204</v>
      </c>
      <c r="J110" t="s">
        <v>21</v>
      </c>
      <c r="K110" t="s">
        <v>22</v>
      </c>
      <c r="L110">
        <v>1333688400</v>
      </c>
      <c r="M110" s="8">
        <f t="shared" si="2"/>
        <v>41005.208333333336</v>
      </c>
      <c r="N110">
        <v>1336885200</v>
      </c>
      <c r="O110" s="8">
        <f t="shared" si="3"/>
        <v>41042.208333333336</v>
      </c>
      <c r="P110" t="b">
        <v>0</v>
      </c>
      <c r="Q110" t="b">
        <v>0</v>
      </c>
      <c r="R110" t="s">
        <v>42</v>
      </c>
      <c r="S110" t="str">
        <f>_xlfn.TEXTBEFORE(R110,"/")</f>
        <v>film &amp; video</v>
      </c>
      <c r="T110" t="str">
        <f>_xlfn.TEXTAFTER(R110,"/")</f>
        <v>documentary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>E111/D111</f>
        <v>0.5921153846153846</v>
      </c>
      <c r="G111" t="s">
        <v>14</v>
      </c>
      <c r="H111">
        <v>60</v>
      </c>
      <c r="I111" s="5">
        <f>IFERROR(E111/H111,0)</f>
        <v>51.31666666666667</v>
      </c>
      <c r="J111" t="s">
        <v>21</v>
      </c>
      <c r="K111" t="s">
        <v>22</v>
      </c>
      <c r="L111">
        <v>1389506400</v>
      </c>
      <c r="M111" s="8">
        <f t="shared" si="2"/>
        <v>41651.25</v>
      </c>
      <c r="N111">
        <v>1389679200</v>
      </c>
      <c r="O111" s="8">
        <f t="shared" si="3"/>
        <v>41653.25</v>
      </c>
      <c r="P111" t="b">
        <v>0</v>
      </c>
      <c r="Q111" t="b">
        <v>0</v>
      </c>
      <c r="R111" t="s">
        <v>269</v>
      </c>
      <c r="S111" t="str">
        <f>_xlfn.TEXTBEFORE(R111,"/")</f>
        <v>film &amp; video</v>
      </c>
      <c r="T111" t="str">
        <f>_xlfn.TEXTAFTER(R111,"/")</f>
        <v>television</v>
      </c>
    </row>
    <row r="112" spans="1:20" ht="31.5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>E112/D112</f>
        <v>0.14962780898876404</v>
      </c>
      <c r="G112" t="s">
        <v>14</v>
      </c>
      <c r="H112">
        <v>296</v>
      </c>
      <c r="I112" s="5">
        <f>IFERROR(E112/H112,0)</f>
        <v>71.983108108108112</v>
      </c>
      <c r="J112" t="s">
        <v>21</v>
      </c>
      <c r="K112" t="s">
        <v>22</v>
      </c>
      <c r="L112">
        <v>1536642000</v>
      </c>
      <c r="M112" s="8">
        <f t="shared" si="2"/>
        <v>43354.208333333328</v>
      </c>
      <c r="N112">
        <v>1538283600</v>
      </c>
      <c r="O112" s="8">
        <f t="shared" si="3"/>
        <v>43373.208333333328</v>
      </c>
      <c r="P112" t="b">
        <v>0</v>
      </c>
      <c r="Q112" t="b">
        <v>0</v>
      </c>
      <c r="R112" t="s">
        <v>17</v>
      </c>
      <c r="S112" t="str">
        <f>_xlfn.TEXTBEFORE(R112,"/")</f>
        <v>food</v>
      </c>
      <c r="T112" t="str">
        <f>_xlfn.TEXTAFTER(R112,"/")</f>
        <v>food trucks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>E113/D113</f>
        <v>1.1995602605863191</v>
      </c>
      <c r="G113" t="s">
        <v>20</v>
      </c>
      <c r="H113">
        <v>676</v>
      </c>
      <c r="I113" s="5">
        <f>IFERROR(E113/H113,0)</f>
        <v>108.95414201183432</v>
      </c>
      <c r="J113" t="s">
        <v>21</v>
      </c>
      <c r="K113" t="s">
        <v>22</v>
      </c>
      <c r="L113">
        <v>1348290000</v>
      </c>
      <c r="M113" s="8">
        <f t="shared" si="2"/>
        <v>41174.208333333336</v>
      </c>
      <c r="N113">
        <v>1348808400</v>
      </c>
      <c r="O113" s="8">
        <f t="shared" si="3"/>
        <v>41180.208333333336</v>
      </c>
      <c r="P113" t="b">
        <v>0</v>
      </c>
      <c r="Q113" t="b">
        <v>0</v>
      </c>
      <c r="R113" t="s">
        <v>133</v>
      </c>
      <c r="S113" t="str">
        <f>_xlfn.TEXTBEFORE(R113,"/")</f>
        <v>publishing</v>
      </c>
      <c r="T113" t="str">
        <f>_xlfn.TEXTAFTER(R113,"/")</f>
        <v>radio &amp; podcasts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>E114/D114</f>
        <v>2.6882978723404256</v>
      </c>
      <c r="G114" t="s">
        <v>20</v>
      </c>
      <c r="H114">
        <v>361</v>
      </c>
      <c r="I114" s="5">
        <f>IFERROR(E114/H114,0)</f>
        <v>35</v>
      </c>
      <c r="J114" t="s">
        <v>26</v>
      </c>
      <c r="K114" t="s">
        <v>27</v>
      </c>
      <c r="L114">
        <v>1408856400</v>
      </c>
      <c r="M114" s="8">
        <f t="shared" si="2"/>
        <v>41875.208333333336</v>
      </c>
      <c r="N114">
        <v>1410152400</v>
      </c>
      <c r="O114" s="8">
        <f t="shared" si="3"/>
        <v>41890.208333333336</v>
      </c>
      <c r="P114" t="b">
        <v>0</v>
      </c>
      <c r="Q114" t="b">
        <v>0</v>
      </c>
      <c r="R114" t="s">
        <v>28</v>
      </c>
      <c r="S114" t="str">
        <f>_xlfn.TEXTBEFORE(R114,"/")</f>
        <v>technology</v>
      </c>
      <c r="T114" t="str">
        <f>_xlfn.TEXTAFTER(R114,"/")</f>
        <v>web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>E115/D115</f>
        <v>3.7687878787878786</v>
      </c>
      <c r="G115" t="s">
        <v>20</v>
      </c>
      <c r="H115">
        <v>131</v>
      </c>
      <c r="I115" s="5">
        <f>IFERROR(E115/H115,0)</f>
        <v>94.938931297709928</v>
      </c>
      <c r="J115" t="s">
        <v>21</v>
      </c>
      <c r="K115" t="s">
        <v>22</v>
      </c>
      <c r="L115">
        <v>1505192400</v>
      </c>
      <c r="M115" s="8">
        <f t="shared" si="2"/>
        <v>42990.208333333328</v>
      </c>
      <c r="N115">
        <v>1505797200</v>
      </c>
      <c r="O115" s="8">
        <f t="shared" si="3"/>
        <v>42997.208333333328</v>
      </c>
      <c r="P115" t="b">
        <v>0</v>
      </c>
      <c r="Q115" t="b">
        <v>0</v>
      </c>
      <c r="R115" t="s">
        <v>17</v>
      </c>
      <c r="S115" t="str">
        <f>_xlfn.TEXTBEFORE(R115,"/")</f>
        <v>food</v>
      </c>
      <c r="T115" t="str">
        <f>_xlfn.TEXTAFTER(R115,"/")</f>
        <v>food trucks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>E116/D116</f>
        <v>7.2715789473684209</v>
      </c>
      <c r="G116" t="s">
        <v>20</v>
      </c>
      <c r="H116">
        <v>126</v>
      </c>
      <c r="I116" s="5">
        <f>IFERROR(E116/H116,0)</f>
        <v>109.65079365079364</v>
      </c>
      <c r="J116" t="s">
        <v>21</v>
      </c>
      <c r="K116" t="s">
        <v>22</v>
      </c>
      <c r="L116">
        <v>1554786000</v>
      </c>
      <c r="M116" s="8">
        <f t="shared" si="2"/>
        <v>43564.208333333328</v>
      </c>
      <c r="N116">
        <v>1554872400</v>
      </c>
      <c r="O116" s="8">
        <f t="shared" si="3"/>
        <v>43565.208333333328</v>
      </c>
      <c r="P116" t="b">
        <v>0</v>
      </c>
      <c r="Q116" t="b">
        <v>1</v>
      </c>
      <c r="R116" t="s">
        <v>65</v>
      </c>
      <c r="S116" t="str">
        <f>_xlfn.TEXTBEFORE(R116,"/")</f>
        <v>technology</v>
      </c>
      <c r="T116" t="str">
        <f>_xlfn.TEXTAFTER(R116,"/")</f>
        <v>wearables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>E117/D117</f>
        <v>0.87211757648470301</v>
      </c>
      <c r="G117" t="s">
        <v>14</v>
      </c>
      <c r="H117">
        <v>3304</v>
      </c>
      <c r="I117" s="5">
        <f>IFERROR(E117/H117,0)</f>
        <v>44.001815980629537</v>
      </c>
      <c r="J117" t="s">
        <v>107</v>
      </c>
      <c r="K117" t="s">
        <v>108</v>
      </c>
      <c r="L117">
        <v>1510898400</v>
      </c>
      <c r="M117" s="8">
        <f t="shared" si="2"/>
        <v>43056.25</v>
      </c>
      <c r="N117">
        <v>1513922400</v>
      </c>
      <c r="O117" s="8">
        <f t="shared" si="3"/>
        <v>43091.25</v>
      </c>
      <c r="P117" t="b">
        <v>0</v>
      </c>
      <c r="Q117" t="b">
        <v>0</v>
      </c>
      <c r="R117" t="s">
        <v>119</v>
      </c>
      <c r="S117" t="str">
        <f>_xlfn.TEXTBEFORE(R117,"/")</f>
        <v>publishing</v>
      </c>
      <c r="T117" t="str">
        <f>_xlfn.TEXTAFTER(R117,"/")</f>
        <v>fiction</v>
      </c>
    </row>
    <row r="118" spans="1:20" ht="31.5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>E118/D118</f>
        <v>0.88</v>
      </c>
      <c r="G118" t="s">
        <v>14</v>
      </c>
      <c r="H118">
        <v>73</v>
      </c>
      <c r="I118" s="5">
        <f>IFERROR(E118/H118,0)</f>
        <v>86.794520547945211</v>
      </c>
      <c r="J118" t="s">
        <v>21</v>
      </c>
      <c r="K118" t="s">
        <v>22</v>
      </c>
      <c r="L118">
        <v>1442552400</v>
      </c>
      <c r="M118" s="8">
        <f t="shared" si="2"/>
        <v>42265.208333333328</v>
      </c>
      <c r="N118">
        <v>1442638800</v>
      </c>
      <c r="O118" s="8">
        <f t="shared" si="3"/>
        <v>42266.208333333328</v>
      </c>
      <c r="P118" t="b">
        <v>0</v>
      </c>
      <c r="Q118" t="b">
        <v>0</v>
      </c>
      <c r="R118" t="s">
        <v>33</v>
      </c>
      <c r="S118" t="str">
        <f>_xlfn.TEXTBEFORE(R118,"/")</f>
        <v>theater</v>
      </c>
      <c r="T118" t="str">
        <f>_xlfn.TEXTAFTER(R118,"/")</f>
        <v>plays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>E119/D119</f>
        <v>1.7393877551020409</v>
      </c>
      <c r="G119" t="s">
        <v>20</v>
      </c>
      <c r="H119">
        <v>275</v>
      </c>
      <c r="I119" s="5">
        <f>IFERROR(E119/H119,0)</f>
        <v>30.992727272727272</v>
      </c>
      <c r="J119" t="s">
        <v>21</v>
      </c>
      <c r="K119" t="s">
        <v>22</v>
      </c>
      <c r="L119">
        <v>1316667600</v>
      </c>
      <c r="M119" s="8">
        <f t="shared" si="2"/>
        <v>40808.208333333336</v>
      </c>
      <c r="N119">
        <v>1317186000</v>
      </c>
      <c r="O119" s="8">
        <f t="shared" si="3"/>
        <v>40814.208333333336</v>
      </c>
      <c r="P119" t="b">
        <v>0</v>
      </c>
      <c r="Q119" t="b">
        <v>0</v>
      </c>
      <c r="R119" t="s">
        <v>269</v>
      </c>
      <c r="S119" t="str">
        <f>_xlfn.TEXTBEFORE(R119,"/")</f>
        <v>film &amp; video</v>
      </c>
      <c r="T119" t="str">
        <f>_xlfn.TEXTAFTER(R119,"/")</f>
        <v>television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>E120/D120</f>
        <v>1.1761111111111111</v>
      </c>
      <c r="G120" t="s">
        <v>20</v>
      </c>
      <c r="H120">
        <v>67</v>
      </c>
      <c r="I120" s="5">
        <f>IFERROR(E120/H120,0)</f>
        <v>94.791044776119406</v>
      </c>
      <c r="J120" t="s">
        <v>21</v>
      </c>
      <c r="K120" t="s">
        <v>22</v>
      </c>
      <c r="L120">
        <v>1390716000</v>
      </c>
      <c r="M120" s="8">
        <f t="shared" si="2"/>
        <v>41665.25</v>
      </c>
      <c r="N120">
        <v>1391234400</v>
      </c>
      <c r="O120" s="8">
        <f t="shared" si="3"/>
        <v>41671.25</v>
      </c>
      <c r="P120" t="b">
        <v>0</v>
      </c>
      <c r="Q120" t="b">
        <v>0</v>
      </c>
      <c r="R120" t="s">
        <v>122</v>
      </c>
      <c r="S120" t="str">
        <f>_xlfn.TEXTBEFORE(R120,"/")</f>
        <v>photography</v>
      </c>
      <c r="T120" t="str">
        <f>_xlfn.TEXTAFTER(R120,"/")</f>
        <v>photography books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>E121/D121</f>
        <v>2.1496</v>
      </c>
      <c r="G121" t="s">
        <v>20</v>
      </c>
      <c r="H121">
        <v>154</v>
      </c>
      <c r="I121" s="5">
        <f>IFERROR(E121/H121,0)</f>
        <v>69.79220779220779</v>
      </c>
      <c r="J121" t="s">
        <v>21</v>
      </c>
      <c r="K121" t="s">
        <v>22</v>
      </c>
      <c r="L121">
        <v>1402894800</v>
      </c>
      <c r="M121" s="8">
        <f t="shared" si="2"/>
        <v>41806.208333333336</v>
      </c>
      <c r="N121">
        <v>1404363600</v>
      </c>
      <c r="O121" s="8">
        <f t="shared" si="3"/>
        <v>41823.208333333336</v>
      </c>
      <c r="P121" t="b">
        <v>0</v>
      </c>
      <c r="Q121" t="b">
        <v>1</v>
      </c>
      <c r="R121" t="s">
        <v>42</v>
      </c>
      <c r="S121" t="str">
        <f>_xlfn.TEXTBEFORE(R121,"/")</f>
        <v>film &amp; video</v>
      </c>
      <c r="T121" t="str">
        <f>_xlfn.TEXTAFTER(R121,"/")</f>
        <v>documentary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>E122/D122</f>
        <v>1.4949667110519307</v>
      </c>
      <c r="G122" t="s">
        <v>20</v>
      </c>
      <c r="H122">
        <v>1782</v>
      </c>
      <c r="I122" s="5">
        <f>IFERROR(E122/H122,0)</f>
        <v>63.003367003367003</v>
      </c>
      <c r="J122" t="s">
        <v>21</v>
      </c>
      <c r="K122" t="s">
        <v>22</v>
      </c>
      <c r="L122">
        <v>1429246800</v>
      </c>
      <c r="M122" s="8">
        <f t="shared" si="2"/>
        <v>42111.208333333328</v>
      </c>
      <c r="N122">
        <v>1429592400</v>
      </c>
      <c r="O122" s="8">
        <f t="shared" si="3"/>
        <v>42115.208333333328</v>
      </c>
      <c r="P122" t="b">
        <v>0</v>
      </c>
      <c r="Q122" t="b">
        <v>1</v>
      </c>
      <c r="R122" t="s">
        <v>292</v>
      </c>
      <c r="S122" t="str">
        <f>_xlfn.TEXTBEFORE(R122,"/")</f>
        <v>games</v>
      </c>
      <c r="T122" t="str">
        <f>_xlfn.TEXTAFTER(R122,"/")</f>
        <v>mobile games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>E123/D123</f>
        <v>2.1933995584988963</v>
      </c>
      <c r="G123" t="s">
        <v>20</v>
      </c>
      <c r="H123">
        <v>903</v>
      </c>
      <c r="I123" s="5">
        <f>IFERROR(E123/H123,0)</f>
        <v>110.0343300110742</v>
      </c>
      <c r="J123" t="s">
        <v>21</v>
      </c>
      <c r="K123" t="s">
        <v>22</v>
      </c>
      <c r="L123">
        <v>1412485200</v>
      </c>
      <c r="M123" s="8">
        <f t="shared" si="2"/>
        <v>41917.208333333336</v>
      </c>
      <c r="N123">
        <v>1413608400</v>
      </c>
      <c r="O123" s="8">
        <f t="shared" si="3"/>
        <v>41930.208333333336</v>
      </c>
      <c r="P123" t="b">
        <v>0</v>
      </c>
      <c r="Q123" t="b">
        <v>0</v>
      </c>
      <c r="R123" t="s">
        <v>89</v>
      </c>
      <c r="S123" t="str">
        <f>_xlfn.TEXTBEFORE(R123,"/")</f>
        <v>games</v>
      </c>
      <c r="T123" t="str">
        <f>_xlfn.TEXTAFTER(R123,"/")</f>
        <v>video games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>E124/D124</f>
        <v>0.64367690058479532</v>
      </c>
      <c r="G124" t="s">
        <v>14</v>
      </c>
      <c r="H124">
        <v>3387</v>
      </c>
      <c r="I124" s="5">
        <f>IFERROR(E124/H124,0)</f>
        <v>25.997933274284026</v>
      </c>
      <c r="J124" t="s">
        <v>21</v>
      </c>
      <c r="K124" t="s">
        <v>22</v>
      </c>
      <c r="L124">
        <v>1417068000</v>
      </c>
      <c r="M124" s="8">
        <f t="shared" si="2"/>
        <v>41970.25</v>
      </c>
      <c r="N124">
        <v>1419400800</v>
      </c>
      <c r="O124" s="8">
        <f t="shared" si="3"/>
        <v>41997.25</v>
      </c>
      <c r="P124" t="b">
        <v>0</v>
      </c>
      <c r="Q124" t="b">
        <v>0</v>
      </c>
      <c r="R124" t="s">
        <v>119</v>
      </c>
      <c r="S124" t="str">
        <f>_xlfn.TEXTBEFORE(R124,"/")</f>
        <v>publishing</v>
      </c>
      <c r="T124" t="str">
        <f>_xlfn.TEXTAFTER(R124,"/")</f>
        <v>fiction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>E125/D125</f>
        <v>0.18622397298818233</v>
      </c>
      <c r="G125" t="s">
        <v>14</v>
      </c>
      <c r="H125">
        <v>662</v>
      </c>
      <c r="I125" s="5">
        <f>IFERROR(E125/H125,0)</f>
        <v>49.987915407854985</v>
      </c>
      <c r="J125" t="s">
        <v>15</v>
      </c>
      <c r="K125" t="s">
        <v>16</v>
      </c>
      <c r="L125">
        <v>1448344800</v>
      </c>
      <c r="M125" s="8">
        <f t="shared" si="2"/>
        <v>42332.25</v>
      </c>
      <c r="N125">
        <v>1448604000</v>
      </c>
      <c r="O125" s="8">
        <f t="shared" si="3"/>
        <v>42335.25</v>
      </c>
      <c r="P125" t="b">
        <v>1</v>
      </c>
      <c r="Q125" t="b">
        <v>0</v>
      </c>
      <c r="R125" t="s">
        <v>33</v>
      </c>
      <c r="S125" t="str">
        <f>_xlfn.TEXTBEFORE(R125,"/")</f>
        <v>theater</v>
      </c>
      <c r="T125" t="str">
        <f>_xlfn.TEXTAFTER(R125,"/")</f>
        <v>plays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>E126/D126</f>
        <v>3.6776923076923076</v>
      </c>
      <c r="G126" t="s">
        <v>20</v>
      </c>
      <c r="H126">
        <v>94</v>
      </c>
      <c r="I126" s="5">
        <f>IFERROR(E126/H126,0)</f>
        <v>101.72340425531915</v>
      </c>
      <c r="J126" t="s">
        <v>107</v>
      </c>
      <c r="K126" t="s">
        <v>108</v>
      </c>
      <c r="L126">
        <v>1557723600</v>
      </c>
      <c r="M126" s="8">
        <f t="shared" si="2"/>
        <v>43598.208333333328</v>
      </c>
      <c r="N126">
        <v>1562302800</v>
      </c>
      <c r="O126" s="8">
        <f t="shared" si="3"/>
        <v>43651.208333333328</v>
      </c>
      <c r="P126" t="b">
        <v>0</v>
      </c>
      <c r="Q126" t="b">
        <v>0</v>
      </c>
      <c r="R126" t="s">
        <v>122</v>
      </c>
      <c r="S126" t="str">
        <f>_xlfn.TEXTBEFORE(R126,"/")</f>
        <v>photography</v>
      </c>
      <c r="T126" t="str">
        <f>_xlfn.TEXTAFTER(R126,"/")</f>
        <v>photography books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>E127/D127</f>
        <v>1.5990566037735849</v>
      </c>
      <c r="G127" t="s">
        <v>20</v>
      </c>
      <c r="H127">
        <v>180</v>
      </c>
      <c r="I127" s="5">
        <f>IFERROR(E127/H127,0)</f>
        <v>47.083333333333336</v>
      </c>
      <c r="J127" t="s">
        <v>21</v>
      </c>
      <c r="K127" t="s">
        <v>22</v>
      </c>
      <c r="L127">
        <v>1537333200</v>
      </c>
      <c r="M127" s="8">
        <f t="shared" si="2"/>
        <v>43362.208333333328</v>
      </c>
      <c r="N127">
        <v>1537678800</v>
      </c>
      <c r="O127" s="8">
        <f t="shared" si="3"/>
        <v>43366.208333333328</v>
      </c>
      <c r="P127" t="b">
        <v>0</v>
      </c>
      <c r="Q127" t="b">
        <v>0</v>
      </c>
      <c r="R127" t="s">
        <v>33</v>
      </c>
      <c r="S127" t="str">
        <f>_xlfn.TEXTBEFORE(R127,"/")</f>
        <v>theater</v>
      </c>
      <c r="T127" t="str">
        <f>_xlfn.TEXTAFTER(R127,"/")</f>
        <v>plays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>E128/D128</f>
        <v>0.38633185349611543</v>
      </c>
      <c r="G128" t="s">
        <v>14</v>
      </c>
      <c r="H128">
        <v>774</v>
      </c>
      <c r="I128" s="5">
        <f>IFERROR(E128/H128,0)</f>
        <v>89.944444444444443</v>
      </c>
      <c r="J128" t="s">
        <v>21</v>
      </c>
      <c r="K128" t="s">
        <v>22</v>
      </c>
      <c r="L128">
        <v>1471150800</v>
      </c>
      <c r="M128" s="8">
        <f t="shared" si="2"/>
        <v>42596.208333333328</v>
      </c>
      <c r="N128">
        <v>1473570000</v>
      </c>
      <c r="O128" s="8">
        <f t="shared" si="3"/>
        <v>42624.208333333328</v>
      </c>
      <c r="P128" t="b">
        <v>0</v>
      </c>
      <c r="Q128" t="b">
        <v>1</v>
      </c>
      <c r="R128" t="s">
        <v>33</v>
      </c>
      <c r="S128" t="str">
        <f>_xlfn.TEXTBEFORE(R128,"/")</f>
        <v>theater</v>
      </c>
      <c r="T128" t="str">
        <f>_xlfn.TEXTAFTER(R128,"/")</f>
        <v>plays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>E129/D129</f>
        <v>0.51421511627906979</v>
      </c>
      <c r="G129" t="s">
        <v>14</v>
      </c>
      <c r="H129">
        <v>672</v>
      </c>
      <c r="I129" s="5">
        <f>IFERROR(E129/H129,0)</f>
        <v>78.96875</v>
      </c>
      <c r="J129" t="s">
        <v>15</v>
      </c>
      <c r="K129" t="s">
        <v>16</v>
      </c>
      <c r="L129">
        <v>1273640400</v>
      </c>
      <c r="M129" s="8">
        <f t="shared" si="2"/>
        <v>40310.208333333336</v>
      </c>
      <c r="N129">
        <v>1273899600</v>
      </c>
      <c r="O129" s="8">
        <f t="shared" si="3"/>
        <v>40313.208333333336</v>
      </c>
      <c r="P129" t="b">
        <v>0</v>
      </c>
      <c r="Q129" t="b">
        <v>0</v>
      </c>
      <c r="R129" t="s">
        <v>33</v>
      </c>
      <c r="S129" t="str">
        <f>_xlfn.TEXTBEFORE(R129,"/")</f>
        <v>theater</v>
      </c>
      <c r="T129" t="str">
        <f>_xlfn.TEXTAFTER(R129,"/")</f>
        <v>plays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>E130/D130</f>
        <v>0.60334277620396604</v>
      </c>
      <c r="G130" t="s">
        <v>74</v>
      </c>
      <c r="H130">
        <v>532</v>
      </c>
      <c r="I130" s="5">
        <f>IFERROR(E130/H130,0)</f>
        <v>80.067669172932327</v>
      </c>
      <c r="J130" t="s">
        <v>21</v>
      </c>
      <c r="K130" t="s">
        <v>22</v>
      </c>
      <c r="L130">
        <v>1282885200</v>
      </c>
      <c r="M130" s="8">
        <f t="shared" si="2"/>
        <v>40417.208333333336</v>
      </c>
      <c r="N130">
        <v>1284008400</v>
      </c>
      <c r="O130" s="8">
        <f t="shared" si="3"/>
        <v>40430.208333333336</v>
      </c>
      <c r="P130" t="b">
        <v>0</v>
      </c>
      <c r="Q130" t="b">
        <v>0</v>
      </c>
      <c r="R130" t="s">
        <v>23</v>
      </c>
      <c r="S130" t="str">
        <f>_xlfn.TEXTBEFORE(R130,"/")</f>
        <v>music</v>
      </c>
      <c r="T130" t="str">
        <f>_xlfn.TEXTAFTER(R130,"/")</f>
        <v>rock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>E131/D131</f>
        <v>3.2026936026936029E-2</v>
      </c>
      <c r="G131" t="s">
        <v>74</v>
      </c>
      <c r="H131">
        <v>55</v>
      </c>
      <c r="I131" s="5">
        <f>IFERROR(E131/H131,0)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4">(((L131/60)/60)/24)+DATE(1970,1,1)</f>
        <v>42038.25</v>
      </c>
      <c r="N131">
        <v>1425103200</v>
      </c>
      <c r="O131" s="8">
        <f t="shared" ref="O131:O194" si="5">(((N131/60)/60)/24)+DATE(1970,1,1)</f>
        <v>42063.25</v>
      </c>
      <c r="P131" t="b">
        <v>0</v>
      </c>
      <c r="Q131" t="b">
        <v>0</v>
      </c>
      <c r="R131" t="s">
        <v>17</v>
      </c>
      <c r="S131" t="str">
        <f>_xlfn.TEXTBEFORE(R131,"/")</f>
        <v>food</v>
      </c>
      <c r="T131" t="str">
        <f>_xlfn.TEXTAFTER(R131,"/")</f>
        <v>food trucks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>E132/D132</f>
        <v>1.5546875</v>
      </c>
      <c r="G132" t="s">
        <v>20</v>
      </c>
      <c r="H132">
        <v>533</v>
      </c>
      <c r="I132" s="5">
        <f>IFERROR(E132/H132,0)</f>
        <v>28.001876172607879</v>
      </c>
      <c r="J132" t="s">
        <v>36</v>
      </c>
      <c r="K132" t="s">
        <v>37</v>
      </c>
      <c r="L132">
        <v>1319605200</v>
      </c>
      <c r="M132" s="8">
        <f t="shared" si="4"/>
        <v>40842.208333333336</v>
      </c>
      <c r="N132">
        <v>1320991200</v>
      </c>
      <c r="O132" s="8">
        <f t="shared" si="5"/>
        <v>40858.25</v>
      </c>
      <c r="P132" t="b">
        <v>0</v>
      </c>
      <c r="Q132" t="b">
        <v>0</v>
      </c>
      <c r="R132" t="s">
        <v>53</v>
      </c>
      <c r="S132" t="str">
        <f>_xlfn.TEXTBEFORE(R132,"/")</f>
        <v>film &amp; video</v>
      </c>
      <c r="T132" t="str">
        <f>_xlfn.TEXTAFTER(R132,"/")</f>
        <v>drama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>E133/D133</f>
        <v>1.0085974499089254</v>
      </c>
      <c r="G133" t="s">
        <v>20</v>
      </c>
      <c r="H133">
        <v>2443</v>
      </c>
      <c r="I133" s="5">
        <f>IFERROR(E133/H133,0)</f>
        <v>67.996725337699544</v>
      </c>
      <c r="J133" t="s">
        <v>40</v>
      </c>
      <c r="K133" t="s">
        <v>41</v>
      </c>
      <c r="L133">
        <v>1385704800</v>
      </c>
      <c r="M133" s="8">
        <f t="shared" si="4"/>
        <v>41607.25</v>
      </c>
      <c r="N133">
        <v>1386828000</v>
      </c>
      <c r="O133" s="8">
        <f t="shared" si="5"/>
        <v>41620.25</v>
      </c>
      <c r="P133" t="b">
        <v>0</v>
      </c>
      <c r="Q133" t="b">
        <v>0</v>
      </c>
      <c r="R133" t="s">
        <v>28</v>
      </c>
      <c r="S133" t="str">
        <f>_xlfn.TEXTBEFORE(R133,"/")</f>
        <v>technology</v>
      </c>
      <c r="T133" t="str">
        <f>_xlfn.TEXTAFTER(R133,"/")</f>
        <v>web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>E134/D134</f>
        <v>1.1618181818181819</v>
      </c>
      <c r="G134" t="s">
        <v>20</v>
      </c>
      <c r="H134">
        <v>89</v>
      </c>
      <c r="I134" s="5">
        <f>IFERROR(E134/H134,0)</f>
        <v>43.078651685393261</v>
      </c>
      <c r="J134" t="s">
        <v>21</v>
      </c>
      <c r="K134" t="s">
        <v>22</v>
      </c>
      <c r="L134">
        <v>1515736800</v>
      </c>
      <c r="M134" s="8">
        <f t="shared" si="4"/>
        <v>43112.25</v>
      </c>
      <c r="N134">
        <v>1517119200</v>
      </c>
      <c r="O134" s="8">
        <f t="shared" si="5"/>
        <v>43128.25</v>
      </c>
      <c r="P134" t="b">
        <v>0</v>
      </c>
      <c r="Q134" t="b">
        <v>1</v>
      </c>
      <c r="R134" t="s">
        <v>33</v>
      </c>
      <c r="S134" t="str">
        <f>_xlfn.TEXTBEFORE(R134,"/")</f>
        <v>theater</v>
      </c>
      <c r="T134" t="str">
        <f>_xlfn.TEXTAFTER(R134,"/")</f>
        <v>plays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>E135/D135</f>
        <v>3.1077777777777778</v>
      </c>
      <c r="G135" t="s">
        <v>20</v>
      </c>
      <c r="H135">
        <v>159</v>
      </c>
      <c r="I135" s="5">
        <f>IFERROR(E135/H135,0)</f>
        <v>87.95597484276729</v>
      </c>
      <c r="J135" t="s">
        <v>21</v>
      </c>
      <c r="K135" t="s">
        <v>22</v>
      </c>
      <c r="L135">
        <v>1313125200</v>
      </c>
      <c r="M135" s="8">
        <f t="shared" si="4"/>
        <v>40767.208333333336</v>
      </c>
      <c r="N135">
        <v>1315026000</v>
      </c>
      <c r="O135" s="8">
        <f t="shared" si="5"/>
        <v>40789.208333333336</v>
      </c>
      <c r="P135" t="b">
        <v>0</v>
      </c>
      <c r="Q135" t="b">
        <v>0</v>
      </c>
      <c r="R135" t="s">
        <v>319</v>
      </c>
      <c r="S135" t="str">
        <f>_xlfn.TEXTBEFORE(R135,"/")</f>
        <v>music</v>
      </c>
      <c r="T135" t="str">
        <f>_xlfn.TEXTAFTER(R135,"/")</f>
        <v>world music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>E136/D136</f>
        <v>0.89736683417085428</v>
      </c>
      <c r="G136" t="s">
        <v>14</v>
      </c>
      <c r="H136">
        <v>940</v>
      </c>
      <c r="I136" s="5">
        <f>IFERROR(E136/H136,0)</f>
        <v>94.987234042553197</v>
      </c>
      <c r="J136" t="s">
        <v>98</v>
      </c>
      <c r="K136" t="s">
        <v>99</v>
      </c>
      <c r="L136">
        <v>1308459600</v>
      </c>
      <c r="M136" s="8">
        <f t="shared" si="4"/>
        <v>40713.208333333336</v>
      </c>
      <c r="N136">
        <v>1312693200</v>
      </c>
      <c r="O136" s="8">
        <f t="shared" si="5"/>
        <v>40762.208333333336</v>
      </c>
      <c r="P136" t="b">
        <v>0</v>
      </c>
      <c r="Q136" t="b">
        <v>1</v>
      </c>
      <c r="R136" t="s">
        <v>42</v>
      </c>
      <c r="S136" t="str">
        <f>_xlfn.TEXTBEFORE(R136,"/")</f>
        <v>film &amp; video</v>
      </c>
      <c r="T136" t="str">
        <f>_xlfn.TEXTAFTER(R136,"/")</f>
        <v>documentary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>E137/D137</f>
        <v>0.71272727272727276</v>
      </c>
      <c r="G137" t="s">
        <v>14</v>
      </c>
      <c r="H137">
        <v>117</v>
      </c>
      <c r="I137" s="5">
        <f>IFERROR(E137/H137,0)</f>
        <v>46.905982905982903</v>
      </c>
      <c r="J137" t="s">
        <v>21</v>
      </c>
      <c r="K137" t="s">
        <v>22</v>
      </c>
      <c r="L137">
        <v>1362636000</v>
      </c>
      <c r="M137" s="8">
        <f t="shared" si="4"/>
        <v>41340.25</v>
      </c>
      <c r="N137">
        <v>1363064400</v>
      </c>
      <c r="O137" s="8">
        <f t="shared" si="5"/>
        <v>41345.208333333336</v>
      </c>
      <c r="P137" t="b">
        <v>0</v>
      </c>
      <c r="Q137" t="b">
        <v>1</v>
      </c>
      <c r="R137" t="s">
        <v>33</v>
      </c>
      <c r="S137" t="str">
        <f>_xlfn.TEXTBEFORE(R137,"/")</f>
        <v>theater</v>
      </c>
      <c r="T137" t="str">
        <f>_xlfn.TEXTAFTER(R137,"/")</f>
        <v>plays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>E138/D138</f>
        <v>3.2862318840579711E-2</v>
      </c>
      <c r="G138" t="s">
        <v>74</v>
      </c>
      <c r="H138">
        <v>58</v>
      </c>
      <c r="I138" s="5">
        <f>IFERROR(E138/H138,0)</f>
        <v>46.913793103448278</v>
      </c>
      <c r="J138" t="s">
        <v>21</v>
      </c>
      <c r="K138" t="s">
        <v>22</v>
      </c>
      <c r="L138">
        <v>1402117200</v>
      </c>
      <c r="M138" s="8">
        <f t="shared" si="4"/>
        <v>41797.208333333336</v>
      </c>
      <c r="N138">
        <v>1403154000</v>
      </c>
      <c r="O138" s="8">
        <f t="shared" si="5"/>
        <v>41809.208333333336</v>
      </c>
      <c r="P138" t="b">
        <v>0</v>
      </c>
      <c r="Q138" t="b">
        <v>1</v>
      </c>
      <c r="R138" t="s">
        <v>53</v>
      </c>
      <c r="S138" t="str">
        <f>_xlfn.TEXTBEFORE(R138,"/")</f>
        <v>film &amp; video</v>
      </c>
      <c r="T138" t="str">
        <f>_xlfn.TEXTAFTER(R138,"/")</f>
        <v>drama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>E139/D139</f>
        <v>2.617777777777778</v>
      </c>
      <c r="G139" t="s">
        <v>20</v>
      </c>
      <c r="H139">
        <v>50</v>
      </c>
      <c r="I139" s="5">
        <f>IFERROR(E139/H139,0)</f>
        <v>94.24</v>
      </c>
      <c r="J139" t="s">
        <v>21</v>
      </c>
      <c r="K139" t="s">
        <v>22</v>
      </c>
      <c r="L139">
        <v>1286341200</v>
      </c>
      <c r="M139" s="8">
        <f t="shared" si="4"/>
        <v>40457.208333333336</v>
      </c>
      <c r="N139">
        <v>1286859600</v>
      </c>
      <c r="O139" s="8">
        <f t="shared" si="5"/>
        <v>40463.208333333336</v>
      </c>
      <c r="P139" t="b">
        <v>0</v>
      </c>
      <c r="Q139" t="b">
        <v>0</v>
      </c>
      <c r="R139" t="s">
        <v>68</v>
      </c>
      <c r="S139" t="str">
        <f>_xlfn.TEXTBEFORE(R139,"/")</f>
        <v>publishing</v>
      </c>
      <c r="T139" t="str">
        <f>_xlfn.TEXTAFTER(R139,"/")</f>
        <v>nonfiction</v>
      </c>
    </row>
    <row r="140" spans="1:20" ht="31.5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>E140/D140</f>
        <v>0.96</v>
      </c>
      <c r="G140" t="s">
        <v>14</v>
      </c>
      <c r="H140">
        <v>115</v>
      </c>
      <c r="I140" s="5">
        <f>IFERROR(E140/H140,0)</f>
        <v>80.139130434782615</v>
      </c>
      <c r="J140" t="s">
        <v>21</v>
      </c>
      <c r="K140" t="s">
        <v>22</v>
      </c>
      <c r="L140">
        <v>1348808400</v>
      </c>
      <c r="M140" s="8">
        <f t="shared" si="4"/>
        <v>41180.208333333336</v>
      </c>
      <c r="N140">
        <v>1349326800</v>
      </c>
      <c r="O140" s="8">
        <f t="shared" si="5"/>
        <v>41186.208333333336</v>
      </c>
      <c r="P140" t="b">
        <v>0</v>
      </c>
      <c r="Q140" t="b">
        <v>0</v>
      </c>
      <c r="R140" t="s">
        <v>292</v>
      </c>
      <c r="S140" t="str">
        <f>_xlfn.TEXTBEFORE(R140,"/")</f>
        <v>games</v>
      </c>
      <c r="T140" t="str">
        <f>_xlfn.TEXTAFTER(R140,"/")</f>
        <v>mobile games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>E141/D141</f>
        <v>0.20896851248642778</v>
      </c>
      <c r="G141" t="s">
        <v>14</v>
      </c>
      <c r="H141">
        <v>326</v>
      </c>
      <c r="I141" s="5">
        <f>IFERROR(E141/H141,0)</f>
        <v>59.036809815950917</v>
      </c>
      <c r="J141" t="s">
        <v>21</v>
      </c>
      <c r="K141" t="s">
        <v>22</v>
      </c>
      <c r="L141">
        <v>1429592400</v>
      </c>
      <c r="M141" s="8">
        <f t="shared" si="4"/>
        <v>42115.208333333328</v>
      </c>
      <c r="N141">
        <v>1430974800</v>
      </c>
      <c r="O141" s="8">
        <f t="shared" si="5"/>
        <v>42131.208333333328</v>
      </c>
      <c r="P141" t="b">
        <v>0</v>
      </c>
      <c r="Q141" t="b">
        <v>1</v>
      </c>
      <c r="R141" t="s">
        <v>65</v>
      </c>
      <c r="S141" t="str">
        <f>_xlfn.TEXTBEFORE(R141,"/")</f>
        <v>technology</v>
      </c>
      <c r="T141" t="str">
        <f>_xlfn.TEXTAFTER(R141,"/")</f>
        <v>wearables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>E142/D142</f>
        <v>2.2316363636363636</v>
      </c>
      <c r="G142" t="s">
        <v>20</v>
      </c>
      <c r="H142">
        <v>186</v>
      </c>
      <c r="I142" s="5">
        <f>IFERROR(E142/H142,0)</f>
        <v>65.989247311827953</v>
      </c>
      <c r="J142" t="s">
        <v>21</v>
      </c>
      <c r="K142" t="s">
        <v>22</v>
      </c>
      <c r="L142">
        <v>1519538400</v>
      </c>
      <c r="M142" s="8">
        <f t="shared" si="4"/>
        <v>43156.25</v>
      </c>
      <c r="N142">
        <v>1519970400</v>
      </c>
      <c r="O142" s="8">
        <f t="shared" si="5"/>
        <v>43161.25</v>
      </c>
      <c r="P142" t="b">
        <v>0</v>
      </c>
      <c r="Q142" t="b">
        <v>0</v>
      </c>
      <c r="R142" t="s">
        <v>42</v>
      </c>
      <c r="S142" t="str">
        <f>_xlfn.TEXTBEFORE(R142,"/")</f>
        <v>film &amp; video</v>
      </c>
      <c r="T142" t="str">
        <f>_xlfn.TEXTAFTER(R142,"/")</f>
        <v>documentary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>E143/D143</f>
        <v>1.0159097978227061</v>
      </c>
      <c r="G143" t="s">
        <v>20</v>
      </c>
      <c r="H143">
        <v>1071</v>
      </c>
      <c r="I143" s="5">
        <f>IFERROR(E143/H143,0)</f>
        <v>60.992530345471522</v>
      </c>
      <c r="J143" t="s">
        <v>21</v>
      </c>
      <c r="K143" t="s">
        <v>22</v>
      </c>
      <c r="L143">
        <v>1434085200</v>
      </c>
      <c r="M143" s="8">
        <f t="shared" si="4"/>
        <v>42167.208333333328</v>
      </c>
      <c r="N143">
        <v>1434603600</v>
      </c>
      <c r="O143" s="8">
        <f t="shared" si="5"/>
        <v>42173.208333333328</v>
      </c>
      <c r="P143" t="b">
        <v>0</v>
      </c>
      <c r="Q143" t="b">
        <v>0</v>
      </c>
      <c r="R143" t="s">
        <v>28</v>
      </c>
      <c r="S143" t="str">
        <f>_xlfn.TEXTBEFORE(R143,"/")</f>
        <v>technology</v>
      </c>
      <c r="T143" t="str">
        <f>_xlfn.TEXTAFTER(R143,"/")</f>
        <v>web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>E144/D144</f>
        <v>2.3003999999999998</v>
      </c>
      <c r="G144" t="s">
        <v>20</v>
      </c>
      <c r="H144">
        <v>117</v>
      </c>
      <c r="I144" s="5">
        <f>IFERROR(E144/H144,0)</f>
        <v>98.307692307692307</v>
      </c>
      <c r="J144" t="s">
        <v>21</v>
      </c>
      <c r="K144" t="s">
        <v>22</v>
      </c>
      <c r="L144">
        <v>1333688400</v>
      </c>
      <c r="M144" s="8">
        <f t="shared" si="4"/>
        <v>41005.208333333336</v>
      </c>
      <c r="N144">
        <v>1337230800</v>
      </c>
      <c r="O144" s="8">
        <f t="shared" si="5"/>
        <v>41046.208333333336</v>
      </c>
      <c r="P144" t="b">
        <v>0</v>
      </c>
      <c r="Q144" t="b">
        <v>0</v>
      </c>
      <c r="R144" t="s">
        <v>28</v>
      </c>
      <c r="S144" t="str">
        <f>_xlfn.TEXTBEFORE(R144,"/")</f>
        <v>technology</v>
      </c>
      <c r="T144" t="str">
        <f>_xlfn.TEXTAFTER(R144,"/")</f>
        <v>web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>E145/D145</f>
        <v>1.355925925925926</v>
      </c>
      <c r="G145" t="s">
        <v>20</v>
      </c>
      <c r="H145">
        <v>70</v>
      </c>
      <c r="I145" s="5">
        <f>IFERROR(E145/H145,0)</f>
        <v>104.6</v>
      </c>
      <c r="J145" t="s">
        <v>21</v>
      </c>
      <c r="K145" t="s">
        <v>22</v>
      </c>
      <c r="L145">
        <v>1277701200</v>
      </c>
      <c r="M145" s="8">
        <f t="shared" si="4"/>
        <v>40357.208333333336</v>
      </c>
      <c r="N145">
        <v>1279429200</v>
      </c>
      <c r="O145" s="8">
        <f t="shared" si="5"/>
        <v>40377.208333333336</v>
      </c>
      <c r="P145" t="b">
        <v>0</v>
      </c>
      <c r="Q145" t="b">
        <v>0</v>
      </c>
      <c r="R145" t="s">
        <v>60</v>
      </c>
      <c r="S145" t="str">
        <f>_xlfn.TEXTBEFORE(R145,"/")</f>
        <v>music</v>
      </c>
      <c r="T145" t="str">
        <f>_xlfn.TEXTAFTER(R145,"/")</f>
        <v>indie rock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>E146/D146</f>
        <v>1.2909999999999999</v>
      </c>
      <c r="G146" t="s">
        <v>20</v>
      </c>
      <c r="H146">
        <v>135</v>
      </c>
      <c r="I146" s="5">
        <f>IFERROR(E146/H146,0)</f>
        <v>86.066666666666663</v>
      </c>
      <c r="J146" t="s">
        <v>21</v>
      </c>
      <c r="K146" t="s">
        <v>22</v>
      </c>
      <c r="L146">
        <v>1560747600</v>
      </c>
      <c r="M146" s="8">
        <f t="shared" si="4"/>
        <v>43633.208333333328</v>
      </c>
      <c r="N146">
        <v>1561438800</v>
      </c>
      <c r="O146" s="8">
        <f t="shared" si="5"/>
        <v>43641.208333333328</v>
      </c>
      <c r="P146" t="b">
        <v>0</v>
      </c>
      <c r="Q146" t="b">
        <v>0</v>
      </c>
      <c r="R146" t="s">
        <v>33</v>
      </c>
      <c r="S146" t="str">
        <f>_xlfn.TEXTBEFORE(R146,"/")</f>
        <v>theater</v>
      </c>
      <c r="T146" t="str">
        <f>_xlfn.TEXTAFTER(R146,"/")</f>
        <v>plays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>E147/D147</f>
        <v>2.3651200000000001</v>
      </c>
      <c r="G147" t="s">
        <v>20</v>
      </c>
      <c r="H147">
        <v>768</v>
      </c>
      <c r="I147" s="5">
        <f>IFERROR(E147/H147,0)</f>
        <v>76.989583333333329</v>
      </c>
      <c r="J147" t="s">
        <v>98</v>
      </c>
      <c r="K147" t="s">
        <v>99</v>
      </c>
      <c r="L147">
        <v>1410066000</v>
      </c>
      <c r="M147" s="8">
        <f t="shared" si="4"/>
        <v>41889.208333333336</v>
      </c>
      <c r="N147">
        <v>1410498000</v>
      </c>
      <c r="O147" s="8">
        <f t="shared" si="5"/>
        <v>41894.208333333336</v>
      </c>
      <c r="P147" t="b">
        <v>0</v>
      </c>
      <c r="Q147" t="b">
        <v>0</v>
      </c>
      <c r="R147" t="s">
        <v>65</v>
      </c>
      <c r="S147" t="str">
        <f>_xlfn.TEXTBEFORE(R147,"/")</f>
        <v>technology</v>
      </c>
      <c r="T147" t="str">
        <f>_xlfn.TEXTAFTER(R147,"/")</f>
        <v>wearables</v>
      </c>
    </row>
    <row r="148" spans="1:20" ht="31.5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>E148/D148</f>
        <v>0.17249999999999999</v>
      </c>
      <c r="G148" t="s">
        <v>74</v>
      </c>
      <c r="H148">
        <v>51</v>
      </c>
      <c r="I148" s="5">
        <f>IFERROR(E148/H148,0)</f>
        <v>29.764705882352942</v>
      </c>
      <c r="J148" t="s">
        <v>21</v>
      </c>
      <c r="K148" t="s">
        <v>22</v>
      </c>
      <c r="L148">
        <v>1320732000</v>
      </c>
      <c r="M148" s="8">
        <f t="shared" si="4"/>
        <v>40855.25</v>
      </c>
      <c r="N148">
        <v>1322460000</v>
      </c>
      <c r="O148" s="8">
        <f t="shared" si="5"/>
        <v>40875.25</v>
      </c>
      <c r="P148" t="b">
        <v>0</v>
      </c>
      <c r="Q148" t="b">
        <v>0</v>
      </c>
      <c r="R148" t="s">
        <v>33</v>
      </c>
      <c r="S148" t="str">
        <f>_xlfn.TEXTBEFORE(R148,"/")</f>
        <v>theater</v>
      </c>
      <c r="T148" t="str">
        <f>_xlfn.TEXTAFTER(R148,"/")</f>
        <v>plays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>E149/D149</f>
        <v>1.1249397590361445</v>
      </c>
      <c r="G149" t="s">
        <v>20</v>
      </c>
      <c r="H149">
        <v>199</v>
      </c>
      <c r="I149" s="5">
        <f>IFERROR(E149/H149,0)</f>
        <v>46.91959798994975</v>
      </c>
      <c r="J149" t="s">
        <v>21</v>
      </c>
      <c r="K149" t="s">
        <v>22</v>
      </c>
      <c r="L149">
        <v>1465794000</v>
      </c>
      <c r="M149" s="8">
        <f t="shared" si="4"/>
        <v>42534.208333333328</v>
      </c>
      <c r="N149">
        <v>1466312400</v>
      </c>
      <c r="O149" s="8">
        <f t="shared" si="5"/>
        <v>42540.208333333328</v>
      </c>
      <c r="P149" t="b">
        <v>0</v>
      </c>
      <c r="Q149" t="b">
        <v>1</v>
      </c>
      <c r="R149" t="s">
        <v>33</v>
      </c>
      <c r="S149" t="str">
        <f>_xlfn.TEXTBEFORE(R149,"/")</f>
        <v>theater</v>
      </c>
      <c r="T149" t="str">
        <f>_xlfn.TEXTAFTER(R149,"/")</f>
        <v>plays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>E150/D150</f>
        <v>1.2102150537634409</v>
      </c>
      <c r="G150" t="s">
        <v>20</v>
      </c>
      <c r="H150">
        <v>107</v>
      </c>
      <c r="I150" s="5">
        <f>IFERROR(E150/H150,0)</f>
        <v>105.18691588785046</v>
      </c>
      <c r="J150" t="s">
        <v>21</v>
      </c>
      <c r="K150" t="s">
        <v>22</v>
      </c>
      <c r="L150">
        <v>1500958800</v>
      </c>
      <c r="M150" s="8">
        <f t="shared" si="4"/>
        <v>42941.208333333328</v>
      </c>
      <c r="N150">
        <v>1501736400</v>
      </c>
      <c r="O150" s="8">
        <f t="shared" si="5"/>
        <v>42950.208333333328</v>
      </c>
      <c r="P150" t="b">
        <v>0</v>
      </c>
      <c r="Q150" t="b">
        <v>0</v>
      </c>
      <c r="R150" t="s">
        <v>65</v>
      </c>
      <c r="S150" t="str">
        <f>_xlfn.TEXTBEFORE(R150,"/")</f>
        <v>technology</v>
      </c>
      <c r="T150" t="str">
        <f>_xlfn.TEXTAFTER(R150,"/")</f>
        <v>wearables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>E151/D151</f>
        <v>2.1987096774193549</v>
      </c>
      <c r="G151" t="s">
        <v>20</v>
      </c>
      <c r="H151">
        <v>195</v>
      </c>
      <c r="I151" s="5">
        <f>IFERROR(E151/H151,0)</f>
        <v>69.907692307692301</v>
      </c>
      <c r="J151" t="s">
        <v>21</v>
      </c>
      <c r="K151" t="s">
        <v>22</v>
      </c>
      <c r="L151">
        <v>1357020000</v>
      </c>
      <c r="M151" s="8">
        <f t="shared" si="4"/>
        <v>41275.25</v>
      </c>
      <c r="N151">
        <v>1361512800</v>
      </c>
      <c r="O151" s="8">
        <f t="shared" si="5"/>
        <v>41327.25</v>
      </c>
      <c r="P151" t="b">
        <v>0</v>
      </c>
      <c r="Q151" t="b">
        <v>0</v>
      </c>
      <c r="R151" t="s">
        <v>60</v>
      </c>
      <c r="S151" t="str">
        <f>_xlfn.TEXTBEFORE(R151,"/")</f>
        <v>music</v>
      </c>
      <c r="T151" t="str">
        <f>_xlfn.TEXTAFTER(R151,"/")</f>
        <v>indie rock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>E152/D152</f>
        <v>0.01</v>
      </c>
      <c r="G152" t="s">
        <v>14</v>
      </c>
      <c r="H152">
        <v>1</v>
      </c>
      <c r="I152" s="5">
        <f>IFERROR(E152/H152,0)</f>
        <v>1</v>
      </c>
      <c r="J152" t="s">
        <v>21</v>
      </c>
      <c r="K152" t="s">
        <v>22</v>
      </c>
      <c r="L152">
        <v>1544940000</v>
      </c>
      <c r="M152" s="8">
        <f t="shared" si="4"/>
        <v>43450.25</v>
      </c>
      <c r="N152">
        <v>1545026400</v>
      </c>
      <c r="O152" s="8">
        <f t="shared" si="5"/>
        <v>43451.25</v>
      </c>
      <c r="P152" t="b">
        <v>0</v>
      </c>
      <c r="Q152" t="b">
        <v>0</v>
      </c>
      <c r="R152" t="s">
        <v>23</v>
      </c>
      <c r="S152" t="str">
        <f>_xlfn.TEXTBEFORE(R152,"/")</f>
        <v>music</v>
      </c>
      <c r="T152" t="str">
        <f>_xlfn.TEXTAFTER(R152,"/")</f>
        <v>rock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>E153/D153</f>
        <v>0.64166909620991253</v>
      </c>
      <c r="G153" t="s">
        <v>14</v>
      </c>
      <c r="H153">
        <v>1467</v>
      </c>
      <c r="I153" s="5">
        <f>IFERROR(E153/H153,0)</f>
        <v>60.011588275391958</v>
      </c>
      <c r="J153" t="s">
        <v>21</v>
      </c>
      <c r="K153" t="s">
        <v>22</v>
      </c>
      <c r="L153">
        <v>1402290000</v>
      </c>
      <c r="M153" s="8">
        <f t="shared" si="4"/>
        <v>41799.208333333336</v>
      </c>
      <c r="N153">
        <v>1406696400</v>
      </c>
      <c r="O153" s="8">
        <f t="shared" si="5"/>
        <v>41850.208333333336</v>
      </c>
      <c r="P153" t="b">
        <v>0</v>
      </c>
      <c r="Q153" t="b">
        <v>0</v>
      </c>
      <c r="R153" t="s">
        <v>50</v>
      </c>
      <c r="S153" t="str">
        <f>_xlfn.TEXTBEFORE(R153,"/")</f>
        <v>music</v>
      </c>
      <c r="T153" t="str">
        <f>_xlfn.TEXTAFTER(R153,"/")</f>
        <v>electric music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>E154/D154</f>
        <v>4.2306746987951804</v>
      </c>
      <c r="G154" t="s">
        <v>20</v>
      </c>
      <c r="H154">
        <v>3376</v>
      </c>
      <c r="I154" s="5">
        <f>IFERROR(E154/H154,0)</f>
        <v>52.006220379146917</v>
      </c>
      <c r="J154" t="s">
        <v>21</v>
      </c>
      <c r="K154" t="s">
        <v>22</v>
      </c>
      <c r="L154">
        <v>1487311200</v>
      </c>
      <c r="M154" s="8">
        <f t="shared" si="4"/>
        <v>42783.25</v>
      </c>
      <c r="N154">
        <v>1487916000</v>
      </c>
      <c r="O154" s="8">
        <f t="shared" si="5"/>
        <v>42790.25</v>
      </c>
      <c r="P154" t="b">
        <v>0</v>
      </c>
      <c r="Q154" t="b">
        <v>0</v>
      </c>
      <c r="R154" t="s">
        <v>60</v>
      </c>
      <c r="S154" t="str">
        <f>_xlfn.TEXTBEFORE(R154,"/")</f>
        <v>music</v>
      </c>
      <c r="T154" t="str">
        <f>_xlfn.TEXTAFTER(R154,"/")</f>
        <v>indie rock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>E155/D155</f>
        <v>0.92984160506863778</v>
      </c>
      <c r="G155" t="s">
        <v>14</v>
      </c>
      <c r="H155">
        <v>5681</v>
      </c>
      <c r="I155" s="5">
        <f>IFERROR(E155/H155,0)</f>
        <v>31.000176025347649</v>
      </c>
      <c r="J155" t="s">
        <v>21</v>
      </c>
      <c r="K155" t="s">
        <v>22</v>
      </c>
      <c r="L155">
        <v>1350622800</v>
      </c>
      <c r="M155" s="8">
        <f t="shared" si="4"/>
        <v>41201.208333333336</v>
      </c>
      <c r="N155">
        <v>1351141200</v>
      </c>
      <c r="O155" s="8">
        <f t="shared" si="5"/>
        <v>41207.208333333336</v>
      </c>
      <c r="P155" t="b">
        <v>0</v>
      </c>
      <c r="Q155" t="b">
        <v>0</v>
      </c>
      <c r="R155" t="s">
        <v>33</v>
      </c>
      <c r="S155" t="str">
        <f>_xlfn.TEXTBEFORE(R155,"/")</f>
        <v>theater</v>
      </c>
      <c r="T155" t="str">
        <f>_xlfn.TEXTAFTER(R155,"/")</f>
        <v>plays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>E156/D156</f>
        <v>0.58756567425569173</v>
      </c>
      <c r="G156" t="s">
        <v>14</v>
      </c>
      <c r="H156">
        <v>1059</v>
      </c>
      <c r="I156" s="5">
        <f>IFERROR(E156/H156,0)</f>
        <v>95.042492917847028</v>
      </c>
      <c r="J156" t="s">
        <v>21</v>
      </c>
      <c r="K156" t="s">
        <v>22</v>
      </c>
      <c r="L156">
        <v>1463029200</v>
      </c>
      <c r="M156" s="8">
        <f t="shared" si="4"/>
        <v>42502.208333333328</v>
      </c>
      <c r="N156">
        <v>1465016400</v>
      </c>
      <c r="O156" s="8">
        <f t="shared" si="5"/>
        <v>42525.208333333328</v>
      </c>
      <c r="P156" t="b">
        <v>0</v>
      </c>
      <c r="Q156" t="b">
        <v>1</v>
      </c>
      <c r="R156" t="s">
        <v>60</v>
      </c>
      <c r="S156" t="str">
        <f>_xlfn.TEXTBEFORE(R156,"/")</f>
        <v>music</v>
      </c>
      <c r="T156" t="str">
        <f>_xlfn.TEXTAFTER(R156,"/")</f>
        <v>indie rock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>E157/D157</f>
        <v>0.65022222222222226</v>
      </c>
      <c r="G157" t="s">
        <v>14</v>
      </c>
      <c r="H157">
        <v>1194</v>
      </c>
      <c r="I157" s="5">
        <f>IFERROR(E157/H157,0)</f>
        <v>75.968174204355108</v>
      </c>
      <c r="J157" t="s">
        <v>21</v>
      </c>
      <c r="K157" t="s">
        <v>22</v>
      </c>
      <c r="L157">
        <v>1269493200</v>
      </c>
      <c r="M157" s="8">
        <f t="shared" si="4"/>
        <v>40262.208333333336</v>
      </c>
      <c r="N157">
        <v>1270789200</v>
      </c>
      <c r="O157" s="8">
        <f t="shared" si="5"/>
        <v>40277.208333333336</v>
      </c>
      <c r="P157" t="b">
        <v>0</v>
      </c>
      <c r="Q157" t="b">
        <v>0</v>
      </c>
      <c r="R157" t="s">
        <v>33</v>
      </c>
      <c r="S157" t="str">
        <f>_xlfn.TEXTBEFORE(R157,"/")</f>
        <v>theater</v>
      </c>
      <c r="T157" t="str">
        <f>_xlfn.TEXTAFTER(R157,"/")</f>
        <v>plays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>E158/D158</f>
        <v>0.73939560439560437</v>
      </c>
      <c r="G158" t="s">
        <v>74</v>
      </c>
      <c r="H158">
        <v>379</v>
      </c>
      <c r="I158" s="5">
        <f>IFERROR(E158/H158,0)</f>
        <v>71.013192612137203</v>
      </c>
      <c r="J158" t="s">
        <v>26</v>
      </c>
      <c r="K158" t="s">
        <v>27</v>
      </c>
      <c r="L158">
        <v>1570251600</v>
      </c>
      <c r="M158" s="8">
        <f t="shared" si="4"/>
        <v>43743.208333333328</v>
      </c>
      <c r="N158">
        <v>1572325200</v>
      </c>
      <c r="O158" s="8">
        <f t="shared" si="5"/>
        <v>43767.208333333328</v>
      </c>
      <c r="P158" t="b">
        <v>0</v>
      </c>
      <c r="Q158" t="b">
        <v>0</v>
      </c>
      <c r="R158" t="s">
        <v>23</v>
      </c>
      <c r="S158" t="str">
        <f>_xlfn.TEXTBEFORE(R158,"/")</f>
        <v>music</v>
      </c>
      <c r="T158" t="str">
        <f>_xlfn.TEXTAFTER(R158,"/")</f>
        <v>rock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>E159/D159</f>
        <v>0.52666666666666662</v>
      </c>
      <c r="G159" t="s">
        <v>14</v>
      </c>
      <c r="H159">
        <v>30</v>
      </c>
      <c r="I159" s="5">
        <f>IFERROR(E159/H159,0)</f>
        <v>73.733333333333334</v>
      </c>
      <c r="J159" t="s">
        <v>26</v>
      </c>
      <c r="K159" t="s">
        <v>27</v>
      </c>
      <c r="L159">
        <v>1388383200</v>
      </c>
      <c r="M159" s="8">
        <f t="shared" si="4"/>
        <v>41638.25</v>
      </c>
      <c r="N159">
        <v>1389420000</v>
      </c>
      <c r="O159" s="8">
        <f t="shared" si="5"/>
        <v>41650.25</v>
      </c>
      <c r="P159" t="b">
        <v>0</v>
      </c>
      <c r="Q159" t="b">
        <v>0</v>
      </c>
      <c r="R159" t="s">
        <v>122</v>
      </c>
      <c r="S159" t="str">
        <f>_xlfn.TEXTBEFORE(R159,"/")</f>
        <v>photography</v>
      </c>
      <c r="T159" t="str">
        <f>_xlfn.TEXTAFTER(R159,"/")</f>
        <v>photography books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>E160/D160</f>
        <v>2.2095238095238097</v>
      </c>
      <c r="G160" t="s">
        <v>20</v>
      </c>
      <c r="H160">
        <v>41</v>
      </c>
      <c r="I160" s="5">
        <f>IFERROR(E160/H160,0)</f>
        <v>113.17073170731707</v>
      </c>
      <c r="J160" t="s">
        <v>21</v>
      </c>
      <c r="K160" t="s">
        <v>22</v>
      </c>
      <c r="L160">
        <v>1449554400</v>
      </c>
      <c r="M160" s="8">
        <f t="shared" si="4"/>
        <v>42346.25</v>
      </c>
      <c r="N160">
        <v>1449640800</v>
      </c>
      <c r="O160" s="8">
        <f t="shared" si="5"/>
        <v>42347.25</v>
      </c>
      <c r="P160" t="b">
        <v>0</v>
      </c>
      <c r="Q160" t="b">
        <v>0</v>
      </c>
      <c r="R160" t="s">
        <v>23</v>
      </c>
      <c r="S160" t="str">
        <f>_xlfn.TEXTBEFORE(R160,"/")</f>
        <v>music</v>
      </c>
      <c r="T160" t="str">
        <f>_xlfn.TEXTAFTER(R160,"/")</f>
        <v>rock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>E161/D161</f>
        <v>1.0001150627615063</v>
      </c>
      <c r="G161" t="s">
        <v>20</v>
      </c>
      <c r="H161">
        <v>1821</v>
      </c>
      <c r="I161" s="5">
        <f>IFERROR(E161/H161,0)</f>
        <v>105.00933552992861</v>
      </c>
      <c r="J161" t="s">
        <v>21</v>
      </c>
      <c r="K161" t="s">
        <v>22</v>
      </c>
      <c r="L161">
        <v>1553662800</v>
      </c>
      <c r="M161" s="8">
        <f t="shared" si="4"/>
        <v>43551.208333333328</v>
      </c>
      <c r="N161">
        <v>1555218000</v>
      </c>
      <c r="O161" s="8">
        <f t="shared" si="5"/>
        <v>43569.208333333328</v>
      </c>
      <c r="P161" t="b">
        <v>0</v>
      </c>
      <c r="Q161" t="b">
        <v>1</v>
      </c>
      <c r="R161" t="s">
        <v>33</v>
      </c>
      <c r="S161" t="str">
        <f>_xlfn.TEXTBEFORE(R161,"/")</f>
        <v>theater</v>
      </c>
      <c r="T161" t="str">
        <f>_xlfn.TEXTAFTER(R161,"/")</f>
        <v>plays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>E162/D162</f>
        <v>1.6231249999999999</v>
      </c>
      <c r="G162" t="s">
        <v>20</v>
      </c>
      <c r="H162">
        <v>164</v>
      </c>
      <c r="I162" s="5">
        <f>IFERROR(E162/H162,0)</f>
        <v>79.176829268292678</v>
      </c>
      <c r="J162" t="s">
        <v>21</v>
      </c>
      <c r="K162" t="s">
        <v>22</v>
      </c>
      <c r="L162">
        <v>1556341200</v>
      </c>
      <c r="M162" s="8">
        <f t="shared" si="4"/>
        <v>43582.208333333328</v>
      </c>
      <c r="N162">
        <v>1557723600</v>
      </c>
      <c r="O162" s="8">
        <f t="shared" si="5"/>
        <v>43598.208333333328</v>
      </c>
      <c r="P162" t="b">
        <v>0</v>
      </c>
      <c r="Q162" t="b">
        <v>0</v>
      </c>
      <c r="R162" t="s">
        <v>65</v>
      </c>
      <c r="S162" t="str">
        <f>_xlfn.TEXTBEFORE(R162,"/")</f>
        <v>technology</v>
      </c>
      <c r="T162" t="str">
        <f>_xlfn.TEXTAFTER(R162,"/")</f>
        <v>wearables</v>
      </c>
    </row>
    <row r="163" spans="1:20" ht="31.5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>E163/D163</f>
        <v>0.78181818181818186</v>
      </c>
      <c r="G163" t="s">
        <v>14</v>
      </c>
      <c r="H163">
        <v>75</v>
      </c>
      <c r="I163" s="5">
        <f>IFERROR(E163/H163,0)</f>
        <v>57.333333333333336</v>
      </c>
      <c r="J163" t="s">
        <v>21</v>
      </c>
      <c r="K163" t="s">
        <v>22</v>
      </c>
      <c r="L163">
        <v>1442984400</v>
      </c>
      <c r="M163" s="8">
        <f t="shared" si="4"/>
        <v>42270.208333333328</v>
      </c>
      <c r="N163">
        <v>1443502800</v>
      </c>
      <c r="O163" s="8">
        <f t="shared" si="5"/>
        <v>42276.208333333328</v>
      </c>
      <c r="P163" t="b">
        <v>0</v>
      </c>
      <c r="Q163" t="b">
        <v>1</v>
      </c>
      <c r="R163" t="s">
        <v>28</v>
      </c>
      <c r="S163" t="str">
        <f>_xlfn.TEXTBEFORE(R163,"/")</f>
        <v>technology</v>
      </c>
      <c r="T163" t="str">
        <f>_xlfn.TEXTAFTER(R163,"/")</f>
        <v>web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>E164/D164</f>
        <v>1.4973770491803278</v>
      </c>
      <c r="G164" t="s">
        <v>20</v>
      </c>
      <c r="H164">
        <v>157</v>
      </c>
      <c r="I164" s="5">
        <f>IFERROR(E164/H164,0)</f>
        <v>58.178343949044589</v>
      </c>
      <c r="J164" t="s">
        <v>98</v>
      </c>
      <c r="K164" t="s">
        <v>99</v>
      </c>
      <c r="L164">
        <v>1544248800</v>
      </c>
      <c r="M164" s="8">
        <f t="shared" si="4"/>
        <v>43442.25</v>
      </c>
      <c r="N164">
        <v>1546840800</v>
      </c>
      <c r="O164" s="8">
        <f t="shared" si="5"/>
        <v>43472.25</v>
      </c>
      <c r="P164" t="b">
        <v>0</v>
      </c>
      <c r="Q164" t="b">
        <v>0</v>
      </c>
      <c r="R164" t="s">
        <v>23</v>
      </c>
      <c r="S164" t="str">
        <f>_xlfn.TEXTBEFORE(R164,"/")</f>
        <v>music</v>
      </c>
      <c r="T164" t="str">
        <f>_xlfn.TEXTAFTER(R164,"/")</f>
        <v>rock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>E165/D165</f>
        <v>2.5325714285714285</v>
      </c>
      <c r="G165" t="s">
        <v>20</v>
      </c>
      <c r="H165">
        <v>246</v>
      </c>
      <c r="I165" s="5">
        <f>IFERROR(E165/H165,0)</f>
        <v>36.032520325203251</v>
      </c>
      <c r="J165" t="s">
        <v>21</v>
      </c>
      <c r="K165" t="s">
        <v>22</v>
      </c>
      <c r="L165">
        <v>1508475600</v>
      </c>
      <c r="M165" s="8">
        <f t="shared" si="4"/>
        <v>43028.208333333328</v>
      </c>
      <c r="N165">
        <v>1512712800</v>
      </c>
      <c r="O165" s="8">
        <f t="shared" si="5"/>
        <v>43077.25</v>
      </c>
      <c r="P165" t="b">
        <v>0</v>
      </c>
      <c r="Q165" t="b">
        <v>1</v>
      </c>
      <c r="R165" t="s">
        <v>122</v>
      </c>
      <c r="S165" t="str">
        <f>_xlfn.TEXTBEFORE(R165,"/")</f>
        <v>photography</v>
      </c>
      <c r="T165" t="str">
        <f>_xlfn.TEXTAFTER(R165,"/")</f>
        <v>photography books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>E166/D166</f>
        <v>1.0016943521594683</v>
      </c>
      <c r="G166" t="s">
        <v>20</v>
      </c>
      <c r="H166">
        <v>1396</v>
      </c>
      <c r="I166" s="5">
        <f>IFERROR(E166/H166,0)</f>
        <v>107.99068767908309</v>
      </c>
      <c r="J166" t="s">
        <v>21</v>
      </c>
      <c r="K166" t="s">
        <v>22</v>
      </c>
      <c r="L166">
        <v>1507438800</v>
      </c>
      <c r="M166" s="8">
        <f t="shared" si="4"/>
        <v>43016.208333333328</v>
      </c>
      <c r="N166">
        <v>1507525200</v>
      </c>
      <c r="O166" s="8">
        <f t="shared" si="5"/>
        <v>43017.208333333328</v>
      </c>
      <c r="P166" t="b">
        <v>0</v>
      </c>
      <c r="Q166" t="b">
        <v>0</v>
      </c>
      <c r="R166" t="s">
        <v>33</v>
      </c>
      <c r="S166" t="str">
        <f>_xlfn.TEXTBEFORE(R166,"/")</f>
        <v>theater</v>
      </c>
      <c r="T166" t="str">
        <f>_xlfn.TEXTAFTER(R166,"/")</f>
        <v>plays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>E167/D167</f>
        <v>1.2199004424778761</v>
      </c>
      <c r="G167" t="s">
        <v>20</v>
      </c>
      <c r="H167">
        <v>2506</v>
      </c>
      <c r="I167" s="5">
        <f>IFERROR(E167/H167,0)</f>
        <v>44.005985634477256</v>
      </c>
      <c r="J167" t="s">
        <v>21</v>
      </c>
      <c r="K167" t="s">
        <v>22</v>
      </c>
      <c r="L167">
        <v>1501563600</v>
      </c>
      <c r="M167" s="8">
        <f t="shared" si="4"/>
        <v>42948.208333333328</v>
      </c>
      <c r="N167">
        <v>1504328400</v>
      </c>
      <c r="O167" s="8">
        <f t="shared" si="5"/>
        <v>42980.208333333328</v>
      </c>
      <c r="P167" t="b">
        <v>0</v>
      </c>
      <c r="Q167" t="b">
        <v>0</v>
      </c>
      <c r="R167" t="s">
        <v>28</v>
      </c>
      <c r="S167" t="str">
        <f>_xlfn.TEXTBEFORE(R167,"/")</f>
        <v>technology</v>
      </c>
      <c r="T167" t="str">
        <f>_xlfn.TEXTAFTER(R167,"/")</f>
        <v>web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>E168/D168</f>
        <v>1.3713265306122449</v>
      </c>
      <c r="G168" t="s">
        <v>20</v>
      </c>
      <c r="H168">
        <v>244</v>
      </c>
      <c r="I168" s="5">
        <f>IFERROR(E168/H168,0)</f>
        <v>55.077868852459019</v>
      </c>
      <c r="J168" t="s">
        <v>21</v>
      </c>
      <c r="K168" t="s">
        <v>22</v>
      </c>
      <c r="L168">
        <v>1292997600</v>
      </c>
      <c r="M168" s="8">
        <f t="shared" si="4"/>
        <v>40534.25</v>
      </c>
      <c r="N168">
        <v>1293343200</v>
      </c>
      <c r="O168" s="8">
        <f t="shared" si="5"/>
        <v>40538.25</v>
      </c>
      <c r="P168" t="b">
        <v>0</v>
      </c>
      <c r="Q168" t="b">
        <v>0</v>
      </c>
      <c r="R168" t="s">
        <v>122</v>
      </c>
      <c r="S168" t="str">
        <f>_xlfn.TEXTBEFORE(R168,"/")</f>
        <v>photography</v>
      </c>
      <c r="T168" t="str">
        <f>_xlfn.TEXTAFTER(R168,"/")</f>
        <v>photography books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>E169/D169</f>
        <v>4.155384615384615</v>
      </c>
      <c r="G169" t="s">
        <v>20</v>
      </c>
      <c r="H169">
        <v>146</v>
      </c>
      <c r="I169" s="5">
        <f>IFERROR(E169/H169,0)</f>
        <v>74</v>
      </c>
      <c r="J169" t="s">
        <v>26</v>
      </c>
      <c r="K169" t="s">
        <v>27</v>
      </c>
      <c r="L169">
        <v>1370840400</v>
      </c>
      <c r="M169" s="8">
        <f t="shared" si="4"/>
        <v>41435.208333333336</v>
      </c>
      <c r="N169">
        <v>1371704400</v>
      </c>
      <c r="O169" s="8">
        <f t="shared" si="5"/>
        <v>41445.208333333336</v>
      </c>
      <c r="P169" t="b">
        <v>0</v>
      </c>
      <c r="Q169" t="b">
        <v>0</v>
      </c>
      <c r="R169" t="s">
        <v>33</v>
      </c>
      <c r="S169" t="str">
        <f>_xlfn.TEXTBEFORE(R169,"/")</f>
        <v>theater</v>
      </c>
      <c r="T169" t="str">
        <f>_xlfn.TEXTAFTER(R169,"/")</f>
        <v>plays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>E170/D170</f>
        <v>0.3130913348946136</v>
      </c>
      <c r="G170" t="s">
        <v>14</v>
      </c>
      <c r="H170">
        <v>955</v>
      </c>
      <c r="I170" s="5">
        <f>IFERROR(E170/H170,0)</f>
        <v>41.996858638743454</v>
      </c>
      <c r="J170" t="s">
        <v>36</v>
      </c>
      <c r="K170" t="s">
        <v>37</v>
      </c>
      <c r="L170">
        <v>1550815200</v>
      </c>
      <c r="M170" s="8">
        <f t="shared" si="4"/>
        <v>43518.25</v>
      </c>
      <c r="N170">
        <v>1552798800</v>
      </c>
      <c r="O170" s="8">
        <f t="shared" si="5"/>
        <v>43541.208333333328</v>
      </c>
      <c r="P170" t="b">
        <v>0</v>
      </c>
      <c r="Q170" t="b">
        <v>1</v>
      </c>
      <c r="R170" t="s">
        <v>60</v>
      </c>
      <c r="S170" t="str">
        <f>_xlfn.TEXTBEFORE(R170,"/")</f>
        <v>music</v>
      </c>
      <c r="T170" t="str">
        <f>_xlfn.TEXTAFTER(R170,"/")</f>
        <v>indie rock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>E171/D171</f>
        <v>4.240815450643777</v>
      </c>
      <c r="G171" t="s">
        <v>20</v>
      </c>
      <c r="H171">
        <v>1267</v>
      </c>
      <c r="I171" s="5">
        <f>IFERROR(E171/H171,0)</f>
        <v>77.988161010260455</v>
      </c>
      <c r="J171" t="s">
        <v>21</v>
      </c>
      <c r="K171" t="s">
        <v>22</v>
      </c>
      <c r="L171">
        <v>1339909200</v>
      </c>
      <c r="M171" s="8">
        <f t="shared" si="4"/>
        <v>41077.208333333336</v>
      </c>
      <c r="N171">
        <v>1342328400</v>
      </c>
      <c r="O171" s="8">
        <f t="shared" si="5"/>
        <v>41105.208333333336</v>
      </c>
      <c r="P171" t="b">
        <v>0</v>
      </c>
      <c r="Q171" t="b">
        <v>1</v>
      </c>
      <c r="R171" t="s">
        <v>100</v>
      </c>
      <c r="S171" t="str">
        <f>_xlfn.TEXTBEFORE(R171,"/")</f>
        <v>film &amp; video</v>
      </c>
      <c r="T171" t="str">
        <f>_xlfn.TEXTAFTER(R171,"/")</f>
        <v>shorts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>E172/D172</f>
        <v>2.9388623072833599E-2</v>
      </c>
      <c r="G172" t="s">
        <v>14</v>
      </c>
      <c r="H172">
        <v>67</v>
      </c>
      <c r="I172" s="5">
        <f>IFERROR(E172/H172,0)</f>
        <v>82.507462686567166</v>
      </c>
      <c r="J172" t="s">
        <v>21</v>
      </c>
      <c r="K172" t="s">
        <v>22</v>
      </c>
      <c r="L172">
        <v>1501736400</v>
      </c>
      <c r="M172" s="8">
        <f t="shared" si="4"/>
        <v>42950.208333333328</v>
      </c>
      <c r="N172">
        <v>1502341200</v>
      </c>
      <c r="O172" s="8">
        <f t="shared" si="5"/>
        <v>42957.208333333328</v>
      </c>
      <c r="P172" t="b">
        <v>0</v>
      </c>
      <c r="Q172" t="b">
        <v>0</v>
      </c>
      <c r="R172" t="s">
        <v>60</v>
      </c>
      <c r="S172" t="str">
        <f>_xlfn.TEXTBEFORE(R172,"/")</f>
        <v>music</v>
      </c>
      <c r="T172" t="str">
        <f>_xlfn.TEXTAFTER(R172,"/")</f>
        <v>indie rock</v>
      </c>
    </row>
    <row r="173" spans="1:20" ht="31.5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>E173/D173</f>
        <v>0.1063265306122449</v>
      </c>
      <c r="G173" t="s">
        <v>14</v>
      </c>
      <c r="H173">
        <v>5</v>
      </c>
      <c r="I173" s="5">
        <f>IFERROR(E173/H173,0)</f>
        <v>104.2</v>
      </c>
      <c r="J173" t="s">
        <v>21</v>
      </c>
      <c r="K173" t="s">
        <v>22</v>
      </c>
      <c r="L173">
        <v>1395291600</v>
      </c>
      <c r="M173" s="8">
        <f t="shared" si="4"/>
        <v>41718.208333333336</v>
      </c>
      <c r="N173">
        <v>1397192400</v>
      </c>
      <c r="O173" s="8">
        <f t="shared" si="5"/>
        <v>41740.208333333336</v>
      </c>
      <c r="P173" t="b">
        <v>0</v>
      </c>
      <c r="Q173" t="b">
        <v>0</v>
      </c>
      <c r="R173" t="s">
        <v>206</v>
      </c>
      <c r="S173" t="str">
        <f>_xlfn.TEXTBEFORE(R173,"/")</f>
        <v>publishing</v>
      </c>
      <c r="T173" t="str">
        <f>_xlfn.TEXTAFTER(R173,"/")</f>
        <v>translations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>E174/D174</f>
        <v>0.82874999999999999</v>
      </c>
      <c r="G174" t="s">
        <v>14</v>
      </c>
      <c r="H174">
        <v>26</v>
      </c>
      <c r="I174" s="5">
        <f>IFERROR(E174/H174,0)</f>
        <v>25.5</v>
      </c>
      <c r="J174" t="s">
        <v>21</v>
      </c>
      <c r="K174" t="s">
        <v>22</v>
      </c>
      <c r="L174">
        <v>1405746000</v>
      </c>
      <c r="M174" s="8">
        <f t="shared" si="4"/>
        <v>41839.208333333336</v>
      </c>
      <c r="N174">
        <v>1407042000</v>
      </c>
      <c r="O174" s="8">
        <f t="shared" si="5"/>
        <v>41854.208333333336</v>
      </c>
      <c r="P174" t="b">
        <v>0</v>
      </c>
      <c r="Q174" t="b">
        <v>1</v>
      </c>
      <c r="R174" t="s">
        <v>42</v>
      </c>
      <c r="S174" t="str">
        <f>_xlfn.TEXTBEFORE(R174,"/")</f>
        <v>film &amp; video</v>
      </c>
      <c r="T174" t="str">
        <f>_xlfn.TEXTAFTER(R174,"/")</f>
        <v>documentary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>E175/D175</f>
        <v>1.6301447776628748</v>
      </c>
      <c r="G175" t="s">
        <v>20</v>
      </c>
      <c r="H175">
        <v>1561</v>
      </c>
      <c r="I175" s="5">
        <f>IFERROR(E175/H175,0)</f>
        <v>100.98334401024984</v>
      </c>
      <c r="J175" t="s">
        <v>21</v>
      </c>
      <c r="K175" t="s">
        <v>22</v>
      </c>
      <c r="L175">
        <v>1368853200</v>
      </c>
      <c r="M175" s="8">
        <f t="shared" si="4"/>
        <v>41412.208333333336</v>
      </c>
      <c r="N175">
        <v>1369371600</v>
      </c>
      <c r="O175" s="8">
        <f t="shared" si="5"/>
        <v>41418.208333333336</v>
      </c>
      <c r="P175" t="b">
        <v>0</v>
      </c>
      <c r="Q175" t="b">
        <v>0</v>
      </c>
      <c r="R175" t="s">
        <v>33</v>
      </c>
      <c r="S175" t="str">
        <f>_xlfn.TEXTBEFORE(R175,"/")</f>
        <v>theater</v>
      </c>
      <c r="T175" t="str">
        <f>_xlfn.TEXTAFTER(R175,"/")</f>
        <v>plays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>E176/D176</f>
        <v>8.9466666666666672</v>
      </c>
      <c r="G176" t="s">
        <v>20</v>
      </c>
      <c r="H176">
        <v>48</v>
      </c>
      <c r="I176" s="5">
        <f>IFERROR(E176/H176,0)</f>
        <v>111.83333333333333</v>
      </c>
      <c r="J176" t="s">
        <v>21</v>
      </c>
      <c r="K176" t="s">
        <v>22</v>
      </c>
      <c r="L176">
        <v>1444021200</v>
      </c>
      <c r="M176" s="8">
        <f t="shared" si="4"/>
        <v>42282.208333333328</v>
      </c>
      <c r="N176">
        <v>1444107600</v>
      </c>
      <c r="O176" s="8">
        <f t="shared" si="5"/>
        <v>42283.208333333328</v>
      </c>
      <c r="P176" t="b">
        <v>0</v>
      </c>
      <c r="Q176" t="b">
        <v>1</v>
      </c>
      <c r="R176" t="s">
        <v>65</v>
      </c>
      <c r="S176" t="str">
        <f>_xlfn.TEXTBEFORE(R176,"/")</f>
        <v>technology</v>
      </c>
      <c r="T176" t="str">
        <f>_xlfn.TEXTAFTER(R176,"/")</f>
        <v>wearables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>E177/D177</f>
        <v>0.26191501103752757</v>
      </c>
      <c r="G177" t="s">
        <v>14</v>
      </c>
      <c r="H177">
        <v>1130</v>
      </c>
      <c r="I177" s="5">
        <f>IFERROR(E177/H177,0)</f>
        <v>41.999115044247787</v>
      </c>
      <c r="J177" t="s">
        <v>21</v>
      </c>
      <c r="K177" t="s">
        <v>22</v>
      </c>
      <c r="L177">
        <v>1472619600</v>
      </c>
      <c r="M177" s="8">
        <f t="shared" si="4"/>
        <v>42613.208333333328</v>
      </c>
      <c r="N177">
        <v>1474261200</v>
      </c>
      <c r="O177" s="8">
        <f t="shared" si="5"/>
        <v>42632.208333333328</v>
      </c>
      <c r="P177" t="b">
        <v>0</v>
      </c>
      <c r="Q177" t="b">
        <v>0</v>
      </c>
      <c r="R177" t="s">
        <v>33</v>
      </c>
      <c r="S177" t="str">
        <f>_xlfn.TEXTBEFORE(R177,"/")</f>
        <v>theater</v>
      </c>
      <c r="T177" t="str">
        <f>_xlfn.TEXTAFTER(R177,"/")</f>
        <v>plays</v>
      </c>
    </row>
    <row r="178" spans="1:20" ht="31.5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>E178/D178</f>
        <v>0.74834782608695649</v>
      </c>
      <c r="G178" t="s">
        <v>14</v>
      </c>
      <c r="H178">
        <v>782</v>
      </c>
      <c r="I178" s="5">
        <f>IFERROR(E178/H178,0)</f>
        <v>110.05115089514067</v>
      </c>
      <c r="J178" t="s">
        <v>21</v>
      </c>
      <c r="K178" t="s">
        <v>22</v>
      </c>
      <c r="L178">
        <v>1472878800</v>
      </c>
      <c r="M178" s="8">
        <f t="shared" si="4"/>
        <v>42616.208333333328</v>
      </c>
      <c r="N178">
        <v>1473656400</v>
      </c>
      <c r="O178" s="8">
        <f t="shared" si="5"/>
        <v>42625.208333333328</v>
      </c>
      <c r="P178" t="b">
        <v>0</v>
      </c>
      <c r="Q178" t="b">
        <v>0</v>
      </c>
      <c r="R178" t="s">
        <v>33</v>
      </c>
      <c r="S178" t="str">
        <f>_xlfn.TEXTBEFORE(R178,"/")</f>
        <v>theater</v>
      </c>
      <c r="T178" t="str">
        <f>_xlfn.TEXTAFTER(R178,"/")</f>
        <v>plays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>E179/D179</f>
        <v>4.1647680412371137</v>
      </c>
      <c r="G179" t="s">
        <v>20</v>
      </c>
      <c r="H179">
        <v>2739</v>
      </c>
      <c r="I179" s="5">
        <f>IFERROR(E179/H179,0)</f>
        <v>58.997079225994888</v>
      </c>
      <c r="J179" t="s">
        <v>21</v>
      </c>
      <c r="K179" t="s">
        <v>22</v>
      </c>
      <c r="L179">
        <v>1289800800</v>
      </c>
      <c r="M179" s="8">
        <f t="shared" si="4"/>
        <v>40497.25</v>
      </c>
      <c r="N179">
        <v>1291960800</v>
      </c>
      <c r="O179" s="8">
        <f t="shared" si="5"/>
        <v>40522.25</v>
      </c>
      <c r="P179" t="b">
        <v>0</v>
      </c>
      <c r="Q179" t="b">
        <v>0</v>
      </c>
      <c r="R179" t="s">
        <v>33</v>
      </c>
      <c r="S179" t="str">
        <f>_xlfn.TEXTBEFORE(R179,"/")</f>
        <v>theater</v>
      </c>
      <c r="T179" t="str">
        <f>_xlfn.TEXTAFTER(R179,"/")</f>
        <v>plays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>E180/D180</f>
        <v>0.96208333333333329</v>
      </c>
      <c r="G180" t="s">
        <v>14</v>
      </c>
      <c r="H180">
        <v>210</v>
      </c>
      <c r="I180" s="5">
        <f>IFERROR(E180/H180,0)</f>
        <v>32.985714285714288</v>
      </c>
      <c r="J180" t="s">
        <v>21</v>
      </c>
      <c r="K180" t="s">
        <v>22</v>
      </c>
      <c r="L180">
        <v>1505970000</v>
      </c>
      <c r="M180" s="8">
        <f t="shared" si="4"/>
        <v>42999.208333333328</v>
      </c>
      <c r="N180">
        <v>1506747600</v>
      </c>
      <c r="O180" s="8">
        <f t="shared" si="5"/>
        <v>43008.208333333328</v>
      </c>
      <c r="P180" t="b">
        <v>0</v>
      </c>
      <c r="Q180" t="b">
        <v>0</v>
      </c>
      <c r="R180" t="s">
        <v>17</v>
      </c>
      <c r="S180" t="str">
        <f>_xlfn.TEXTBEFORE(R180,"/")</f>
        <v>food</v>
      </c>
      <c r="T180" t="str">
        <f>_xlfn.TEXTAFTER(R180,"/")</f>
        <v>food trucks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>E181/D181</f>
        <v>3.5771910112359548</v>
      </c>
      <c r="G181" t="s">
        <v>20</v>
      </c>
      <c r="H181">
        <v>3537</v>
      </c>
      <c r="I181" s="5">
        <f>IFERROR(E181/H181,0)</f>
        <v>45.005654509471306</v>
      </c>
      <c r="J181" t="s">
        <v>15</v>
      </c>
      <c r="K181" t="s">
        <v>16</v>
      </c>
      <c r="L181">
        <v>1363496400</v>
      </c>
      <c r="M181" s="8">
        <f t="shared" si="4"/>
        <v>41350.208333333336</v>
      </c>
      <c r="N181">
        <v>1363582800</v>
      </c>
      <c r="O181" s="8">
        <f t="shared" si="5"/>
        <v>41351.208333333336</v>
      </c>
      <c r="P181" t="b">
        <v>0</v>
      </c>
      <c r="Q181" t="b">
        <v>1</v>
      </c>
      <c r="R181" t="s">
        <v>33</v>
      </c>
      <c r="S181" t="str">
        <f>_xlfn.TEXTBEFORE(R181,"/")</f>
        <v>theater</v>
      </c>
      <c r="T181" t="str">
        <f>_xlfn.TEXTAFTER(R181,"/")</f>
        <v>plays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>E182/D182</f>
        <v>3.0845714285714285</v>
      </c>
      <c r="G182" t="s">
        <v>20</v>
      </c>
      <c r="H182">
        <v>2107</v>
      </c>
      <c r="I182" s="5">
        <f>IFERROR(E182/H182,0)</f>
        <v>81.98196487897485</v>
      </c>
      <c r="J182" t="s">
        <v>26</v>
      </c>
      <c r="K182" t="s">
        <v>27</v>
      </c>
      <c r="L182">
        <v>1269234000</v>
      </c>
      <c r="M182" s="8">
        <f t="shared" si="4"/>
        <v>40259.208333333336</v>
      </c>
      <c r="N182">
        <v>1269666000</v>
      </c>
      <c r="O182" s="8">
        <f t="shared" si="5"/>
        <v>40264.208333333336</v>
      </c>
      <c r="P182" t="b">
        <v>0</v>
      </c>
      <c r="Q182" t="b">
        <v>0</v>
      </c>
      <c r="R182" t="s">
        <v>65</v>
      </c>
      <c r="S182" t="str">
        <f>_xlfn.TEXTBEFORE(R182,"/")</f>
        <v>technology</v>
      </c>
      <c r="T182" t="str">
        <f>_xlfn.TEXTAFTER(R182,"/")</f>
        <v>wearables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>E183/D183</f>
        <v>0.61802325581395345</v>
      </c>
      <c r="G183" t="s">
        <v>14</v>
      </c>
      <c r="H183">
        <v>136</v>
      </c>
      <c r="I183" s="5">
        <f>IFERROR(E183/H183,0)</f>
        <v>39.080882352941174</v>
      </c>
      <c r="J183" t="s">
        <v>21</v>
      </c>
      <c r="K183" t="s">
        <v>22</v>
      </c>
      <c r="L183">
        <v>1507093200</v>
      </c>
      <c r="M183" s="8">
        <f t="shared" si="4"/>
        <v>43012.208333333328</v>
      </c>
      <c r="N183">
        <v>1508648400</v>
      </c>
      <c r="O183" s="8">
        <f t="shared" si="5"/>
        <v>43030.208333333328</v>
      </c>
      <c r="P183" t="b">
        <v>0</v>
      </c>
      <c r="Q183" t="b">
        <v>0</v>
      </c>
      <c r="R183" t="s">
        <v>28</v>
      </c>
      <c r="S183" t="str">
        <f>_xlfn.TEXTBEFORE(R183,"/")</f>
        <v>technology</v>
      </c>
      <c r="T183" t="str">
        <f>_xlfn.TEXTAFTER(R183,"/")</f>
        <v>web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>E184/D184</f>
        <v>7.2232472324723247</v>
      </c>
      <c r="G184" t="s">
        <v>20</v>
      </c>
      <c r="H184">
        <v>3318</v>
      </c>
      <c r="I184" s="5">
        <f>IFERROR(E184/H184,0)</f>
        <v>58.996383363471971</v>
      </c>
      <c r="J184" t="s">
        <v>36</v>
      </c>
      <c r="K184" t="s">
        <v>37</v>
      </c>
      <c r="L184">
        <v>1560574800</v>
      </c>
      <c r="M184" s="8">
        <f t="shared" si="4"/>
        <v>43631.208333333328</v>
      </c>
      <c r="N184">
        <v>1561957200</v>
      </c>
      <c r="O184" s="8">
        <f t="shared" si="5"/>
        <v>43647.208333333328</v>
      </c>
      <c r="P184" t="b">
        <v>0</v>
      </c>
      <c r="Q184" t="b">
        <v>0</v>
      </c>
      <c r="R184" t="s">
        <v>33</v>
      </c>
      <c r="S184" t="str">
        <f>_xlfn.TEXTBEFORE(R184,"/")</f>
        <v>theater</v>
      </c>
      <c r="T184" t="str">
        <f>_xlfn.TEXTAFTER(R184,"/")</f>
        <v>plays</v>
      </c>
    </row>
    <row r="185" spans="1:20" ht="31.5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>E185/D185</f>
        <v>0.69117647058823528</v>
      </c>
      <c r="G185" t="s">
        <v>14</v>
      </c>
      <c r="H185">
        <v>86</v>
      </c>
      <c r="I185" s="5">
        <f>IFERROR(E185/H185,0)</f>
        <v>40.988372093023258</v>
      </c>
      <c r="J185" t="s">
        <v>15</v>
      </c>
      <c r="K185" t="s">
        <v>16</v>
      </c>
      <c r="L185">
        <v>1284008400</v>
      </c>
      <c r="M185" s="8">
        <f t="shared" si="4"/>
        <v>40430.208333333336</v>
      </c>
      <c r="N185">
        <v>1285131600</v>
      </c>
      <c r="O185" s="8">
        <f t="shared" si="5"/>
        <v>40443.208333333336</v>
      </c>
      <c r="P185" t="b">
        <v>0</v>
      </c>
      <c r="Q185" t="b">
        <v>0</v>
      </c>
      <c r="R185" t="s">
        <v>23</v>
      </c>
      <c r="S185" t="str">
        <f>_xlfn.TEXTBEFORE(R185,"/")</f>
        <v>music</v>
      </c>
      <c r="T185" t="str">
        <f>_xlfn.TEXTAFTER(R185,"/")</f>
        <v>rock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>E186/D186</f>
        <v>2.9305555555555554</v>
      </c>
      <c r="G186" t="s">
        <v>20</v>
      </c>
      <c r="H186">
        <v>340</v>
      </c>
      <c r="I186" s="5">
        <f>IFERROR(E186/H186,0)</f>
        <v>31.029411764705884</v>
      </c>
      <c r="J186" t="s">
        <v>21</v>
      </c>
      <c r="K186" t="s">
        <v>22</v>
      </c>
      <c r="L186">
        <v>1556859600</v>
      </c>
      <c r="M186" s="8">
        <f t="shared" si="4"/>
        <v>43588.208333333328</v>
      </c>
      <c r="N186">
        <v>1556946000</v>
      </c>
      <c r="O186" s="8">
        <f t="shared" si="5"/>
        <v>43589.208333333328</v>
      </c>
      <c r="P186" t="b">
        <v>0</v>
      </c>
      <c r="Q186" t="b">
        <v>0</v>
      </c>
      <c r="R186" t="s">
        <v>33</v>
      </c>
      <c r="S186" t="str">
        <f>_xlfn.TEXTBEFORE(R186,"/")</f>
        <v>theater</v>
      </c>
      <c r="T186" t="str">
        <f>_xlfn.TEXTAFTER(R186,"/")</f>
        <v>plays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>E187/D187</f>
        <v>0.71799999999999997</v>
      </c>
      <c r="G187" t="s">
        <v>14</v>
      </c>
      <c r="H187">
        <v>19</v>
      </c>
      <c r="I187" s="5">
        <f>IFERROR(E187/H187,0)</f>
        <v>37.789473684210527</v>
      </c>
      <c r="J187" t="s">
        <v>21</v>
      </c>
      <c r="K187" t="s">
        <v>22</v>
      </c>
      <c r="L187">
        <v>1526187600</v>
      </c>
      <c r="M187" s="8">
        <f t="shared" si="4"/>
        <v>43233.208333333328</v>
      </c>
      <c r="N187">
        <v>1527138000</v>
      </c>
      <c r="O187" s="8">
        <f t="shared" si="5"/>
        <v>43244.208333333328</v>
      </c>
      <c r="P187" t="b">
        <v>0</v>
      </c>
      <c r="Q187" t="b">
        <v>0</v>
      </c>
      <c r="R187" t="s">
        <v>269</v>
      </c>
      <c r="S187" t="str">
        <f>_xlfn.TEXTBEFORE(R187,"/")</f>
        <v>film &amp; video</v>
      </c>
      <c r="T187" t="str">
        <f>_xlfn.TEXTAFTER(R187,"/")</f>
        <v>television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>E188/D188</f>
        <v>0.31934684684684683</v>
      </c>
      <c r="G188" t="s">
        <v>14</v>
      </c>
      <c r="H188">
        <v>886</v>
      </c>
      <c r="I188" s="5">
        <f>IFERROR(E188/H188,0)</f>
        <v>32.006772009029348</v>
      </c>
      <c r="J188" t="s">
        <v>21</v>
      </c>
      <c r="K188" t="s">
        <v>22</v>
      </c>
      <c r="L188">
        <v>1400821200</v>
      </c>
      <c r="M188" s="8">
        <f t="shared" si="4"/>
        <v>41782.208333333336</v>
      </c>
      <c r="N188">
        <v>1402117200</v>
      </c>
      <c r="O188" s="8">
        <f t="shared" si="5"/>
        <v>41797.208333333336</v>
      </c>
      <c r="P188" t="b">
        <v>0</v>
      </c>
      <c r="Q188" t="b">
        <v>0</v>
      </c>
      <c r="R188" t="s">
        <v>33</v>
      </c>
      <c r="S188" t="str">
        <f>_xlfn.TEXTBEFORE(R188,"/")</f>
        <v>theater</v>
      </c>
      <c r="T188" t="str">
        <f>_xlfn.TEXTAFTER(R188,"/")</f>
        <v>plays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>E189/D189</f>
        <v>2.2987375415282392</v>
      </c>
      <c r="G189" t="s">
        <v>20</v>
      </c>
      <c r="H189">
        <v>1442</v>
      </c>
      <c r="I189" s="5">
        <f>IFERROR(E189/H189,0)</f>
        <v>95.966712898751737</v>
      </c>
      <c r="J189" t="s">
        <v>15</v>
      </c>
      <c r="K189" t="s">
        <v>16</v>
      </c>
      <c r="L189">
        <v>1361599200</v>
      </c>
      <c r="M189" s="8">
        <f t="shared" si="4"/>
        <v>41328.25</v>
      </c>
      <c r="N189">
        <v>1364014800</v>
      </c>
      <c r="O189" s="8">
        <f t="shared" si="5"/>
        <v>41356.208333333336</v>
      </c>
      <c r="P189" t="b">
        <v>0</v>
      </c>
      <c r="Q189" t="b">
        <v>1</v>
      </c>
      <c r="R189" t="s">
        <v>100</v>
      </c>
      <c r="S189" t="str">
        <f>_xlfn.TEXTBEFORE(R189,"/")</f>
        <v>film &amp; video</v>
      </c>
      <c r="T189" t="str">
        <f>_xlfn.TEXTAFTER(R189,"/")</f>
        <v>shorts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>E190/D190</f>
        <v>0.3201219512195122</v>
      </c>
      <c r="G190" t="s">
        <v>14</v>
      </c>
      <c r="H190">
        <v>35</v>
      </c>
      <c r="I190" s="5">
        <f>IFERROR(E190/H190,0)</f>
        <v>75</v>
      </c>
      <c r="J190" t="s">
        <v>107</v>
      </c>
      <c r="K190" t="s">
        <v>108</v>
      </c>
      <c r="L190">
        <v>1417500000</v>
      </c>
      <c r="M190" s="8">
        <f t="shared" si="4"/>
        <v>41975.25</v>
      </c>
      <c r="N190">
        <v>1417586400</v>
      </c>
      <c r="O190" s="8">
        <f t="shared" si="5"/>
        <v>41976.25</v>
      </c>
      <c r="P190" t="b">
        <v>0</v>
      </c>
      <c r="Q190" t="b">
        <v>0</v>
      </c>
      <c r="R190" t="s">
        <v>33</v>
      </c>
      <c r="S190" t="str">
        <f>_xlfn.TEXTBEFORE(R190,"/")</f>
        <v>theater</v>
      </c>
      <c r="T190" t="str">
        <f>_xlfn.TEXTAFTER(R190,"/")</f>
        <v>plays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>E191/D191</f>
        <v>0.23525352848928385</v>
      </c>
      <c r="G191" t="s">
        <v>74</v>
      </c>
      <c r="H191">
        <v>441</v>
      </c>
      <c r="I191" s="5">
        <f>IFERROR(E191/H191,0)</f>
        <v>102.0498866213152</v>
      </c>
      <c r="J191" t="s">
        <v>21</v>
      </c>
      <c r="K191" t="s">
        <v>22</v>
      </c>
      <c r="L191">
        <v>1457071200</v>
      </c>
      <c r="M191" s="8">
        <f t="shared" si="4"/>
        <v>42433.25</v>
      </c>
      <c r="N191">
        <v>1457071200</v>
      </c>
      <c r="O191" s="8">
        <f t="shared" si="5"/>
        <v>42433.25</v>
      </c>
      <c r="P191" t="b">
        <v>0</v>
      </c>
      <c r="Q191" t="b">
        <v>0</v>
      </c>
      <c r="R191" t="s">
        <v>33</v>
      </c>
      <c r="S191" t="str">
        <f>_xlfn.TEXTBEFORE(R191,"/")</f>
        <v>theater</v>
      </c>
      <c r="T191" t="str">
        <f>_xlfn.TEXTAFTER(R191,"/")</f>
        <v>plays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>E192/D192</f>
        <v>0.68594594594594593</v>
      </c>
      <c r="G192" t="s">
        <v>14</v>
      </c>
      <c r="H192">
        <v>24</v>
      </c>
      <c r="I192" s="5">
        <f>IFERROR(E192/H192,0)</f>
        <v>105.75</v>
      </c>
      <c r="J192" t="s">
        <v>21</v>
      </c>
      <c r="K192" t="s">
        <v>22</v>
      </c>
      <c r="L192">
        <v>1370322000</v>
      </c>
      <c r="M192" s="8">
        <f t="shared" si="4"/>
        <v>41429.208333333336</v>
      </c>
      <c r="N192">
        <v>1370408400</v>
      </c>
      <c r="O192" s="8">
        <f t="shared" si="5"/>
        <v>41430.208333333336</v>
      </c>
      <c r="P192" t="b">
        <v>0</v>
      </c>
      <c r="Q192" t="b">
        <v>1</v>
      </c>
      <c r="R192" t="s">
        <v>33</v>
      </c>
      <c r="S192" t="str">
        <f>_xlfn.TEXTBEFORE(R192,"/")</f>
        <v>theater</v>
      </c>
      <c r="T192" t="str">
        <f>_xlfn.TEXTAFTER(R192,"/")</f>
        <v>plays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>E193/D193</f>
        <v>0.37952380952380954</v>
      </c>
      <c r="G193" t="s">
        <v>14</v>
      </c>
      <c r="H193">
        <v>86</v>
      </c>
      <c r="I193" s="5">
        <f>IFERROR(E193/H193,0)</f>
        <v>37.069767441860463</v>
      </c>
      <c r="J193" t="s">
        <v>107</v>
      </c>
      <c r="K193" t="s">
        <v>108</v>
      </c>
      <c r="L193">
        <v>1552366800</v>
      </c>
      <c r="M193" s="8">
        <f t="shared" si="4"/>
        <v>43536.208333333328</v>
      </c>
      <c r="N193">
        <v>1552626000</v>
      </c>
      <c r="O193" s="8">
        <f t="shared" si="5"/>
        <v>43539.208333333328</v>
      </c>
      <c r="P193" t="b">
        <v>0</v>
      </c>
      <c r="Q193" t="b">
        <v>0</v>
      </c>
      <c r="R193" t="s">
        <v>33</v>
      </c>
      <c r="S193" t="str">
        <f>_xlfn.TEXTBEFORE(R193,"/")</f>
        <v>theater</v>
      </c>
      <c r="T193" t="str">
        <f>_xlfn.TEXTAFTER(R193,"/")</f>
        <v>plays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>E194/D194</f>
        <v>0.19992957746478873</v>
      </c>
      <c r="G194" t="s">
        <v>14</v>
      </c>
      <c r="H194">
        <v>243</v>
      </c>
      <c r="I194" s="5">
        <f>IFERROR(E194/H194,0)</f>
        <v>35.049382716049379</v>
      </c>
      <c r="J194" t="s">
        <v>21</v>
      </c>
      <c r="K194" t="s">
        <v>22</v>
      </c>
      <c r="L194">
        <v>1403845200</v>
      </c>
      <c r="M194" s="8">
        <f t="shared" si="4"/>
        <v>41817.208333333336</v>
      </c>
      <c r="N194">
        <v>1404190800</v>
      </c>
      <c r="O194" s="8">
        <f t="shared" si="5"/>
        <v>41821.208333333336</v>
      </c>
      <c r="P194" t="b">
        <v>0</v>
      </c>
      <c r="Q194" t="b">
        <v>0</v>
      </c>
      <c r="R194" t="s">
        <v>23</v>
      </c>
      <c r="S194" t="str">
        <f>_xlfn.TEXTBEFORE(R194,"/")</f>
        <v>music</v>
      </c>
      <c r="T194" t="str">
        <f>_xlfn.TEXTAFTER(R194,"/")</f>
        <v>rock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>E195/D195</f>
        <v>0.45636363636363636</v>
      </c>
      <c r="G195" t="s">
        <v>14</v>
      </c>
      <c r="H195">
        <v>65</v>
      </c>
      <c r="I195" s="5">
        <f>IFERROR(E195/H195,0)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6">(((L195/60)/60)/24)+DATE(1970,1,1)</f>
        <v>43198.208333333328</v>
      </c>
      <c r="N195">
        <v>1523509200</v>
      </c>
      <c r="O195" s="8">
        <f t="shared" ref="O195:O258" si="7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_xlfn.TEXTBEFORE(R195,"/")</f>
        <v>music</v>
      </c>
      <c r="T195" t="str">
        <f>_xlfn.TEXTAFTER(R195,"/")</f>
        <v>indie rock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>E196/D196</f>
        <v>1.227605633802817</v>
      </c>
      <c r="G196" t="s">
        <v>20</v>
      </c>
      <c r="H196">
        <v>126</v>
      </c>
      <c r="I196" s="5">
        <f>IFERROR(E196/H196,0)</f>
        <v>69.174603174603178</v>
      </c>
      <c r="J196" t="s">
        <v>21</v>
      </c>
      <c r="K196" t="s">
        <v>22</v>
      </c>
      <c r="L196">
        <v>1442206800</v>
      </c>
      <c r="M196" s="8">
        <f t="shared" si="6"/>
        <v>42261.208333333328</v>
      </c>
      <c r="N196">
        <v>1443589200</v>
      </c>
      <c r="O196" s="8">
        <f t="shared" si="7"/>
        <v>42277.208333333328</v>
      </c>
      <c r="P196" t="b">
        <v>0</v>
      </c>
      <c r="Q196" t="b">
        <v>0</v>
      </c>
      <c r="R196" t="s">
        <v>148</v>
      </c>
      <c r="S196" t="str">
        <f>_xlfn.TEXTBEFORE(R196,"/")</f>
        <v>music</v>
      </c>
      <c r="T196" t="str">
        <f>_xlfn.TEXTAFTER(R196,"/")</f>
        <v>metal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>E197/D197</f>
        <v>3.61753164556962</v>
      </c>
      <c r="G197" t="s">
        <v>20</v>
      </c>
      <c r="H197">
        <v>524</v>
      </c>
      <c r="I197" s="5">
        <f>IFERROR(E197/H197,0)</f>
        <v>109.07824427480917</v>
      </c>
      <c r="J197" t="s">
        <v>21</v>
      </c>
      <c r="K197" t="s">
        <v>22</v>
      </c>
      <c r="L197">
        <v>1532840400</v>
      </c>
      <c r="M197" s="8">
        <f t="shared" si="6"/>
        <v>43310.208333333328</v>
      </c>
      <c r="N197">
        <v>1533445200</v>
      </c>
      <c r="O197" s="8">
        <f t="shared" si="7"/>
        <v>43317.208333333328</v>
      </c>
      <c r="P197" t="b">
        <v>0</v>
      </c>
      <c r="Q197" t="b">
        <v>0</v>
      </c>
      <c r="R197" t="s">
        <v>50</v>
      </c>
      <c r="S197" t="str">
        <f>_xlfn.TEXTBEFORE(R197,"/")</f>
        <v>music</v>
      </c>
      <c r="T197" t="str">
        <f>_xlfn.TEXTAFTER(R197,"/")</f>
        <v>electric music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>E198/D198</f>
        <v>0.63146341463414635</v>
      </c>
      <c r="G198" t="s">
        <v>14</v>
      </c>
      <c r="H198">
        <v>100</v>
      </c>
      <c r="I198" s="5">
        <f>IFERROR(E198/H198,0)</f>
        <v>51.78</v>
      </c>
      <c r="J198" t="s">
        <v>36</v>
      </c>
      <c r="K198" t="s">
        <v>37</v>
      </c>
      <c r="L198">
        <v>1472878800</v>
      </c>
      <c r="M198" s="8">
        <f t="shared" si="6"/>
        <v>42616.208333333328</v>
      </c>
      <c r="N198">
        <v>1474520400</v>
      </c>
      <c r="O198" s="8">
        <f t="shared" si="7"/>
        <v>42635.208333333328</v>
      </c>
      <c r="P198" t="b">
        <v>0</v>
      </c>
      <c r="Q198" t="b">
        <v>0</v>
      </c>
      <c r="R198" t="s">
        <v>65</v>
      </c>
      <c r="S198" t="str">
        <f>_xlfn.TEXTBEFORE(R198,"/")</f>
        <v>technology</v>
      </c>
      <c r="T198" t="str">
        <f>_xlfn.TEXTAFTER(R198,"/")</f>
        <v>wearables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>E199/D199</f>
        <v>2.9820475319926874</v>
      </c>
      <c r="G199" t="s">
        <v>20</v>
      </c>
      <c r="H199">
        <v>1989</v>
      </c>
      <c r="I199" s="5">
        <f>IFERROR(E199/H199,0)</f>
        <v>82.010055304172951</v>
      </c>
      <c r="J199" t="s">
        <v>21</v>
      </c>
      <c r="K199" t="s">
        <v>22</v>
      </c>
      <c r="L199">
        <v>1498194000</v>
      </c>
      <c r="M199" s="8">
        <f t="shared" si="6"/>
        <v>42909.208333333328</v>
      </c>
      <c r="N199">
        <v>1499403600</v>
      </c>
      <c r="O199" s="8">
        <f t="shared" si="7"/>
        <v>42923.208333333328</v>
      </c>
      <c r="P199" t="b">
        <v>0</v>
      </c>
      <c r="Q199" t="b">
        <v>0</v>
      </c>
      <c r="R199" t="s">
        <v>53</v>
      </c>
      <c r="S199" t="str">
        <f>_xlfn.TEXTBEFORE(R199,"/")</f>
        <v>film &amp; video</v>
      </c>
      <c r="T199" t="str">
        <f>_xlfn.TEXTAFTER(R199,"/")</f>
        <v>drama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>E200/D200</f>
        <v>9.5585443037974685E-2</v>
      </c>
      <c r="G200" t="s">
        <v>14</v>
      </c>
      <c r="H200">
        <v>168</v>
      </c>
      <c r="I200" s="5">
        <f>IFERROR(E200/H200,0)</f>
        <v>35.958333333333336</v>
      </c>
      <c r="J200" t="s">
        <v>21</v>
      </c>
      <c r="K200" t="s">
        <v>22</v>
      </c>
      <c r="L200">
        <v>1281070800</v>
      </c>
      <c r="M200" s="8">
        <f t="shared" si="6"/>
        <v>40396.208333333336</v>
      </c>
      <c r="N200">
        <v>1283576400</v>
      </c>
      <c r="O200" s="8">
        <f t="shared" si="7"/>
        <v>40425.208333333336</v>
      </c>
      <c r="P200" t="b">
        <v>0</v>
      </c>
      <c r="Q200" t="b">
        <v>0</v>
      </c>
      <c r="R200" t="s">
        <v>50</v>
      </c>
      <c r="S200" t="str">
        <f>_xlfn.TEXTBEFORE(R200,"/")</f>
        <v>music</v>
      </c>
      <c r="T200" t="str">
        <f>_xlfn.TEXTAFTER(R200,"/")</f>
        <v>electric music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>E201/D201</f>
        <v>0.5377777777777778</v>
      </c>
      <c r="G201" t="s">
        <v>14</v>
      </c>
      <c r="H201">
        <v>13</v>
      </c>
      <c r="I201" s="5">
        <f>IFERROR(E201/H201,0)</f>
        <v>74.461538461538467</v>
      </c>
      <c r="J201" t="s">
        <v>21</v>
      </c>
      <c r="K201" t="s">
        <v>22</v>
      </c>
      <c r="L201">
        <v>1436245200</v>
      </c>
      <c r="M201" s="8">
        <f t="shared" si="6"/>
        <v>42192.208333333328</v>
      </c>
      <c r="N201">
        <v>1436590800</v>
      </c>
      <c r="O201" s="8">
        <f t="shared" si="7"/>
        <v>42196.208333333328</v>
      </c>
      <c r="P201" t="b">
        <v>0</v>
      </c>
      <c r="Q201" t="b">
        <v>0</v>
      </c>
      <c r="R201" t="s">
        <v>23</v>
      </c>
      <c r="S201" t="str">
        <f>_xlfn.TEXTBEFORE(R201,"/")</f>
        <v>music</v>
      </c>
      <c r="T201" t="str">
        <f>_xlfn.TEXTAFTER(R201,"/")</f>
        <v>rock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>E202/D202</f>
        <v>0.02</v>
      </c>
      <c r="G202" t="s">
        <v>14</v>
      </c>
      <c r="H202">
        <v>1</v>
      </c>
      <c r="I202" s="5">
        <f>IFERROR(E202/H202,0)</f>
        <v>2</v>
      </c>
      <c r="J202" t="s">
        <v>15</v>
      </c>
      <c r="K202" t="s">
        <v>16</v>
      </c>
      <c r="L202">
        <v>1269493200</v>
      </c>
      <c r="M202" s="8">
        <f t="shared" si="6"/>
        <v>40262.208333333336</v>
      </c>
      <c r="N202">
        <v>1270443600</v>
      </c>
      <c r="O202" s="8">
        <f t="shared" si="7"/>
        <v>40273.208333333336</v>
      </c>
      <c r="P202" t="b">
        <v>0</v>
      </c>
      <c r="Q202" t="b">
        <v>0</v>
      </c>
      <c r="R202" t="s">
        <v>33</v>
      </c>
      <c r="S202" t="str">
        <f>_xlfn.TEXTBEFORE(R202,"/")</f>
        <v>theater</v>
      </c>
      <c r="T202" t="str">
        <f>_xlfn.TEXTAFTER(R202,"/")</f>
        <v>plays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>E203/D203</f>
        <v>6.8119047619047617</v>
      </c>
      <c r="G203" t="s">
        <v>20</v>
      </c>
      <c r="H203">
        <v>157</v>
      </c>
      <c r="I203" s="5">
        <f>IFERROR(E203/H203,0)</f>
        <v>91.114649681528661</v>
      </c>
      <c r="J203" t="s">
        <v>21</v>
      </c>
      <c r="K203" t="s">
        <v>22</v>
      </c>
      <c r="L203">
        <v>1406264400</v>
      </c>
      <c r="M203" s="8">
        <f t="shared" si="6"/>
        <v>41845.208333333336</v>
      </c>
      <c r="N203">
        <v>1407819600</v>
      </c>
      <c r="O203" s="8">
        <f t="shared" si="7"/>
        <v>41863.208333333336</v>
      </c>
      <c r="P203" t="b">
        <v>0</v>
      </c>
      <c r="Q203" t="b">
        <v>0</v>
      </c>
      <c r="R203" t="s">
        <v>28</v>
      </c>
      <c r="S203" t="str">
        <f>_xlfn.TEXTBEFORE(R203,"/")</f>
        <v>technology</v>
      </c>
      <c r="T203" t="str">
        <f>_xlfn.TEXTAFTER(R203,"/")</f>
        <v>web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>E204/D204</f>
        <v>0.78831325301204824</v>
      </c>
      <c r="G204" t="s">
        <v>74</v>
      </c>
      <c r="H204">
        <v>82</v>
      </c>
      <c r="I204" s="5">
        <f>IFERROR(E204/H204,0)</f>
        <v>79.792682926829272</v>
      </c>
      <c r="J204" t="s">
        <v>21</v>
      </c>
      <c r="K204" t="s">
        <v>22</v>
      </c>
      <c r="L204">
        <v>1317531600</v>
      </c>
      <c r="M204" s="8">
        <f t="shared" si="6"/>
        <v>40818.208333333336</v>
      </c>
      <c r="N204">
        <v>1317877200</v>
      </c>
      <c r="O204" s="8">
        <f t="shared" si="7"/>
        <v>40822.208333333336</v>
      </c>
      <c r="P204" t="b">
        <v>0</v>
      </c>
      <c r="Q204" t="b">
        <v>0</v>
      </c>
      <c r="R204" t="s">
        <v>17</v>
      </c>
      <c r="S204" t="str">
        <f>_xlfn.TEXTBEFORE(R204,"/")</f>
        <v>food</v>
      </c>
      <c r="T204" t="str">
        <f>_xlfn.TEXTAFTER(R204,"/")</f>
        <v>food trucks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>E205/D205</f>
        <v>1.3440792216817234</v>
      </c>
      <c r="G205" t="s">
        <v>20</v>
      </c>
      <c r="H205">
        <v>4498</v>
      </c>
      <c r="I205" s="5">
        <f>IFERROR(E205/H205,0)</f>
        <v>42.999777678968428</v>
      </c>
      <c r="J205" t="s">
        <v>26</v>
      </c>
      <c r="K205" t="s">
        <v>27</v>
      </c>
      <c r="L205">
        <v>1484632800</v>
      </c>
      <c r="M205" s="8">
        <f t="shared" si="6"/>
        <v>42752.25</v>
      </c>
      <c r="N205">
        <v>1484805600</v>
      </c>
      <c r="O205" s="8">
        <f t="shared" si="7"/>
        <v>42754.25</v>
      </c>
      <c r="P205" t="b">
        <v>0</v>
      </c>
      <c r="Q205" t="b">
        <v>0</v>
      </c>
      <c r="R205" t="s">
        <v>33</v>
      </c>
      <c r="S205" t="str">
        <f>_xlfn.TEXTBEFORE(R205,"/")</f>
        <v>theater</v>
      </c>
      <c r="T205" t="str">
        <f>_xlfn.TEXTAFTER(R205,"/")</f>
        <v>plays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>E206/D206</f>
        <v>3.372E-2</v>
      </c>
      <c r="G206" t="s">
        <v>14</v>
      </c>
      <c r="H206">
        <v>40</v>
      </c>
      <c r="I206" s="5">
        <f>IFERROR(E206/H206,0)</f>
        <v>63.225000000000001</v>
      </c>
      <c r="J206" t="s">
        <v>21</v>
      </c>
      <c r="K206" t="s">
        <v>22</v>
      </c>
      <c r="L206">
        <v>1301806800</v>
      </c>
      <c r="M206" s="8">
        <f t="shared" si="6"/>
        <v>40636.208333333336</v>
      </c>
      <c r="N206">
        <v>1302670800</v>
      </c>
      <c r="O206" s="8">
        <f t="shared" si="7"/>
        <v>40646.208333333336</v>
      </c>
      <c r="P206" t="b">
        <v>0</v>
      </c>
      <c r="Q206" t="b">
        <v>0</v>
      </c>
      <c r="R206" t="s">
        <v>159</v>
      </c>
      <c r="S206" t="str">
        <f>_xlfn.TEXTBEFORE(R206,"/")</f>
        <v>music</v>
      </c>
      <c r="T206" t="str">
        <f>_xlfn.TEXTAFTER(R206,"/")</f>
        <v>jazz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>E207/D207</f>
        <v>4.3184615384615386</v>
      </c>
      <c r="G207" t="s">
        <v>20</v>
      </c>
      <c r="H207">
        <v>80</v>
      </c>
      <c r="I207" s="5">
        <f>IFERROR(E207/H207,0)</f>
        <v>70.174999999999997</v>
      </c>
      <c r="J207" t="s">
        <v>21</v>
      </c>
      <c r="K207" t="s">
        <v>22</v>
      </c>
      <c r="L207">
        <v>1539752400</v>
      </c>
      <c r="M207" s="8">
        <f t="shared" si="6"/>
        <v>43390.208333333328</v>
      </c>
      <c r="N207">
        <v>1540789200</v>
      </c>
      <c r="O207" s="8">
        <f t="shared" si="7"/>
        <v>43402.208333333328</v>
      </c>
      <c r="P207" t="b">
        <v>1</v>
      </c>
      <c r="Q207" t="b">
        <v>0</v>
      </c>
      <c r="R207" t="s">
        <v>33</v>
      </c>
      <c r="S207" t="str">
        <f>_xlfn.TEXTBEFORE(R207,"/")</f>
        <v>theater</v>
      </c>
      <c r="T207" t="str">
        <f>_xlfn.TEXTAFTER(R207,"/")</f>
        <v>plays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>E208/D208</f>
        <v>0.38844444444444443</v>
      </c>
      <c r="G208" t="s">
        <v>74</v>
      </c>
      <c r="H208">
        <v>57</v>
      </c>
      <c r="I208" s="5">
        <f>IFERROR(E208/H208,0)</f>
        <v>61.333333333333336</v>
      </c>
      <c r="J208" t="s">
        <v>21</v>
      </c>
      <c r="K208" t="s">
        <v>22</v>
      </c>
      <c r="L208">
        <v>1267250400</v>
      </c>
      <c r="M208" s="8">
        <f t="shared" si="6"/>
        <v>40236.25</v>
      </c>
      <c r="N208">
        <v>1268028000</v>
      </c>
      <c r="O208" s="8">
        <f t="shared" si="7"/>
        <v>40245.25</v>
      </c>
      <c r="P208" t="b">
        <v>0</v>
      </c>
      <c r="Q208" t="b">
        <v>0</v>
      </c>
      <c r="R208" t="s">
        <v>119</v>
      </c>
      <c r="S208" t="str">
        <f>_xlfn.TEXTBEFORE(R208,"/")</f>
        <v>publishing</v>
      </c>
      <c r="T208" t="str">
        <f>_xlfn.TEXTAFTER(R208,"/")</f>
        <v>fiction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>E209/D209</f>
        <v>4.2569999999999997</v>
      </c>
      <c r="G209" t="s">
        <v>20</v>
      </c>
      <c r="H209">
        <v>43</v>
      </c>
      <c r="I209" s="5">
        <f>IFERROR(E209/H209,0)</f>
        <v>99</v>
      </c>
      <c r="J209" t="s">
        <v>21</v>
      </c>
      <c r="K209" t="s">
        <v>22</v>
      </c>
      <c r="L209">
        <v>1535432400</v>
      </c>
      <c r="M209" s="8">
        <f t="shared" si="6"/>
        <v>43340.208333333328</v>
      </c>
      <c r="N209">
        <v>1537160400</v>
      </c>
      <c r="O209" s="8">
        <f t="shared" si="7"/>
        <v>43360.208333333328</v>
      </c>
      <c r="P209" t="b">
        <v>0</v>
      </c>
      <c r="Q209" t="b">
        <v>1</v>
      </c>
      <c r="R209" t="s">
        <v>23</v>
      </c>
      <c r="S209" t="str">
        <f>_xlfn.TEXTBEFORE(R209,"/")</f>
        <v>music</v>
      </c>
      <c r="T209" t="str">
        <f>_xlfn.TEXTAFTER(R209,"/")</f>
        <v>rock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>E210/D210</f>
        <v>1.0112239715591671</v>
      </c>
      <c r="G210" t="s">
        <v>20</v>
      </c>
      <c r="H210">
        <v>2053</v>
      </c>
      <c r="I210" s="5">
        <f>IFERROR(E210/H210,0)</f>
        <v>96.984900146127615</v>
      </c>
      <c r="J210" t="s">
        <v>21</v>
      </c>
      <c r="K210" t="s">
        <v>22</v>
      </c>
      <c r="L210">
        <v>1510207200</v>
      </c>
      <c r="M210" s="8">
        <f t="shared" si="6"/>
        <v>43048.25</v>
      </c>
      <c r="N210">
        <v>1512280800</v>
      </c>
      <c r="O210" s="8">
        <f t="shared" si="7"/>
        <v>43072.25</v>
      </c>
      <c r="P210" t="b">
        <v>0</v>
      </c>
      <c r="Q210" t="b">
        <v>0</v>
      </c>
      <c r="R210" t="s">
        <v>42</v>
      </c>
      <c r="S210" t="str">
        <f>_xlfn.TEXTBEFORE(R210,"/")</f>
        <v>film &amp; video</v>
      </c>
      <c r="T210" t="str">
        <f>_xlfn.TEXTAFTER(R210,"/")</f>
        <v>documentary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>E211/D211</f>
        <v>0.21188688946015424</v>
      </c>
      <c r="G211" t="s">
        <v>47</v>
      </c>
      <c r="H211">
        <v>808</v>
      </c>
      <c r="I211" s="5">
        <f>IFERROR(E211/H211,0)</f>
        <v>51.004950495049506</v>
      </c>
      <c r="J211" t="s">
        <v>26</v>
      </c>
      <c r="K211" t="s">
        <v>27</v>
      </c>
      <c r="L211">
        <v>1462510800</v>
      </c>
      <c r="M211" s="8">
        <f t="shared" si="6"/>
        <v>42496.208333333328</v>
      </c>
      <c r="N211">
        <v>1463115600</v>
      </c>
      <c r="O211" s="8">
        <f t="shared" si="7"/>
        <v>42503.208333333328</v>
      </c>
      <c r="P211" t="b">
        <v>0</v>
      </c>
      <c r="Q211" t="b">
        <v>0</v>
      </c>
      <c r="R211" t="s">
        <v>42</v>
      </c>
      <c r="S211" t="str">
        <f>_xlfn.TEXTBEFORE(R211,"/")</f>
        <v>film &amp; video</v>
      </c>
      <c r="T211" t="str">
        <f>_xlfn.TEXTAFTER(R211,"/")</f>
        <v>documentary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>E212/D212</f>
        <v>0.67425531914893622</v>
      </c>
      <c r="G212" t="s">
        <v>14</v>
      </c>
      <c r="H212">
        <v>226</v>
      </c>
      <c r="I212" s="5">
        <f>IFERROR(E212/H212,0)</f>
        <v>28.044247787610619</v>
      </c>
      <c r="J212" t="s">
        <v>36</v>
      </c>
      <c r="K212" t="s">
        <v>37</v>
      </c>
      <c r="L212">
        <v>1488520800</v>
      </c>
      <c r="M212" s="8">
        <f t="shared" si="6"/>
        <v>42797.25</v>
      </c>
      <c r="N212">
        <v>1490850000</v>
      </c>
      <c r="O212" s="8">
        <f t="shared" si="7"/>
        <v>42824.208333333328</v>
      </c>
      <c r="P212" t="b">
        <v>0</v>
      </c>
      <c r="Q212" t="b">
        <v>0</v>
      </c>
      <c r="R212" t="s">
        <v>474</v>
      </c>
      <c r="S212" t="str">
        <f>_xlfn.TEXTBEFORE(R212,"/")</f>
        <v>film &amp; video</v>
      </c>
      <c r="T212" t="str">
        <f>_xlfn.TEXTAFTER(R212,"/")</f>
        <v>science fiction</v>
      </c>
    </row>
    <row r="213" spans="1:20" ht="31.5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>E213/D213</f>
        <v>0.9492337164750958</v>
      </c>
      <c r="G213" t="s">
        <v>14</v>
      </c>
      <c r="H213">
        <v>1625</v>
      </c>
      <c r="I213" s="5">
        <f>IFERROR(E213/H213,0)</f>
        <v>60.984615384615381</v>
      </c>
      <c r="J213" t="s">
        <v>21</v>
      </c>
      <c r="K213" t="s">
        <v>22</v>
      </c>
      <c r="L213">
        <v>1377579600</v>
      </c>
      <c r="M213" s="8">
        <f t="shared" si="6"/>
        <v>41513.208333333336</v>
      </c>
      <c r="N213">
        <v>1379653200</v>
      </c>
      <c r="O213" s="8">
        <f t="shared" si="7"/>
        <v>41537.208333333336</v>
      </c>
      <c r="P213" t="b">
        <v>0</v>
      </c>
      <c r="Q213" t="b">
        <v>0</v>
      </c>
      <c r="R213" t="s">
        <v>33</v>
      </c>
      <c r="S213" t="str">
        <f>_xlfn.TEXTBEFORE(R213,"/")</f>
        <v>theater</v>
      </c>
      <c r="T213" t="str">
        <f>_xlfn.TEXTAFTER(R213,"/")</f>
        <v>plays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>E214/D214</f>
        <v>1.5185185185185186</v>
      </c>
      <c r="G214" t="s">
        <v>20</v>
      </c>
      <c r="H214">
        <v>168</v>
      </c>
      <c r="I214" s="5">
        <f>IFERROR(E214/H214,0)</f>
        <v>73.214285714285708</v>
      </c>
      <c r="J214" t="s">
        <v>21</v>
      </c>
      <c r="K214" t="s">
        <v>22</v>
      </c>
      <c r="L214">
        <v>1576389600</v>
      </c>
      <c r="M214" s="8">
        <f t="shared" si="6"/>
        <v>43814.25</v>
      </c>
      <c r="N214">
        <v>1580364000</v>
      </c>
      <c r="O214" s="8">
        <f t="shared" si="7"/>
        <v>43860.25</v>
      </c>
      <c r="P214" t="b">
        <v>0</v>
      </c>
      <c r="Q214" t="b">
        <v>0</v>
      </c>
      <c r="R214" t="s">
        <v>33</v>
      </c>
      <c r="S214" t="str">
        <f>_xlfn.TEXTBEFORE(R214,"/")</f>
        <v>theater</v>
      </c>
      <c r="T214" t="str">
        <f>_xlfn.TEXTAFTER(R214,"/")</f>
        <v>plays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>E215/D215</f>
        <v>1.9516382252559727</v>
      </c>
      <c r="G215" t="s">
        <v>20</v>
      </c>
      <c r="H215">
        <v>4289</v>
      </c>
      <c r="I215" s="5">
        <f>IFERROR(E215/H215,0)</f>
        <v>39.997435299603637</v>
      </c>
      <c r="J215" t="s">
        <v>21</v>
      </c>
      <c r="K215" t="s">
        <v>22</v>
      </c>
      <c r="L215">
        <v>1289019600</v>
      </c>
      <c r="M215" s="8">
        <f t="shared" si="6"/>
        <v>40488.208333333336</v>
      </c>
      <c r="N215">
        <v>1289714400</v>
      </c>
      <c r="O215" s="8">
        <f t="shared" si="7"/>
        <v>40496.25</v>
      </c>
      <c r="P215" t="b">
        <v>0</v>
      </c>
      <c r="Q215" t="b">
        <v>1</v>
      </c>
      <c r="R215" t="s">
        <v>60</v>
      </c>
      <c r="S215" t="str">
        <f>_xlfn.TEXTBEFORE(R215,"/")</f>
        <v>music</v>
      </c>
      <c r="T215" t="str">
        <f>_xlfn.TEXTAFTER(R215,"/")</f>
        <v>indie rock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>E216/D216</f>
        <v>10.231428571428571</v>
      </c>
      <c r="G216" t="s">
        <v>20</v>
      </c>
      <c r="H216">
        <v>165</v>
      </c>
      <c r="I216" s="5">
        <f>IFERROR(E216/H216,0)</f>
        <v>86.812121212121212</v>
      </c>
      <c r="J216" t="s">
        <v>21</v>
      </c>
      <c r="K216" t="s">
        <v>22</v>
      </c>
      <c r="L216">
        <v>1282194000</v>
      </c>
      <c r="M216" s="8">
        <f t="shared" si="6"/>
        <v>40409.208333333336</v>
      </c>
      <c r="N216">
        <v>1282712400</v>
      </c>
      <c r="O216" s="8">
        <f t="shared" si="7"/>
        <v>40415.208333333336</v>
      </c>
      <c r="P216" t="b">
        <v>0</v>
      </c>
      <c r="Q216" t="b">
        <v>0</v>
      </c>
      <c r="R216" t="s">
        <v>23</v>
      </c>
      <c r="S216" t="str">
        <f>_xlfn.TEXTBEFORE(R216,"/")</f>
        <v>music</v>
      </c>
      <c r="T216" t="str">
        <f>_xlfn.TEXTAFTER(R216,"/")</f>
        <v>rock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>E217/D217</f>
        <v>3.8418367346938778E-2</v>
      </c>
      <c r="G217" t="s">
        <v>14</v>
      </c>
      <c r="H217">
        <v>143</v>
      </c>
      <c r="I217" s="5">
        <f>IFERROR(E217/H217,0)</f>
        <v>42.125874125874127</v>
      </c>
      <c r="J217" t="s">
        <v>21</v>
      </c>
      <c r="K217" t="s">
        <v>22</v>
      </c>
      <c r="L217">
        <v>1550037600</v>
      </c>
      <c r="M217" s="8">
        <f t="shared" si="6"/>
        <v>43509.25</v>
      </c>
      <c r="N217">
        <v>1550210400</v>
      </c>
      <c r="O217" s="8">
        <f t="shared" si="7"/>
        <v>43511.25</v>
      </c>
      <c r="P217" t="b">
        <v>0</v>
      </c>
      <c r="Q217" t="b">
        <v>0</v>
      </c>
      <c r="R217" t="s">
        <v>33</v>
      </c>
      <c r="S217" t="str">
        <f>_xlfn.TEXTBEFORE(R217,"/")</f>
        <v>theater</v>
      </c>
      <c r="T217" t="str">
        <f>_xlfn.TEXTAFTER(R217,"/")</f>
        <v>plays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>E218/D218</f>
        <v>1.5507066557107643</v>
      </c>
      <c r="G218" t="s">
        <v>20</v>
      </c>
      <c r="H218">
        <v>1815</v>
      </c>
      <c r="I218" s="5">
        <f>IFERROR(E218/H218,0)</f>
        <v>103.97851239669421</v>
      </c>
      <c r="J218" t="s">
        <v>21</v>
      </c>
      <c r="K218" t="s">
        <v>22</v>
      </c>
      <c r="L218">
        <v>1321941600</v>
      </c>
      <c r="M218" s="8">
        <f t="shared" si="6"/>
        <v>40869.25</v>
      </c>
      <c r="N218">
        <v>1322114400</v>
      </c>
      <c r="O218" s="8">
        <f t="shared" si="7"/>
        <v>40871.25</v>
      </c>
      <c r="P218" t="b">
        <v>0</v>
      </c>
      <c r="Q218" t="b">
        <v>0</v>
      </c>
      <c r="R218" t="s">
        <v>33</v>
      </c>
      <c r="S218" t="str">
        <f>_xlfn.TEXTBEFORE(R218,"/")</f>
        <v>theater</v>
      </c>
      <c r="T218" t="str">
        <f>_xlfn.TEXTAFTER(R218,"/")</f>
        <v>plays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>E219/D219</f>
        <v>0.44753477588871715</v>
      </c>
      <c r="G219" t="s">
        <v>14</v>
      </c>
      <c r="H219">
        <v>934</v>
      </c>
      <c r="I219" s="5">
        <f>IFERROR(E219/H219,0)</f>
        <v>62.003211991434689</v>
      </c>
      <c r="J219" t="s">
        <v>21</v>
      </c>
      <c r="K219" t="s">
        <v>22</v>
      </c>
      <c r="L219">
        <v>1556427600</v>
      </c>
      <c r="M219" s="8">
        <f t="shared" si="6"/>
        <v>43583.208333333328</v>
      </c>
      <c r="N219">
        <v>1557205200</v>
      </c>
      <c r="O219" s="8">
        <f t="shared" si="7"/>
        <v>43592.208333333328</v>
      </c>
      <c r="P219" t="b">
        <v>0</v>
      </c>
      <c r="Q219" t="b">
        <v>0</v>
      </c>
      <c r="R219" t="s">
        <v>474</v>
      </c>
      <c r="S219" t="str">
        <f>_xlfn.TEXTBEFORE(R219,"/")</f>
        <v>film &amp; video</v>
      </c>
      <c r="T219" t="str">
        <f>_xlfn.TEXTAFTER(R219,"/")</f>
        <v>science fiction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>E220/D220</f>
        <v>2.1594736842105262</v>
      </c>
      <c r="G220" t="s">
        <v>20</v>
      </c>
      <c r="H220">
        <v>397</v>
      </c>
      <c r="I220" s="5">
        <f>IFERROR(E220/H220,0)</f>
        <v>31.005037783375315</v>
      </c>
      <c r="J220" t="s">
        <v>40</v>
      </c>
      <c r="K220" t="s">
        <v>41</v>
      </c>
      <c r="L220">
        <v>1320991200</v>
      </c>
      <c r="M220" s="8">
        <f t="shared" si="6"/>
        <v>40858.25</v>
      </c>
      <c r="N220">
        <v>1323928800</v>
      </c>
      <c r="O220" s="8">
        <f t="shared" si="7"/>
        <v>40892.25</v>
      </c>
      <c r="P220" t="b">
        <v>0</v>
      </c>
      <c r="Q220" t="b">
        <v>1</v>
      </c>
      <c r="R220" t="s">
        <v>100</v>
      </c>
      <c r="S220" t="str">
        <f>_xlfn.TEXTBEFORE(R220,"/")</f>
        <v>film &amp; video</v>
      </c>
      <c r="T220" t="str">
        <f>_xlfn.TEXTAFTER(R220,"/")</f>
        <v>shorts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>E221/D221</f>
        <v>3.3212709832134291</v>
      </c>
      <c r="G221" t="s">
        <v>20</v>
      </c>
      <c r="H221">
        <v>1539</v>
      </c>
      <c r="I221" s="5">
        <f>IFERROR(E221/H221,0)</f>
        <v>89.991552956465242</v>
      </c>
      <c r="J221" t="s">
        <v>21</v>
      </c>
      <c r="K221" t="s">
        <v>22</v>
      </c>
      <c r="L221">
        <v>1345093200</v>
      </c>
      <c r="M221" s="8">
        <f t="shared" si="6"/>
        <v>41137.208333333336</v>
      </c>
      <c r="N221">
        <v>1346130000</v>
      </c>
      <c r="O221" s="8">
        <f t="shared" si="7"/>
        <v>41149.208333333336</v>
      </c>
      <c r="P221" t="b">
        <v>0</v>
      </c>
      <c r="Q221" t="b">
        <v>0</v>
      </c>
      <c r="R221" t="s">
        <v>71</v>
      </c>
      <c r="S221" t="str">
        <f>_xlfn.TEXTBEFORE(R221,"/")</f>
        <v>film &amp; video</v>
      </c>
      <c r="T221" t="str">
        <f>_xlfn.TEXTAFTER(R221,"/")</f>
        <v>animation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>E222/D222</f>
        <v>8.4430379746835441E-2</v>
      </c>
      <c r="G222" t="s">
        <v>14</v>
      </c>
      <c r="H222">
        <v>17</v>
      </c>
      <c r="I222" s="5">
        <f>IFERROR(E222/H222,0)</f>
        <v>39.235294117647058</v>
      </c>
      <c r="J222" t="s">
        <v>21</v>
      </c>
      <c r="K222" t="s">
        <v>22</v>
      </c>
      <c r="L222">
        <v>1309496400</v>
      </c>
      <c r="M222" s="8">
        <f t="shared" si="6"/>
        <v>40725.208333333336</v>
      </c>
      <c r="N222">
        <v>1311051600</v>
      </c>
      <c r="O222" s="8">
        <f t="shared" si="7"/>
        <v>40743.208333333336</v>
      </c>
      <c r="P222" t="b">
        <v>1</v>
      </c>
      <c r="Q222" t="b">
        <v>0</v>
      </c>
      <c r="R222" t="s">
        <v>33</v>
      </c>
      <c r="S222" t="str">
        <f>_xlfn.TEXTBEFORE(R222,"/")</f>
        <v>theater</v>
      </c>
      <c r="T222" t="str">
        <f>_xlfn.TEXTAFTER(R222,"/")</f>
        <v>plays</v>
      </c>
    </row>
    <row r="223" spans="1:20" ht="31.5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>E223/D223</f>
        <v>0.9862551440329218</v>
      </c>
      <c r="G223" t="s">
        <v>14</v>
      </c>
      <c r="H223">
        <v>2179</v>
      </c>
      <c r="I223" s="5">
        <f>IFERROR(E223/H223,0)</f>
        <v>54.993116108306566</v>
      </c>
      <c r="J223" t="s">
        <v>21</v>
      </c>
      <c r="K223" t="s">
        <v>22</v>
      </c>
      <c r="L223">
        <v>1340254800</v>
      </c>
      <c r="M223" s="8">
        <f t="shared" si="6"/>
        <v>41081.208333333336</v>
      </c>
      <c r="N223">
        <v>1340427600</v>
      </c>
      <c r="O223" s="8">
        <f t="shared" si="7"/>
        <v>41083.208333333336</v>
      </c>
      <c r="P223" t="b">
        <v>1</v>
      </c>
      <c r="Q223" t="b">
        <v>0</v>
      </c>
      <c r="R223" t="s">
        <v>17</v>
      </c>
      <c r="S223" t="str">
        <f>_xlfn.TEXTBEFORE(R223,"/")</f>
        <v>food</v>
      </c>
      <c r="T223" t="str">
        <f>_xlfn.TEXTAFTER(R223,"/")</f>
        <v>food trucks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>E224/D224</f>
        <v>1.3797916666666667</v>
      </c>
      <c r="G224" t="s">
        <v>20</v>
      </c>
      <c r="H224">
        <v>138</v>
      </c>
      <c r="I224" s="5">
        <f>IFERROR(E224/H224,0)</f>
        <v>47.992753623188406</v>
      </c>
      <c r="J224" t="s">
        <v>21</v>
      </c>
      <c r="K224" t="s">
        <v>22</v>
      </c>
      <c r="L224">
        <v>1412226000</v>
      </c>
      <c r="M224" s="8">
        <f t="shared" si="6"/>
        <v>41914.208333333336</v>
      </c>
      <c r="N224">
        <v>1412312400</v>
      </c>
      <c r="O224" s="8">
        <f t="shared" si="7"/>
        <v>41915.208333333336</v>
      </c>
      <c r="P224" t="b">
        <v>0</v>
      </c>
      <c r="Q224" t="b">
        <v>0</v>
      </c>
      <c r="R224" t="s">
        <v>122</v>
      </c>
      <c r="S224" t="str">
        <f>_xlfn.TEXTBEFORE(R224,"/")</f>
        <v>photography</v>
      </c>
      <c r="T224" t="str">
        <f>_xlfn.TEXTAFTER(R224,"/")</f>
        <v>photography books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>E225/D225</f>
        <v>0.93810996563573879</v>
      </c>
      <c r="G225" t="s">
        <v>14</v>
      </c>
      <c r="H225">
        <v>931</v>
      </c>
      <c r="I225" s="5">
        <f>IFERROR(E225/H225,0)</f>
        <v>87.966702470461868</v>
      </c>
      <c r="J225" t="s">
        <v>21</v>
      </c>
      <c r="K225" t="s">
        <v>22</v>
      </c>
      <c r="L225">
        <v>1458104400</v>
      </c>
      <c r="M225" s="8">
        <f t="shared" si="6"/>
        <v>42445.208333333328</v>
      </c>
      <c r="N225">
        <v>1459314000</v>
      </c>
      <c r="O225" s="8">
        <f t="shared" si="7"/>
        <v>42459.208333333328</v>
      </c>
      <c r="P225" t="b">
        <v>0</v>
      </c>
      <c r="Q225" t="b">
        <v>0</v>
      </c>
      <c r="R225" t="s">
        <v>33</v>
      </c>
      <c r="S225" t="str">
        <f>_xlfn.TEXTBEFORE(R225,"/")</f>
        <v>theater</v>
      </c>
      <c r="T225" t="str">
        <f>_xlfn.TEXTAFTER(R225,"/")</f>
        <v>plays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>E226/D226</f>
        <v>4.0363930885529156</v>
      </c>
      <c r="G226" t="s">
        <v>20</v>
      </c>
      <c r="H226">
        <v>3594</v>
      </c>
      <c r="I226" s="5">
        <f>IFERROR(E226/H226,0)</f>
        <v>51.999165275459099</v>
      </c>
      <c r="J226" t="s">
        <v>21</v>
      </c>
      <c r="K226" t="s">
        <v>22</v>
      </c>
      <c r="L226">
        <v>1411534800</v>
      </c>
      <c r="M226" s="8">
        <f t="shared" si="6"/>
        <v>41906.208333333336</v>
      </c>
      <c r="N226">
        <v>1415426400</v>
      </c>
      <c r="O226" s="8">
        <f t="shared" si="7"/>
        <v>41951.25</v>
      </c>
      <c r="P226" t="b">
        <v>0</v>
      </c>
      <c r="Q226" t="b">
        <v>0</v>
      </c>
      <c r="R226" t="s">
        <v>474</v>
      </c>
      <c r="S226" t="str">
        <f>_xlfn.TEXTBEFORE(R226,"/")</f>
        <v>film &amp; video</v>
      </c>
      <c r="T226" t="str">
        <f>_xlfn.TEXTAFTER(R226,"/")</f>
        <v>science fiction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>E227/D227</f>
        <v>2.6017404129793511</v>
      </c>
      <c r="G227" t="s">
        <v>20</v>
      </c>
      <c r="H227">
        <v>5880</v>
      </c>
      <c r="I227" s="5">
        <f>IFERROR(E227/H227,0)</f>
        <v>29.999659863945578</v>
      </c>
      <c r="J227" t="s">
        <v>21</v>
      </c>
      <c r="K227" t="s">
        <v>22</v>
      </c>
      <c r="L227">
        <v>1399093200</v>
      </c>
      <c r="M227" s="8">
        <f t="shared" si="6"/>
        <v>41762.208333333336</v>
      </c>
      <c r="N227">
        <v>1399093200</v>
      </c>
      <c r="O227" s="8">
        <f t="shared" si="7"/>
        <v>41762.208333333336</v>
      </c>
      <c r="P227" t="b">
        <v>1</v>
      </c>
      <c r="Q227" t="b">
        <v>0</v>
      </c>
      <c r="R227" t="s">
        <v>23</v>
      </c>
      <c r="S227" t="str">
        <f>_xlfn.TEXTBEFORE(R227,"/")</f>
        <v>music</v>
      </c>
      <c r="T227" t="str">
        <f>_xlfn.TEXTAFTER(R227,"/")</f>
        <v>rock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>E228/D228</f>
        <v>3.6663333333333332</v>
      </c>
      <c r="G228" t="s">
        <v>20</v>
      </c>
      <c r="H228">
        <v>112</v>
      </c>
      <c r="I228" s="5">
        <f>IFERROR(E228/H228,0)</f>
        <v>98.205357142857139</v>
      </c>
      <c r="J228" t="s">
        <v>21</v>
      </c>
      <c r="K228" t="s">
        <v>22</v>
      </c>
      <c r="L228">
        <v>1270702800</v>
      </c>
      <c r="M228" s="8">
        <f t="shared" si="6"/>
        <v>40276.208333333336</v>
      </c>
      <c r="N228">
        <v>1273899600</v>
      </c>
      <c r="O228" s="8">
        <f t="shared" si="7"/>
        <v>40313.208333333336</v>
      </c>
      <c r="P228" t="b">
        <v>0</v>
      </c>
      <c r="Q228" t="b">
        <v>0</v>
      </c>
      <c r="R228" t="s">
        <v>122</v>
      </c>
      <c r="S228" t="str">
        <f>_xlfn.TEXTBEFORE(R228,"/")</f>
        <v>photography</v>
      </c>
      <c r="T228" t="str">
        <f>_xlfn.TEXTAFTER(R228,"/")</f>
        <v>photography books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>E229/D229</f>
        <v>1.687208538587849</v>
      </c>
      <c r="G229" t="s">
        <v>20</v>
      </c>
      <c r="H229">
        <v>943</v>
      </c>
      <c r="I229" s="5">
        <f>IFERROR(E229/H229,0)</f>
        <v>108.96182396606575</v>
      </c>
      <c r="J229" t="s">
        <v>21</v>
      </c>
      <c r="K229" t="s">
        <v>22</v>
      </c>
      <c r="L229">
        <v>1431666000</v>
      </c>
      <c r="M229" s="8">
        <f t="shared" si="6"/>
        <v>42139.208333333328</v>
      </c>
      <c r="N229">
        <v>1432184400</v>
      </c>
      <c r="O229" s="8">
        <f t="shared" si="7"/>
        <v>42145.208333333328</v>
      </c>
      <c r="P229" t="b">
        <v>0</v>
      </c>
      <c r="Q229" t="b">
        <v>0</v>
      </c>
      <c r="R229" t="s">
        <v>292</v>
      </c>
      <c r="S229" t="str">
        <f>_xlfn.TEXTBEFORE(R229,"/")</f>
        <v>games</v>
      </c>
      <c r="T229" t="str">
        <f>_xlfn.TEXTAFTER(R229,"/")</f>
        <v>mobile games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>E230/D230</f>
        <v>1.1990717911530093</v>
      </c>
      <c r="G230" t="s">
        <v>20</v>
      </c>
      <c r="H230">
        <v>2468</v>
      </c>
      <c r="I230" s="5">
        <f>IFERROR(E230/H230,0)</f>
        <v>66.998379254457049</v>
      </c>
      <c r="J230" t="s">
        <v>21</v>
      </c>
      <c r="K230" t="s">
        <v>22</v>
      </c>
      <c r="L230">
        <v>1472619600</v>
      </c>
      <c r="M230" s="8">
        <f t="shared" si="6"/>
        <v>42613.208333333328</v>
      </c>
      <c r="N230">
        <v>1474779600</v>
      </c>
      <c r="O230" s="8">
        <f t="shared" si="7"/>
        <v>42638.208333333328</v>
      </c>
      <c r="P230" t="b">
        <v>0</v>
      </c>
      <c r="Q230" t="b">
        <v>0</v>
      </c>
      <c r="R230" t="s">
        <v>71</v>
      </c>
      <c r="S230" t="str">
        <f>_xlfn.TEXTBEFORE(R230,"/")</f>
        <v>film &amp; video</v>
      </c>
      <c r="T230" t="str">
        <f>_xlfn.TEXTAFTER(R230,"/")</f>
        <v>animation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>E231/D231</f>
        <v>1.936892523364486</v>
      </c>
      <c r="G231" t="s">
        <v>20</v>
      </c>
      <c r="H231">
        <v>2551</v>
      </c>
      <c r="I231" s="5">
        <f>IFERROR(E231/H231,0)</f>
        <v>64.99333594668758</v>
      </c>
      <c r="J231" t="s">
        <v>21</v>
      </c>
      <c r="K231" t="s">
        <v>22</v>
      </c>
      <c r="L231">
        <v>1496293200</v>
      </c>
      <c r="M231" s="8">
        <f t="shared" si="6"/>
        <v>42887.208333333328</v>
      </c>
      <c r="N231">
        <v>1500440400</v>
      </c>
      <c r="O231" s="8">
        <f t="shared" si="7"/>
        <v>42935.208333333328</v>
      </c>
      <c r="P231" t="b">
        <v>0</v>
      </c>
      <c r="Q231" t="b">
        <v>1</v>
      </c>
      <c r="R231" t="s">
        <v>292</v>
      </c>
      <c r="S231" t="str">
        <f>_xlfn.TEXTBEFORE(R231,"/")</f>
        <v>games</v>
      </c>
      <c r="T231" t="str">
        <f>_xlfn.TEXTAFTER(R231,"/")</f>
        <v>mobile games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>E232/D232</f>
        <v>4.2016666666666671</v>
      </c>
      <c r="G232" t="s">
        <v>20</v>
      </c>
      <c r="H232">
        <v>101</v>
      </c>
      <c r="I232" s="5">
        <f>IFERROR(E232/H232,0)</f>
        <v>99.841584158415841</v>
      </c>
      <c r="J232" t="s">
        <v>21</v>
      </c>
      <c r="K232" t="s">
        <v>22</v>
      </c>
      <c r="L232">
        <v>1575612000</v>
      </c>
      <c r="M232" s="8">
        <f t="shared" si="6"/>
        <v>43805.25</v>
      </c>
      <c r="N232">
        <v>1575612000</v>
      </c>
      <c r="O232" s="8">
        <f t="shared" si="7"/>
        <v>43805.25</v>
      </c>
      <c r="P232" t="b">
        <v>0</v>
      </c>
      <c r="Q232" t="b">
        <v>0</v>
      </c>
      <c r="R232" t="s">
        <v>89</v>
      </c>
      <c r="S232" t="str">
        <f>_xlfn.TEXTBEFORE(R232,"/")</f>
        <v>games</v>
      </c>
      <c r="T232" t="str">
        <f>_xlfn.TEXTAFTER(R232,"/")</f>
        <v>video games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>E233/D233</f>
        <v>0.76708333333333334</v>
      </c>
      <c r="G233" t="s">
        <v>74</v>
      </c>
      <c r="H233">
        <v>67</v>
      </c>
      <c r="I233" s="5">
        <f>IFERROR(E233/H233,0)</f>
        <v>82.432835820895519</v>
      </c>
      <c r="J233" t="s">
        <v>21</v>
      </c>
      <c r="K233" t="s">
        <v>22</v>
      </c>
      <c r="L233">
        <v>1369112400</v>
      </c>
      <c r="M233" s="8">
        <f t="shared" si="6"/>
        <v>41415.208333333336</v>
      </c>
      <c r="N233">
        <v>1374123600</v>
      </c>
      <c r="O233" s="8">
        <f t="shared" si="7"/>
        <v>41473.208333333336</v>
      </c>
      <c r="P233" t="b">
        <v>0</v>
      </c>
      <c r="Q233" t="b">
        <v>0</v>
      </c>
      <c r="R233" t="s">
        <v>33</v>
      </c>
      <c r="S233" t="str">
        <f>_xlfn.TEXTBEFORE(R233,"/")</f>
        <v>theater</v>
      </c>
      <c r="T233" t="str">
        <f>_xlfn.TEXTAFTER(R233,"/")</f>
        <v>plays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>E234/D234</f>
        <v>1.7126470588235294</v>
      </c>
      <c r="G234" t="s">
        <v>20</v>
      </c>
      <c r="H234">
        <v>92</v>
      </c>
      <c r="I234" s="5">
        <f>IFERROR(E234/H234,0)</f>
        <v>63.293478260869563</v>
      </c>
      <c r="J234" t="s">
        <v>21</v>
      </c>
      <c r="K234" t="s">
        <v>22</v>
      </c>
      <c r="L234">
        <v>1469422800</v>
      </c>
      <c r="M234" s="8">
        <f t="shared" si="6"/>
        <v>42576.208333333328</v>
      </c>
      <c r="N234">
        <v>1469509200</v>
      </c>
      <c r="O234" s="8">
        <f t="shared" si="7"/>
        <v>42577.208333333328</v>
      </c>
      <c r="P234" t="b">
        <v>0</v>
      </c>
      <c r="Q234" t="b">
        <v>0</v>
      </c>
      <c r="R234" t="s">
        <v>33</v>
      </c>
      <c r="S234" t="str">
        <f>_xlfn.TEXTBEFORE(R234,"/")</f>
        <v>theater</v>
      </c>
      <c r="T234" t="str">
        <f>_xlfn.TEXTAFTER(R234,"/")</f>
        <v>plays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>E235/D235</f>
        <v>1.5789473684210527</v>
      </c>
      <c r="G235" t="s">
        <v>20</v>
      </c>
      <c r="H235">
        <v>62</v>
      </c>
      <c r="I235" s="5">
        <f>IFERROR(E235/H235,0)</f>
        <v>96.774193548387103</v>
      </c>
      <c r="J235" t="s">
        <v>21</v>
      </c>
      <c r="K235" t="s">
        <v>22</v>
      </c>
      <c r="L235">
        <v>1307854800</v>
      </c>
      <c r="M235" s="8">
        <f t="shared" si="6"/>
        <v>40706.208333333336</v>
      </c>
      <c r="N235">
        <v>1309237200</v>
      </c>
      <c r="O235" s="8">
        <f t="shared" si="7"/>
        <v>40722.208333333336</v>
      </c>
      <c r="P235" t="b">
        <v>0</v>
      </c>
      <c r="Q235" t="b">
        <v>0</v>
      </c>
      <c r="R235" t="s">
        <v>71</v>
      </c>
      <c r="S235" t="str">
        <f>_xlfn.TEXTBEFORE(R235,"/")</f>
        <v>film &amp; video</v>
      </c>
      <c r="T235" t="str">
        <f>_xlfn.TEXTAFTER(R235,"/")</f>
        <v>animation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>E236/D236</f>
        <v>1.0908</v>
      </c>
      <c r="G236" t="s">
        <v>20</v>
      </c>
      <c r="H236">
        <v>149</v>
      </c>
      <c r="I236" s="5">
        <f>IFERROR(E236/H236,0)</f>
        <v>54.906040268456373</v>
      </c>
      <c r="J236" t="s">
        <v>107</v>
      </c>
      <c r="K236" t="s">
        <v>108</v>
      </c>
      <c r="L236">
        <v>1503378000</v>
      </c>
      <c r="M236" s="8">
        <f t="shared" si="6"/>
        <v>42969.208333333328</v>
      </c>
      <c r="N236">
        <v>1503982800</v>
      </c>
      <c r="O236" s="8">
        <f t="shared" si="7"/>
        <v>42976.208333333328</v>
      </c>
      <c r="P236" t="b">
        <v>0</v>
      </c>
      <c r="Q236" t="b">
        <v>1</v>
      </c>
      <c r="R236" t="s">
        <v>89</v>
      </c>
      <c r="S236" t="str">
        <f>_xlfn.TEXTBEFORE(R236,"/")</f>
        <v>games</v>
      </c>
      <c r="T236" t="str">
        <f>_xlfn.TEXTAFTER(R236,"/")</f>
        <v>video games</v>
      </c>
    </row>
    <row r="237" spans="1:20" ht="31.5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>E237/D237</f>
        <v>0.41732558139534881</v>
      </c>
      <c r="G237" t="s">
        <v>14</v>
      </c>
      <c r="H237">
        <v>92</v>
      </c>
      <c r="I237" s="5">
        <f>IFERROR(E237/H237,0)</f>
        <v>39.010869565217391</v>
      </c>
      <c r="J237" t="s">
        <v>21</v>
      </c>
      <c r="K237" t="s">
        <v>22</v>
      </c>
      <c r="L237">
        <v>1486965600</v>
      </c>
      <c r="M237" s="8">
        <f t="shared" si="6"/>
        <v>42779.25</v>
      </c>
      <c r="N237">
        <v>1487397600</v>
      </c>
      <c r="O237" s="8">
        <f t="shared" si="7"/>
        <v>42784.25</v>
      </c>
      <c r="P237" t="b">
        <v>0</v>
      </c>
      <c r="Q237" t="b">
        <v>0</v>
      </c>
      <c r="R237" t="s">
        <v>71</v>
      </c>
      <c r="S237" t="str">
        <f>_xlfn.TEXTBEFORE(R237,"/")</f>
        <v>film &amp; video</v>
      </c>
      <c r="T237" t="str">
        <f>_xlfn.TEXTAFTER(R237,"/")</f>
        <v>animation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>E238/D238</f>
        <v>0.10944303797468355</v>
      </c>
      <c r="G238" t="s">
        <v>14</v>
      </c>
      <c r="H238">
        <v>57</v>
      </c>
      <c r="I238" s="5">
        <f>IFERROR(E238/H238,0)</f>
        <v>75.84210526315789</v>
      </c>
      <c r="J238" t="s">
        <v>26</v>
      </c>
      <c r="K238" t="s">
        <v>27</v>
      </c>
      <c r="L238">
        <v>1561438800</v>
      </c>
      <c r="M238" s="8">
        <f t="shared" si="6"/>
        <v>43641.208333333328</v>
      </c>
      <c r="N238">
        <v>1562043600</v>
      </c>
      <c r="O238" s="8">
        <f t="shared" si="7"/>
        <v>43648.208333333328</v>
      </c>
      <c r="P238" t="b">
        <v>0</v>
      </c>
      <c r="Q238" t="b">
        <v>1</v>
      </c>
      <c r="R238" t="s">
        <v>23</v>
      </c>
      <c r="S238" t="str">
        <f>_xlfn.TEXTBEFORE(R238,"/")</f>
        <v>music</v>
      </c>
      <c r="T238" t="str">
        <f>_xlfn.TEXTAFTER(R238,"/")</f>
        <v>rock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>E239/D239</f>
        <v>1.593763440860215</v>
      </c>
      <c r="G239" t="s">
        <v>20</v>
      </c>
      <c r="H239">
        <v>329</v>
      </c>
      <c r="I239" s="5">
        <f>IFERROR(E239/H239,0)</f>
        <v>45.051671732522799</v>
      </c>
      <c r="J239" t="s">
        <v>21</v>
      </c>
      <c r="K239" t="s">
        <v>22</v>
      </c>
      <c r="L239">
        <v>1398402000</v>
      </c>
      <c r="M239" s="8">
        <f t="shared" si="6"/>
        <v>41754.208333333336</v>
      </c>
      <c r="N239">
        <v>1398574800</v>
      </c>
      <c r="O239" s="8">
        <f t="shared" si="7"/>
        <v>41756.208333333336</v>
      </c>
      <c r="P239" t="b">
        <v>0</v>
      </c>
      <c r="Q239" t="b">
        <v>0</v>
      </c>
      <c r="R239" t="s">
        <v>71</v>
      </c>
      <c r="S239" t="str">
        <f>_xlfn.TEXTBEFORE(R239,"/")</f>
        <v>film &amp; video</v>
      </c>
      <c r="T239" t="str">
        <f>_xlfn.TEXTAFTER(R239,"/")</f>
        <v>animation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>E240/D240</f>
        <v>4.2241666666666671</v>
      </c>
      <c r="G240" t="s">
        <v>20</v>
      </c>
      <c r="H240">
        <v>97</v>
      </c>
      <c r="I240" s="5">
        <f>IFERROR(E240/H240,0)</f>
        <v>104.51546391752578</v>
      </c>
      <c r="J240" t="s">
        <v>36</v>
      </c>
      <c r="K240" t="s">
        <v>37</v>
      </c>
      <c r="L240">
        <v>1513231200</v>
      </c>
      <c r="M240" s="8">
        <f t="shared" si="6"/>
        <v>43083.25</v>
      </c>
      <c r="N240">
        <v>1515391200</v>
      </c>
      <c r="O240" s="8">
        <f t="shared" si="7"/>
        <v>43108.25</v>
      </c>
      <c r="P240" t="b">
        <v>0</v>
      </c>
      <c r="Q240" t="b">
        <v>1</v>
      </c>
      <c r="R240" t="s">
        <v>33</v>
      </c>
      <c r="S240" t="str">
        <f>_xlfn.TEXTBEFORE(R240,"/")</f>
        <v>theater</v>
      </c>
      <c r="T240" t="str">
        <f>_xlfn.TEXTAFTER(R240,"/")</f>
        <v>plays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>E241/D241</f>
        <v>0.97718749999999999</v>
      </c>
      <c r="G241" t="s">
        <v>14</v>
      </c>
      <c r="H241">
        <v>41</v>
      </c>
      <c r="I241" s="5">
        <f>IFERROR(E241/H241,0)</f>
        <v>76.268292682926827</v>
      </c>
      <c r="J241" t="s">
        <v>21</v>
      </c>
      <c r="K241" t="s">
        <v>22</v>
      </c>
      <c r="L241">
        <v>1440824400</v>
      </c>
      <c r="M241" s="8">
        <f t="shared" si="6"/>
        <v>42245.208333333328</v>
      </c>
      <c r="N241">
        <v>1441170000</v>
      </c>
      <c r="O241" s="8">
        <f t="shared" si="7"/>
        <v>42249.208333333328</v>
      </c>
      <c r="P241" t="b">
        <v>0</v>
      </c>
      <c r="Q241" t="b">
        <v>0</v>
      </c>
      <c r="R241" t="s">
        <v>65</v>
      </c>
      <c r="S241" t="str">
        <f>_xlfn.TEXTBEFORE(R241,"/")</f>
        <v>technology</v>
      </c>
      <c r="T241" t="str">
        <f>_xlfn.TEXTAFTER(R241,"/")</f>
        <v>wearables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>E242/D242</f>
        <v>4.1878911564625847</v>
      </c>
      <c r="G242" t="s">
        <v>20</v>
      </c>
      <c r="H242">
        <v>1784</v>
      </c>
      <c r="I242" s="5">
        <f>IFERROR(E242/H242,0)</f>
        <v>69.015695067264573</v>
      </c>
      <c r="J242" t="s">
        <v>21</v>
      </c>
      <c r="K242" t="s">
        <v>22</v>
      </c>
      <c r="L242">
        <v>1281070800</v>
      </c>
      <c r="M242" s="8">
        <f t="shared" si="6"/>
        <v>40396.208333333336</v>
      </c>
      <c r="N242">
        <v>1281157200</v>
      </c>
      <c r="O242" s="8">
        <f t="shared" si="7"/>
        <v>40397.208333333336</v>
      </c>
      <c r="P242" t="b">
        <v>0</v>
      </c>
      <c r="Q242" t="b">
        <v>0</v>
      </c>
      <c r="R242" t="s">
        <v>33</v>
      </c>
      <c r="S242" t="str">
        <f>_xlfn.TEXTBEFORE(R242,"/")</f>
        <v>theater</v>
      </c>
      <c r="T242" t="str">
        <f>_xlfn.TEXTAFTER(R242,"/")</f>
        <v>plays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>E243/D243</f>
        <v>1.0191632047477746</v>
      </c>
      <c r="G243" t="s">
        <v>20</v>
      </c>
      <c r="H243">
        <v>1684</v>
      </c>
      <c r="I243" s="5">
        <f>IFERROR(E243/H243,0)</f>
        <v>101.97684085510689</v>
      </c>
      <c r="J243" t="s">
        <v>26</v>
      </c>
      <c r="K243" t="s">
        <v>27</v>
      </c>
      <c r="L243">
        <v>1397365200</v>
      </c>
      <c r="M243" s="8">
        <f t="shared" si="6"/>
        <v>41742.208333333336</v>
      </c>
      <c r="N243">
        <v>1398229200</v>
      </c>
      <c r="O243" s="8">
        <f t="shared" si="7"/>
        <v>41752.208333333336</v>
      </c>
      <c r="P243" t="b">
        <v>0</v>
      </c>
      <c r="Q243" t="b">
        <v>1</v>
      </c>
      <c r="R243" t="s">
        <v>68</v>
      </c>
      <c r="S243" t="str">
        <f>_xlfn.TEXTBEFORE(R243,"/")</f>
        <v>publishing</v>
      </c>
      <c r="T243" t="str">
        <f>_xlfn.TEXTAFTER(R243,"/")</f>
        <v>nonfiction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>E244/D244</f>
        <v>1.2772619047619047</v>
      </c>
      <c r="G244" t="s">
        <v>20</v>
      </c>
      <c r="H244">
        <v>250</v>
      </c>
      <c r="I244" s="5">
        <f>IFERROR(E244/H244,0)</f>
        <v>42.915999999999997</v>
      </c>
      <c r="J244" t="s">
        <v>21</v>
      </c>
      <c r="K244" t="s">
        <v>22</v>
      </c>
      <c r="L244">
        <v>1494392400</v>
      </c>
      <c r="M244" s="8">
        <f t="shared" si="6"/>
        <v>42865.208333333328</v>
      </c>
      <c r="N244">
        <v>1495256400</v>
      </c>
      <c r="O244" s="8">
        <f t="shared" si="7"/>
        <v>42875.208333333328</v>
      </c>
      <c r="P244" t="b">
        <v>0</v>
      </c>
      <c r="Q244" t="b">
        <v>1</v>
      </c>
      <c r="R244" t="s">
        <v>23</v>
      </c>
      <c r="S244" t="str">
        <f>_xlfn.TEXTBEFORE(R244,"/")</f>
        <v>music</v>
      </c>
      <c r="T244" t="str">
        <f>_xlfn.TEXTAFTER(R244,"/")</f>
        <v>rock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>E245/D245</f>
        <v>4.4521739130434783</v>
      </c>
      <c r="G245" t="s">
        <v>20</v>
      </c>
      <c r="H245">
        <v>238</v>
      </c>
      <c r="I245" s="5">
        <f>IFERROR(E245/H245,0)</f>
        <v>43.025210084033617</v>
      </c>
      <c r="J245" t="s">
        <v>21</v>
      </c>
      <c r="K245" t="s">
        <v>22</v>
      </c>
      <c r="L245">
        <v>1520143200</v>
      </c>
      <c r="M245" s="8">
        <f t="shared" si="6"/>
        <v>43163.25</v>
      </c>
      <c r="N245">
        <v>1520402400</v>
      </c>
      <c r="O245" s="8">
        <f t="shared" si="7"/>
        <v>43166.25</v>
      </c>
      <c r="P245" t="b">
        <v>0</v>
      </c>
      <c r="Q245" t="b">
        <v>0</v>
      </c>
      <c r="R245" t="s">
        <v>33</v>
      </c>
      <c r="S245" t="str">
        <f>_xlfn.TEXTBEFORE(R245,"/")</f>
        <v>theater</v>
      </c>
      <c r="T245" t="str">
        <f>_xlfn.TEXTAFTER(R245,"/")</f>
        <v>plays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>E246/D246</f>
        <v>5.6971428571428575</v>
      </c>
      <c r="G246" t="s">
        <v>20</v>
      </c>
      <c r="H246">
        <v>53</v>
      </c>
      <c r="I246" s="5">
        <f>IFERROR(E246/H246,0)</f>
        <v>75.245283018867923</v>
      </c>
      <c r="J246" t="s">
        <v>21</v>
      </c>
      <c r="K246" t="s">
        <v>22</v>
      </c>
      <c r="L246">
        <v>1405314000</v>
      </c>
      <c r="M246" s="8">
        <f t="shared" si="6"/>
        <v>41834.208333333336</v>
      </c>
      <c r="N246">
        <v>1409806800</v>
      </c>
      <c r="O246" s="8">
        <f t="shared" si="7"/>
        <v>41886.208333333336</v>
      </c>
      <c r="P246" t="b">
        <v>0</v>
      </c>
      <c r="Q246" t="b">
        <v>0</v>
      </c>
      <c r="R246" t="s">
        <v>33</v>
      </c>
      <c r="S246" t="str">
        <f>_xlfn.TEXTBEFORE(R246,"/")</f>
        <v>theater</v>
      </c>
      <c r="T246" t="str">
        <f>_xlfn.TEXTAFTER(R246,"/")</f>
        <v>plays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>E247/D247</f>
        <v>5.0934482758620687</v>
      </c>
      <c r="G247" t="s">
        <v>20</v>
      </c>
      <c r="H247">
        <v>214</v>
      </c>
      <c r="I247" s="5">
        <f>IFERROR(E247/H247,0)</f>
        <v>69.023364485981304</v>
      </c>
      <c r="J247" t="s">
        <v>21</v>
      </c>
      <c r="K247" t="s">
        <v>22</v>
      </c>
      <c r="L247">
        <v>1396846800</v>
      </c>
      <c r="M247" s="8">
        <f t="shared" si="6"/>
        <v>41736.208333333336</v>
      </c>
      <c r="N247">
        <v>1396933200</v>
      </c>
      <c r="O247" s="8">
        <f t="shared" si="7"/>
        <v>41737.208333333336</v>
      </c>
      <c r="P247" t="b">
        <v>0</v>
      </c>
      <c r="Q247" t="b">
        <v>0</v>
      </c>
      <c r="R247" t="s">
        <v>33</v>
      </c>
      <c r="S247" t="str">
        <f>_xlfn.TEXTBEFORE(R247,"/")</f>
        <v>theater</v>
      </c>
      <c r="T247" t="str">
        <f>_xlfn.TEXTAFTER(R247,"/")</f>
        <v>plays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>E248/D248</f>
        <v>3.2553333333333332</v>
      </c>
      <c r="G248" t="s">
        <v>20</v>
      </c>
      <c r="H248">
        <v>222</v>
      </c>
      <c r="I248" s="5">
        <f>IFERROR(E248/H248,0)</f>
        <v>65.986486486486484</v>
      </c>
      <c r="J248" t="s">
        <v>21</v>
      </c>
      <c r="K248" t="s">
        <v>22</v>
      </c>
      <c r="L248">
        <v>1375678800</v>
      </c>
      <c r="M248" s="8">
        <f t="shared" si="6"/>
        <v>41491.208333333336</v>
      </c>
      <c r="N248">
        <v>1376024400</v>
      </c>
      <c r="O248" s="8">
        <f t="shared" si="7"/>
        <v>41495.208333333336</v>
      </c>
      <c r="P248" t="b">
        <v>0</v>
      </c>
      <c r="Q248" t="b">
        <v>0</v>
      </c>
      <c r="R248" t="s">
        <v>28</v>
      </c>
      <c r="S248" t="str">
        <f>_xlfn.TEXTBEFORE(R248,"/")</f>
        <v>technology</v>
      </c>
      <c r="T248" t="str">
        <f>_xlfn.TEXTAFTER(R248,"/")</f>
        <v>web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>E249/D249</f>
        <v>9.3261616161616168</v>
      </c>
      <c r="G249" t="s">
        <v>20</v>
      </c>
      <c r="H249">
        <v>1884</v>
      </c>
      <c r="I249" s="5">
        <f>IFERROR(E249/H249,0)</f>
        <v>98.013800424628457</v>
      </c>
      <c r="J249" t="s">
        <v>21</v>
      </c>
      <c r="K249" t="s">
        <v>22</v>
      </c>
      <c r="L249">
        <v>1482386400</v>
      </c>
      <c r="M249" s="8">
        <f t="shared" si="6"/>
        <v>42726.25</v>
      </c>
      <c r="N249">
        <v>1483682400</v>
      </c>
      <c r="O249" s="8">
        <f t="shared" si="7"/>
        <v>42741.25</v>
      </c>
      <c r="P249" t="b">
        <v>0</v>
      </c>
      <c r="Q249" t="b">
        <v>1</v>
      </c>
      <c r="R249" t="s">
        <v>119</v>
      </c>
      <c r="S249" t="str">
        <f>_xlfn.TEXTBEFORE(R249,"/")</f>
        <v>publishing</v>
      </c>
      <c r="T249" t="str">
        <f>_xlfn.TEXTAFTER(R249,"/")</f>
        <v>fiction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>E250/D250</f>
        <v>2.1133870967741935</v>
      </c>
      <c r="G250" t="s">
        <v>20</v>
      </c>
      <c r="H250">
        <v>218</v>
      </c>
      <c r="I250" s="5">
        <f>IFERROR(E250/H250,0)</f>
        <v>60.105504587155963</v>
      </c>
      <c r="J250" t="s">
        <v>26</v>
      </c>
      <c r="K250" t="s">
        <v>27</v>
      </c>
      <c r="L250">
        <v>1420005600</v>
      </c>
      <c r="M250" s="8">
        <f t="shared" si="6"/>
        <v>42004.25</v>
      </c>
      <c r="N250">
        <v>1420437600</v>
      </c>
      <c r="O250" s="8">
        <f t="shared" si="7"/>
        <v>42009.25</v>
      </c>
      <c r="P250" t="b">
        <v>0</v>
      </c>
      <c r="Q250" t="b">
        <v>0</v>
      </c>
      <c r="R250" t="s">
        <v>292</v>
      </c>
      <c r="S250" t="str">
        <f>_xlfn.TEXTBEFORE(R250,"/")</f>
        <v>games</v>
      </c>
      <c r="T250" t="str">
        <f>_xlfn.TEXTAFTER(R250,"/")</f>
        <v>mobile games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>E251/D251</f>
        <v>2.7332520325203253</v>
      </c>
      <c r="G251" t="s">
        <v>20</v>
      </c>
      <c r="H251">
        <v>6465</v>
      </c>
      <c r="I251" s="5">
        <f>IFERROR(E251/H251,0)</f>
        <v>26.000773395204948</v>
      </c>
      <c r="J251" t="s">
        <v>21</v>
      </c>
      <c r="K251" t="s">
        <v>22</v>
      </c>
      <c r="L251">
        <v>1420178400</v>
      </c>
      <c r="M251" s="8">
        <f t="shared" si="6"/>
        <v>42006.25</v>
      </c>
      <c r="N251">
        <v>1420783200</v>
      </c>
      <c r="O251" s="8">
        <f t="shared" si="7"/>
        <v>42013.25</v>
      </c>
      <c r="P251" t="b">
        <v>0</v>
      </c>
      <c r="Q251" t="b">
        <v>0</v>
      </c>
      <c r="R251" t="s">
        <v>206</v>
      </c>
      <c r="S251" t="str">
        <f>_xlfn.TEXTBEFORE(R251,"/")</f>
        <v>publishing</v>
      </c>
      <c r="T251" t="str">
        <f>_xlfn.TEXTAFTER(R251,"/")</f>
        <v>translations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>E252/D252</f>
        <v>0.03</v>
      </c>
      <c r="G252" t="s">
        <v>14</v>
      </c>
      <c r="H252">
        <v>1</v>
      </c>
      <c r="I252" s="5">
        <f>IFERROR(E252/H252,0)</f>
        <v>3</v>
      </c>
      <c r="J252" t="s">
        <v>21</v>
      </c>
      <c r="K252" t="s">
        <v>22</v>
      </c>
      <c r="L252">
        <v>1264399200</v>
      </c>
      <c r="M252" s="8">
        <f t="shared" si="6"/>
        <v>40203.25</v>
      </c>
      <c r="N252">
        <v>1267423200</v>
      </c>
      <c r="O252" s="8">
        <f t="shared" si="7"/>
        <v>40238.25</v>
      </c>
      <c r="P252" t="b">
        <v>0</v>
      </c>
      <c r="Q252" t="b">
        <v>0</v>
      </c>
      <c r="R252" t="s">
        <v>23</v>
      </c>
      <c r="S252" t="str">
        <f>_xlfn.TEXTBEFORE(R252,"/")</f>
        <v>music</v>
      </c>
      <c r="T252" t="str">
        <f>_xlfn.TEXTAFTER(R252,"/")</f>
        <v>rock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>E253/D253</f>
        <v>0.54084507042253516</v>
      </c>
      <c r="G253" t="s">
        <v>14</v>
      </c>
      <c r="H253">
        <v>101</v>
      </c>
      <c r="I253" s="5">
        <f>IFERROR(E253/H253,0)</f>
        <v>38.019801980198018</v>
      </c>
      <c r="J253" t="s">
        <v>21</v>
      </c>
      <c r="K253" t="s">
        <v>22</v>
      </c>
      <c r="L253">
        <v>1355032800</v>
      </c>
      <c r="M253" s="8">
        <f t="shared" si="6"/>
        <v>41252.25</v>
      </c>
      <c r="N253">
        <v>1355205600</v>
      </c>
      <c r="O253" s="8">
        <f t="shared" si="7"/>
        <v>41254.25</v>
      </c>
      <c r="P253" t="b">
        <v>0</v>
      </c>
      <c r="Q253" t="b">
        <v>0</v>
      </c>
      <c r="R253" t="s">
        <v>33</v>
      </c>
      <c r="S253" t="str">
        <f>_xlfn.TEXTBEFORE(R253,"/")</f>
        <v>theater</v>
      </c>
      <c r="T253" t="str">
        <f>_xlfn.TEXTAFTER(R253,"/")</f>
        <v>plays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>E254/D254</f>
        <v>6.2629999999999999</v>
      </c>
      <c r="G254" t="s">
        <v>20</v>
      </c>
      <c r="H254">
        <v>59</v>
      </c>
      <c r="I254" s="5">
        <f>IFERROR(E254/H254,0)</f>
        <v>106.15254237288136</v>
      </c>
      <c r="J254" t="s">
        <v>21</v>
      </c>
      <c r="K254" t="s">
        <v>22</v>
      </c>
      <c r="L254">
        <v>1382677200</v>
      </c>
      <c r="M254" s="8">
        <f t="shared" si="6"/>
        <v>41572.208333333336</v>
      </c>
      <c r="N254">
        <v>1383109200</v>
      </c>
      <c r="O254" s="8">
        <f t="shared" si="7"/>
        <v>41577.208333333336</v>
      </c>
      <c r="P254" t="b">
        <v>0</v>
      </c>
      <c r="Q254" t="b">
        <v>0</v>
      </c>
      <c r="R254" t="s">
        <v>33</v>
      </c>
      <c r="S254" t="str">
        <f>_xlfn.TEXTBEFORE(R254,"/")</f>
        <v>theater</v>
      </c>
      <c r="T254" t="str">
        <f>_xlfn.TEXTAFTER(R254,"/")</f>
        <v>plays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>E255/D255</f>
        <v>0.8902139917695473</v>
      </c>
      <c r="G255" t="s">
        <v>14</v>
      </c>
      <c r="H255">
        <v>1335</v>
      </c>
      <c r="I255" s="5">
        <f>IFERROR(E255/H255,0)</f>
        <v>81.019475655430711</v>
      </c>
      <c r="J255" t="s">
        <v>15</v>
      </c>
      <c r="K255" t="s">
        <v>16</v>
      </c>
      <c r="L255">
        <v>1302238800</v>
      </c>
      <c r="M255" s="8">
        <f t="shared" si="6"/>
        <v>40641.208333333336</v>
      </c>
      <c r="N255">
        <v>1303275600</v>
      </c>
      <c r="O255" s="8">
        <f t="shared" si="7"/>
        <v>40653.208333333336</v>
      </c>
      <c r="P255" t="b">
        <v>0</v>
      </c>
      <c r="Q255" t="b">
        <v>0</v>
      </c>
      <c r="R255" t="s">
        <v>53</v>
      </c>
      <c r="S255" t="str">
        <f>_xlfn.TEXTBEFORE(R255,"/")</f>
        <v>film &amp; video</v>
      </c>
      <c r="T255" t="str">
        <f>_xlfn.TEXTAFTER(R255,"/")</f>
        <v>drama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>E256/D256</f>
        <v>1.8489130434782608</v>
      </c>
      <c r="G256" t="s">
        <v>20</v>
      </c>
      <c r="H256">
        <v>88</v>
      </c>
      <c r="I256" s="5">
        <f>IFERROR(E256/H256,0)</f>
        <v>96.647727272727266</v>
      </c>
      <c r="J256" t="s">
        <v>21</v>
      </c>
      <c r="K256" t="s">
        <v>22</v>
      </c>
      <c r="L256">
        <v>1487656800</v>
      </c>
      <c r="M256" s="8">
        <f t="shared" si="6"/>
        <v>42787.25</v>
      </c>
      <c r="N256">
        <v>1487829600</v>
      </c>
      <c r="O256" s="8">
        <f t="shared" si="7"/>
        <v>42789.25</v>
      </c>
      <c r="P256" t="b">
        <v>0</v>
      </c>
      <c r="Q256" t="b">
        <v>0</v>
      </c>
      <c r="R256" t="s">
        <v>68</v>
      </c>
      <c r="S256" t="str">
        <f>_xlfn.TEXTBEFORE(R256,"/")</f>
        <v>publishing</v>
      </c>
      <c r="T256" t="str">
        <f>_xlfn.TEXTAFTER(R256,"/")</f>
        <v>nonfiction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>E257/D257</f>
        <v>1.2016770186335404</v>
      </c>
      <c r="G257" t="s">
        <v>20</v>
      </c>
      <c r="H257">
        <v>1697</v>
      </c>
      <c r="I257" s="5">
        <f>IFERROR(E257/H257,0)</f>
        <v>57.003535651149086</v>
      </c>
      <c r="J257" t="s">
        <v>21</v>
      </c>
      <c r="K257" t="s">
        <v>22</v>
      </c>
      <c r="L257">
        <v>1297836000</v>
      </c>
      <c r="M257" s="8">
        <f t="shared" si="6"/>
        <v>40590.25</v>
      </c>
      <c r="N257">
        <v>1298268000</v>
      </c>
      <c r="O257" s="8">
        <f t="shared" si="7"/>
        <v>40595.25</v>
      </c>
      <c r="P257" t="b">
        <v>0</v>
      </c>
      <c r="Q257" t="b">
        <v>1</v>
      </c>
      <c r="R257" t="s">
        <v>23</v>
      </c>
      <c r="S257" t="str">
        <f>_xlfn.TEXTBEFORE(R257,"/")</f>
        <v>music</v>
      </c>
      <c r="T257" t="str">
        <f>_xlfn.TEXTAFTER(R257,"/")</f>
        <v>rock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>E258/D258</f>
        <v>0.23390243902439026</v>
      </c>
      <c r="G258" t="s">
        <v>14</v>
      </c>
      <c r="H258">
        <v>15</v>
      </c>
      <c r="I258" s="5">
        <f>IFERROR(E258/H258,0)</f>
        <v>63.93333333333333</v>
      </c>
      <c r="J258" t="s">
        <v>40</v>
      </c>
      <c r="K258" t="s">
        <v>41</v>
      </c>
      <c r="L258">
        <v>1453615200</v>
      </c>
      <c r="M258" s="8">
        <f t="shared" si="6"/>
        <v>42393.25</v>
      </c>
      <c r="N258">
        <v>1456812000</v>
      </c>
      <c r="O258" s="8">
        <f t="shared" si="7"/>
        <v>42430.25</v>
      </c>
      <c r="P258" t="b">
        <v>0</v>
      </c>
      <c r="Q258" t="b">
        <v>0</v>
      </c>
      <c r="R258" t="s">
        <v>23</v>
      </c>
      <c r="S258" t="str">
        <f>_xlfn.TEXTBEFORE(R258,"/")</f>
        <v>music</v>
      </c>
      <c r="T258" t="str">
        <f>_xlfn.TEXTAFTER(R258,"/")</f>
        <v>rock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>E259/D259</f>
        <v>1.46</v>
      </c>
      <c r="G259" t="s">
        <v>20</v>
      </c>
      <c r="H259">
        <v>92</v>
      </c>
      <c r="I259" s="5">
        <f>IFERROR(E259/H259,0)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8">(((L259/60)/60)/24)+DATE(1970,1,1)</f>
        <v>41338.25</v>
      </c>
      <c r="N259">
        <v>1363669200</v>
      </c>
      <c r="O259" s="8">
        <f t="shared" ref="O259:O322" si="9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_xlfn.TEXTBEFORE(R259,"/")</f>
        <v>theater</v>
      </c>
      <c r="T259" t="str">
        <f>_xlfn.TEXTAFTER(R259,"/")</f>
        <v>plays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>E260/D260</f>
        <v>2.6848000000000001</v>
      </c>
      <c r="G260" t="s">
        <v>20</v>
      </c>
      <c r="H260">
        <v>186</v>
      </c>
      <c r="I260" s="5">
        <f>IFERROR(E260/H260,0)</f>
        <v>72.172043010752688</v>
      </c>
      <c r="J260" t="s">
        <v>21</v>
      </c>
      <c r="K260" t="s">
        <v>22</v>
      </c>
      <c r="L260">
        <v>1481176800</v>
      </c>
      <c r="M260" s="8">
        <f t="shared" si="8"/>
        <v>42712.25</v>
      </c>
      <c r="N260">
        <v>1482904800</v>
      </c>
      <c r="O260" s="8">
        <f t="shared" si="9"/>
        <v>42732.25</v>
      </c>
      <c r="P260" t="b">
        <v>0</v>
      </c>
      <c r="Q260" t="b">
        <v>1</v>
      </c>
      <c r="R260" t="s">
        <v>33</v>
      </c>
      <c r="S260" t="str">
        <f>_xlfn.TEXTBEFORE(R260,"/")</f>
        <v>theater</v>
      </c>
      <c r="T260" t="str">
        <f>_xlfn.TEXTAFTER(R260,"/")</f>
        <v>plays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>E261/D261</f>
        <v>5.9749999999999996</v>
      </c>
      <c r="G261" t="s">
        <v>20</v>
      </c>
      <c r="H261">
        <v>138</v>
      </c>
      <c r="I261" s="5">
        <f>IFERROR(E261/H261,0)</f>
        <v>77.934782608695656</v>
      </c>
      <c r="J261" t="s">
        <v>21</v>
      </c>
      <c r="K261" t="s">
        <v>22</v>
      </c>
      <c r="L261">
        <v>1354946400</v>
      </c>
      <c r="M261" s="8">
        <f t="shared" si="8"/>
        <v>41251.25</v>
      </c>
      <c r="N261">
        <v>1356588000</v>
      </c>
      <c r="O261" s="8">
        <f t="shared" si="9"/>
        <v>41270.25</v>
      </c>
      <c r="P261" t="b">
        <v>1</v>
      </c>
      <c r="Q261" t="b">
        <v>0</v>
      </c>
      <c r="R261" t="s">
        <v>122</v>
      </c>
      <c r="S261" t="str">
        <f>_xlfn.TEXTBEFORE(R261,"/")</f>
        <v>photography</v>
      </c>
      <c r="T261" t="str">
        <f>_xlfn.TEXTAFTER(R261,"/")</f>
        <v>photography books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>E262/D262</f>
        <v>1.5769841269841269</v>
      </c>
      <c r="G262" t="s">
        <v>20</v>
      </c>
      <c r="H262">
        <v>261</v>
      </c>
      <c r="I262" s="5">
        <f>IFERROR(E262/H262,0)</f>
        <v>38.065134099616856</v>
      </c>
      <c r="J262" t="s">
        <v>21</v>
      </c>
      <c r="K262" t="s">
        <v>22</v>
      </c>
      <c r="L262">
        <v>1348808400</v>
      </c>
      <c r="M262" s="8">
        <f t="shared" si="8"/>
        <v>41180.208333333336</v>
      </c>
      <c r="N262">
        <v>1349845200</v>
      </c>
      <c r="O262" s="8">
        <f t="shared" si="9"/>
        <v>41192.208333333336</v>
      </c>
      <c r="P262" t="b">
        <v>0</v>
      </c>
      <c r="Q262" t="b">
        <v>0</v>
      </c>
      <c r="R262" t="s">
        <v>23</v>
      </c>
      <c r="S262" t="str">
        <f>_xlfn.TEXTBEFORE(R262,"/")</f>
        <v>music</v>
      </c>
      <c r="T262" t="str">
        <f>_xlfn.TEXTAFTER(R262,"/")</f>
        <v>rock</v>
      </c>
    </row>
    <row r="263" spans="1:20" ht="31.5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>E263/D263</f>
        <v>0.31201660735468567</v>
      </c>
      <c r="G263" t="s">
        <v>14</v>
      </c>
      <c r="H263">
        <v>454</v>
      </c>
      <c r="I263" s="5">
        <f>IFERROR(E263/H263,0)</f>
        <v>57.936123348017624</v>
      </c>
      <c r="J263" t="s">
        <v>21</v>
      </c>
      <c r="K263" t="s">
        <v>22</v>
      </c>
      <c r="L263">
        <v>1282712400</v>
      </c>
      <c r="M263" s="8">
        <f t="shared" si="8"/>
        <v>40415.208333333336</v>
      </c>
      <c r="N263">
        <v>1283058000</v>
      </c>
      <c r="O263" s="8">
        <f t="shared" si="9"/>
        <v>40419.208333333336</v>
      </c>
      <c r="P263" t="b">
        <v>0</v>
      </c>
      <c r="Q263" t="b">
        <v>1</v>
      </c>
      <c r="R263" t="s">
        <v>23</v>
      </c>
      <c r="S263" t="str">
        <f>_xlfn.TEXTBEFORE(R263,"/")</f>
        <v>music</v>
      </c>
      <c r="T263" t="str">
        <f>_xlfn.TEXTAFTER(R263,"/")</f>
        <v>rock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>E264/D264</f>
        <v>3.1341176470588237</v>
      </c>
      <c r="G264" t="s">
        <v>20</v>
      </c>
      <c r="H264">
        <v>107</v>
      </c>
      <c r="I264" s="5">
        <f>IFERROR(E264/H264,0)</f>
        <v>49.794392523364486</v>
      </c>
      <c r="J264" t="s">
        <v>21</v>
      </c>
      <c r="K264" t="s">
        <v>22</v>
      </c>
      <c r="L264">
        <v>1301979600</v>
      </c>
      <c r="M264" s="8">
        <f t="shared" si="8"/>
        <v>40638.208333333336</v>
      </c>
      <c r="N264">
        <v>1304226000</v>
      </c>
      <c r="O264" s="8">
        <f t="shared" si="9"/>
        <v>40664.208333333336</v>
      </c>
      <c r="P264" t="b">
        <v>0</v>
      </c>
      <c r="Q264" t="b">
        <v>1</v>
      </c>
      <c r="R264" t="s">
        <v>60</v>
      </c>
      <c r="S264" t="str">
        <f>_xlfn.TEXTBEFORE(R264,"/")</f>
        <v>music</v>
      </c>
      <c r="T264" t="str">
        <f>_xlfn.TEXTAFTER(R264,"/")</f>
        <v>indie rock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>E265/D265</f>
        <v>3.7089655172413791</v>
      </c>
      <c r="G265" t="s">
        <v>20</v>
      </c>
      <c r="H265">
        <v>199</v>
      </c>
      <c r="I265" s="5">
        <f>IFERROR(E265/H265,0)</f>
        <v>54.050251256281406</v>
      </c>
      <c r="J265" t="s">
        <v>21</v>
      </c>
      <c r="K265" t="s">
        <v>22</v>
      </c>
      <c r="L265">
        <v>1263016800</v>
      </c>
      <c r="M265" s="8">
        <f t="shared" si="8"/>
        <v>40187.25</v>
      </c>
      <c r="N265">
        <v>1263016800</v>
      </c>
      <c r="O265" s="8">
        <f t="shared" si="9"/>
        <v>40187.25</v>
      </c>
      <c r="P265" t="b">
        <v>0</v>
      </c>
      <c r="Q265" t="b">
        <v>0</v>
      </c>
      <c r="R265" t="s">
        <v>122</v>
      </c>
      <c r="S265" t="str">
        <f>_xlfn.TEXTBEFORE(R265,"/")</f>
        <v>photography</v>
      </c>
      <c r="T265" t="str">
        <f>_xlfn.TEXTAFTER(R265,"/")</f>
        <v>photography books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>E266/D266</f>
        <v>3.6266447368421053</v>
      </c>
      <c r="G266" t="s">
        <v>20</v>
      </c>
      <c r="H266">
        <v>5512</v>
      </c>
      <c r="I266" s="5">
        <f>IFERROR(E266/H266,0)</f>
        <v>30.002721335268504</v>
      </c>
      <c r="J266" t="s">
        <v>21</v>
      </c>
      <c r="K266" t="s">
        <v>22</v>
      </c>
      <c r="L266">
        <v>1360648800</v>
      </c>
      <c r="M266" s="8">
        <f t="shared" si="8"/>
        <v>41317.25</v>
      </c>
      <c r="N266">
        <v>1362031200</v>
      </c>
      <c r="O266" s="8">
        <f t="shared" si="9"/>
        <v>41333.25</v>
      </c>
      <c r="P266" t="b">
        <v>0</v>
      </c>
      <c r="Q266" t="b">
        <v>0</v>
      </c>
      <c r="R266" t="s">
        <v>33</v>
      </c>
      <c r="S266" t="str">
        <f>_xlfn.TEXTBEFORE(R266,"/")</f>
        <v>theater</v>
      </c>
      <c r="T266" t="str">
        <f>_xlfn.TEXTAFTER(R266,"/")</f>
        <v>plays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>E267/D267</f>
        <v>1.2308163265306122</v>
      </c>
      <c r="G267" t="s">
        <v>20</v>
      </c>
      <c r="H267">
        <v>86</v>
      </c>
      <c r="I267" s="5">
        <f>IFERROR(E267/H267,0)</f>
        <v>70.127906976744185</v>
      </c>
      <c r="J267" t="s">
        <v>21</v>
      </c>
      <c r="K267" t="s">
        <v>22</v>
      </c>
      <c r="L267">
        <v>1451800800</v>
      </c>
      <c r="M267" s="8">
        <f t="shared" si="8"/>
        <v>42372.25</v>
      </c>
      <c r="N267">
        <v>1455602400</v>
      </c>
      <c r="O267" s="8">
        <f t="shared" si="9"/>
        <v>42416.25</v>
      </c>
      <c r="P267" t="b">
        <v>0</v>
      </c>
      <c r="Q267" t="b">
        <v>0</v>
      </c>
      <c r="R267" t="s">
        <v>33</v>
      </c>
      <c r="S267" t="str">
        <f>_xlfn.TEXTBEFORE(R267,"/")</f>
        <v>theater</v>
      </c>
      <c r="T267" t="str">
        <f>_xlfn.TEXTAFTER(R267,"/")</f>
        <v>plays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>E268/D268</f>
        <v>0.76766756032171579</v>
      </c>
      <c r="G268" t="s">
        <v>14</v>
      </c>
      <c r="H268">
        <v>3182</v>
      </c>
      <c r="I268" s="5">
        <f>IFERROR(E268/H268,0)</f>
        <v>26.996228786926462</v>
      </c>
      <c r="J268" t="s">
        <v>107</v>
      </c>
      <c r="K268" t="s">
        <v>108</v>
      </c>
      <c r="L268">
        <v>1415340000</v>
      </c>
      <c r="M268" s="8">
        <f t="shared" si="8"/>
        <v>41950.25</v>
      </c>
      <c r="N268">
        <v>1418191200</v>
      </c>
      <c r="O268" s="8">
        <f t="shared" si="9"/>
        <v>41983.25</v>
      </c>
      <c r="P268" t="b">
        <v>0</v>
      </c>
      <c r="Q268" t="b">
        <v>1</v>
      </c>
      <c r="R268" t="s">
        <v>159</v>
      </c>
      <c r="S268" t="str">
        <f>_xlfn.TEXTBEFORE(R268,"/")</f>
        <v>music</v>
      </c>
      <c r="T268" t="str">
        <f>_xlfn.TEXTAFTER(R268,"/")</f>
        <v>jazz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>E269/D269</f>
        <v>2.3362012987012988</v>
      </c>
      <c r="G269" t="s">
        <v>20</v>
      </c>
      <c r="H269">
        <v>2768</v>
      </c>
      <c r="I269" s="5">
        <f>IFERROR(E269/H269,0)</f>
        <v>51.990606936416185</v>
      </c>
      <c r="J269" t="s">
        <v>26</v>
      </c>
      <c r="K269" t="s">
        <v>27</v>
      </c>
      <c r="L269">
        <v>1351054800</v>
      </c>
      <c r="M269" s="8">
        <f t="shared" si="8"/>
        <v>41206.208333333336</v>
      </c>
      <c r="N269">
        <v>1352440800</v>
      </c>
      <c r="O269" s="8">
        <f t="shared" si="9"/>
        <v>41222.25</v>
      </c>
      <c r="P269" t="b">
        <v>0</v>
      </c>
      <c r="Q269" t="b">
        <v>0</v>
      </c>
      <c r="R269" t="s">
        <v>33</v>
      </c>
      <c r="S269" t="str">
        <f>_xlfn.TEXTBEFORE(R269,"/")</f>
        <v>theater</v>
      </c>
      <c r="T269" t="str">
        <f>_xlfn.TEXTAFTER(R269,"/")</f>
        <v>plays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>E270/D270</f>
        <v>1.8053333333333332</v>
      </c>
      <c r="G270" t="s">
        <v>20</v>
      </c>
      <c r="H270">
        <v>48</v>
      </c>
      <c r="I270" s="5">
        <f>IFERROR(E270/H270,0)</f>
        <v>56.416666666666664</v>
      </c>
      <c r="J270" t="s">
        <v>21</v>
      </c>
      <c r="K270" t="s">
        <v>22</v>
      </c>
      <c r="L270">
        <v>1349326800</v>
      </c>
      <c r="M270" s="8">
        <f t="shared" si="8"/>
        <v>41186.208333333336</v>
      </c>
      <c r="N270">
        <v>1353304800</v>
      </c>
      <c r="O270" s="8">
        <f t="shared" si="9"/>
        <v>41232.25</v>
      </c>
      <c r="P270" t="b">
        <v>0</v>
      </c>
      <c r="Q270" t="b">
        <v>0</v>
      </c>
      <c r="R270" t="s">
        <v>42</v>
      </c>
      <c r="S270" t="str">
        <f>_xlfn.TEXTBEFORE(R270,"/")</f>
        <v>film &amp; video</v>
      </c>
      <c r="T270" t="str">
        <f>_xlfn.TEXTAFTER(R270,"/")</f>
        <v>documentary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>E271/D271</f>
        <v>2.5262857142857142</v>
      </c>
      <c r="G271" t="s">
        <v>20</v>
      </c>
      <c r="H271">
        <v>87</v>
      </c>
      <c r="I271" s="5">
        <f>IFERROR(E271/H271,0)</f>
        <v>101.63218390804597</v>
      </c>
      <c r="J271" t="s">
        <v>21</v>
      </c>
      <c r="K271" t="s">
        <v>22</v>
      </c>
      <c r="L271">
        <v>1548914400</v>
      </c>
      <c r="M271" s="8">
        <f t="shared" si="8"/>
        <v>43496.25</v>
      </c>
      <c r="N271">
        <v>1550728800</v>
      </c>
      <c r="O271" s="8">
        <f t="shared" si="9"/>
        <v>43517.25</v>
      </c>
      <c r="P271" t="b">
        <v>0</v>
      </c>
      <c r="Q271" t="b">
        <v>0</v>
      </c>
      <c r="R271" t="s">
        <v>269</v>
      </c>
      <c r="S271" t="str">
        <f>_xlfn.TEXTBEFORE(R271,"/")</f>
        <v>film &amp; video</v>
      </c>
      <c r="T271" t="str">
        <f>_xlfn.TEXTAFTER(R271,"/")</f>
        <v>television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>E272/D272</f>
        <v>0.27176538240368026</v>
      </c>
      <c r="G272" t="s">
        <v>74</v>
      </c>
      <c r="H272">
        <v>1890</v>
      </c>
      <c r="I272" s="5">
        <f>IFERROR(E272/H272,0)</f>
        <v>25.005291005291006</v>
      </c>
      <c r="J272" t="s">
        <v>21</v>
      </c>
      <c r="K272" t="s">
        <v>22</v>
      </c>
      <c r="L272">
        <v>1291269600</v>
      </c>
      <c r="M272" s="8">
        <f t="shared" si="8"/>
        <v>40514.25</v>
      </c>
      <c r="N272">
        <v>1291442400</v>
      </c>
      <c r="O272" s="8">
        <f t="shared" si="9"/>
        <v>40516.25</v>
      </c>
      <c r="P272" t="b">
        <v>0</v>
      </c>
      <c r="Q272" t="b">
        <v>0</v>
      </c>
      <c r="R272" t="s">
        <v>89</v>
      </c>
      <c r="S272" t="str">
        <f>_xlfn.TEXTBEFORE(R272,"/")</f>
        <v>games</v>
      </c>
      <c r="T272" t="str">
        <f>_xlfn.TEXTAFTER(R272,"/")</f>
        <v>video games</v>
      </c>
    </row>
    <row r="273" spans="1:20" ht="31.5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>E273/D273</f>
        <v>1.2706571242680547E-2</v>
      </c>
      <c r="G273" t="s">
        <v>47</v>
      </c>
      <c r="H273">
        <v>61</v>
      </c>
      <c r="I273" s="5">
        <f>IFERROR(E273/H273,0)</f>
        <v>32.016393442622949</v>
      </c>
      <c r="J273" t="s">
        <v>21</v>
      </c>
      <c r="K273" t="s">
        <v>22</v>
      </c>
      <c r="L273">
        <v>1449468000</v>
      </c>
      <c r="M273" s="8">
        <f t="shared" si="8"/>
        <v>42345.25</v>
      </c>
      <c r="N273">
        <v>1452146400</v>
      </c>
      <c r="O273" s="8">
        <f t="shared" si="9"/>
        <v>42376.25</v>
      </c>
      <c r="P273" t="b">
        <v>0</v>
      </c>
      <c r="Q273" t="b">
        <v>0</v>
      </c>
      <c r="R273" t="s">
        <v>122</v>
      </c>
      <c r="S273" t="str">
        <f>_xlfn.TEXTBEFORE(R273,"/")</f>
        <v>photography</v>
      </c>
      <c r="T273" t="str">
        <f>_xlfn.TEXTAFTER(R273,"/")</f>
        <v>photography books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>E274/D274</f>
        <v>3.0400978473581213</v>
      </c>
      <c r="G274" t="s">
        <v>20</v>
      </c>
      <c r="H274">
        <v>1894</v>
      </c>
      <c r="I274" s="5">
        <f>IFERROR(E274/H274,0)</f>
        <v>82.021647307286173</v>
      </c>
      <c r="J274" t="s">
        <v>21</v>
      </c>
      <c r="K274" t="s">
        <v>22</v>
      </c>
      <c r="L274">
        <v>1562734800</v>
      </c>
      <c r="M274" s="8">
        <f t="shared" si="8"/>
        <v>43656.208333333328</v>
      </c>
      <c r="N274">
        <v>1564894800</v>
      </c>
      <c r="O274" s="8">
        <f t="shared" si="9"/>
        <v>43681.208333333328</v>
      </c>
      <c r="P274" t="b">
        <v>0</v>
      </c>
      <c r="Q274" t="b">
        <v>1</v>
      </c>
      <c r="R274" t="s">
        <v>33</v>
      </c>
      <c r="S274" t="str">
        <f>_xlfn.TEXTBEFORE(R274,"/")</f>
        <v>theater</v>
      </c>
      <c r="T274" t="str">
        <f>_xlfn.TEXTAFTER(R274,"/")</f>
        <v>plays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>E275/D275</f>
        <v>1.3723076923076922</v>
      </c>
      <c r="G275" t="s">
        <v>20</v>
      </c>
      <c r="H275">
        <v>282</v>
      </c>
      <c r="I275" s="5">
        <f>IFERROR(E275/H275,0)</f>
        <v>37.957446808510639</v>
      </c>
      <c r="J275" t="s">
        <v>15</v>
      </c>
      <c r="K275" t="s">
        <v>16</v>
      </c>
      <c r="L275">
        <v>1505624400</v>
      </c>
      <c r="M275" s="8">
        <f t="shared" si="8"/>
        <v>42995.208333333328</v>
      </c>
      <c r="N275">
        <v>1505883600</v>
      </c>
      <c r="O275" s="8">
        <f t="shared" si="9"/>
        <v>42998.208333333328</v>
      </c>
      <c r="P275" t="b">
        <v>0</v>
      </c>
      <c r="Q275" t="b">
        <v>0</v>
      </c>
      <c r="R275" t="s">
        <v>33</v>
      </c>
      <c r="S275" t="str">
        <f>_xlfn.TEXTBEFORE(R275,"/")</f>
        <v>theater</v>
      </c>
      <c r="T275" t="str">
        <f>_xlfn.TEXTAFTER(R275,"/")</f>
        <v>plays</v>
      </c>
    </row>
    <row r="276" spans="1:20" ht="31.5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>E276/D276</f>
        <v>0.32208333333333333</v>
      </c>
      <c r="G276" t="s">
        <v>14</v>
      </c>
      <c r="H276">
        <v>15</v>
      </c>
      <c r="I276" s="5">
        <f>IFERROR(E276/H276,0)</f>
        <v>51.533333333333331</v>
      </c>
      <c r="J276" t="s">
        <v>21</v>
      </c>
      <c r="K276" t="s">
        <v>22</v>
      </c>
      <c r="L276">
        <v>1509948000</v>
      </c>
      <c r="M276" s="8">
        <f t="shared" si="8"/>
        <v>43045.25</v>
      </c>
      <c r="N276">
        <v>1510380000</v>
      </c>
      <c r="O276" s="8">
        <f t="shared" si="9"/>
        <v>43050.25</v>
      </c>
      <c r="P276" t="b">
        <v>0</v>
      </c>
      <c r="Q276" t="b">
        <v>0</v>
      </c>
      <c r="R276" t="s">
        <v>33</v>
      </c>
      <c r="S276" t="str">
        <f>_xlfn.TEXTBEFORE(R276,"/")</f>
        <v>theater</v>
      </c>
      <c r="T276" t="str">
        <f>_xlfn.TEXTAFTER(R276,"/")</f>
        <v>plays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>E277/D277</f>
        <v>2.4151282051282053</v>
      </c>
      <c r="G277" t="s">
        <v>20</v>
      </c>
      <c r="H277">
        <v>116</v>
      </c>
      <c r="I277" s="5">
        <f>IFERROR(E277/H277,0)</f>
        <v>81.198275862068968</v>
      </c>
      <c r="J277" t="s">
        <v>21</v>
      </c>
      <c r="K277" t="s">
        <v>22</v>
      </c>
      <c r="L277">
        <v>1554526800</v>
      </c>
      <c r="M277" s="8">
        <f t="shared" si="8"/>
        <v>43561.208333333328</v>
      </c>
      <c r="N277">
        <v>1555218000</v>
      </c>
      <c r="O277" s="8">
        <f t="shared" si="9"/>
        <v>43569.208333333328</v>
      </c>
      <c r="P277" t="b">
        <v>0</v>
      </c>
      <c r="Q277" t="b">
        <v>0</v>
      </c>
      <c r="R277" t="s">
        <v>206</v>
      </c>
      <c r="S277" t="str">
        <f>_xlfn.TEXTBEFORE(R277,"/")</f>
        <v>publishing</v>
      </c>
      <c r="T277" t="str">
        <f>_xlfn.TEXTAFTER(R277,"/")</f>
        <v>translations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>E278/D278</f>
        <v>0.96799999999999997</v>
      </c>
      <c r="G278" t="s">
        <v>14</v>
      </c>
      <c r="H278">
        <v>133</v>
      </c>
      <c r="I278" s="5">
        <f>IFERROR(E278/H278,0)</f>
        <v>40.030075187969928</v>
      </c>
      <c r="J278" t="s">
        <v>21</v>
      </c>
      <c r="K278" t="s">
        <v>22</v>
      </c>
      <c r="L278">
        <v>1334811600</v>
      </c>
      <c r="M278" s="8">
        <f t="shared" si="8"/>
        <v>41018.208333333336</v>
      </c>
      <c r="N278">
        <v>1335243600</v>
      </c>
      <c r="O278" s="8">
        <f t="shared" si="9"/>
        <v>41023.208333333336</v>
      </c>
      <c r="P278" t="b">
        <v>0</v>
      </c>
      <c r="Q278" t="b">
        <v>1</v>
      </c>
      <c r="R278" t="s">
        <v>89</v>
      </c>
      <c r="S278" t="str">
        <f>_xlfn.TEXTBEFORE(R278,"/")</f>
        <v>games</v>
      </c>
      <c r="T278" t="str">
        <f>_xlfn.TEXTAFTER(R278,"/")</f>
        <v>video games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>E279/D279</f>
        <v>10.664285714285715</v>
      </c>
      <c r="G279" t="s">
        <v>20</v>
      </c>
      <c r="H279">
        <v>83</v>
      </c>
      <c r="I279" s="5">
        <f>IFERROR(E279/H279,0)</f>
        <v>89.939759036144579</v>
      </c>
      <c r="J279" t="s">
        <v>21</v>
      </c>
      <c r="K279" t="s">
        <v>22</v>
      </c>
      <c r="L279">
        <v>1279515600</v>
      </c>
      <c r="M279" s="8">
        <f t="shared" si="8"/>
        <v>40378.208333333336</v>
      </c>
      <c r="N279">
        <v>1279688400</v>
      </c>
      <c r="O279" s="8">
        <f t="shared" si="9"/>
        <v>40380.208333333336</v>
      </c>
      <c r="P279" t="b">
        <v>0</v>
      </c>
      <c r="Q279" t="b">
        <v>0</v>
      </c>
      <c r="R279" t="s">
        <v>33</v>
      </c>
      <c r="S279" t="str">
        <f>_xlfn.TEXTBEFORE(R279,"/")</f>
        <v>theater</v>
      </c>
      <c r="T279" t="str">
        <f>_xlfn.TEXTAFTER(R279,"/")</f>
        <v>plays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>E280/D280</f>
        <v>3.2588888888888889</v>
      </c>
      <c r="G280" t="s">
        <v>20</v>
      </c>
      <c r="H280">
        <v>91</v>
      </c>
      <c r="I280" s="5">
        <f>IFERROR(E280/H280,0)</f>
        <v>96.692307692307693</v>
      </c>
      <c r="J280" t="s">
        <v>21</v>
      </c>
      <c r="K280" t="s">
        <v>22</v>
      </c>
      <c r="L280">
        <v>1353909600</v>
      </c>
      <c r="M280" s="8">
        <f t="shared" si="8"/>
        <v>41239.25</v>
      </c>
      <c r="N280">
        <v>1356069600</v>
      </c>
      <c r="O280" s="8">
        <f t="shared" si="9"/>
        <v>41264.25</v>
      </c>
      <c r="P280" t="b">
        <v>0</v>
      </c>
      <c r="Q280" t="b">
        <v>0</v>
      </c>
      <c r="R280" t="s">
        <v>28</v>
      </c>
      <c r="S280" t="str">
        <f>_xlfn.TEXTBEFORE(R280,"/")</f>
        <v>technology</v>
      </c>
      <c r="T280" t="str">
        <f>_xlfn.TEXTAFTER(R280,"/")</f>
        <v>web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>E281/D281</f>
        <v>1.7070000000000001</v>
      </c>
      <c r="G281" t="s">
        <v>20</v>
      </c>
      <c r="H281">
        <v>546</v>
      </c>
      <c r="I281" s="5">
        <f>IFERROR(E281/H281,0)</f>
        <v>25.010989010989011</v>
      </c>
      <c r="J281" t="s">
        <v>21</v>
      </c>
      <c r="K281" t="s">
        <v>22</v>
      </c>
      <c r="L281">
        <v>1535950800</v>
      </c>
      <c r="M281" s="8">
        <f t="shared" si="8"/>
        <v>43346.208333333328</v>
      </c>
      <c r="N281">
        <v>1536210000</v>
      </c>
      <c r="O281" s="8">
        <f t="shared" si="9"/>
        <v>43349.208333333328</v>
      </c>
      <c r="P281" t="b">
        <v>0</v>
      </c>
      <c r="Q281" t="b">
        <v>0</v>
      </c>
      <c r="R281" t="s">
        <v>33</v>
      </c>
      <c r="S281" t="str">
        <f>_xlfn.TEXTBEFORE(R281,"/")</f>
        <v>theater</v>
      </c>
      <c r="T281" t="str">
        <f>_xlfn.TEXTAFTER(R281,"/")</f>
        <v>plays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>E282/D282</f>
        <v>5.8144</v>
      </c>
      <c r="G282" t="s">
        <v>20</v>
      </c>
      <c r="H282">
        <v>393</v>
      </c>
      <c r="I282" s="5">
        <f>IFERROR(E282/H282,0)</f>
        <v>36.987277353689571</v>
      </c>
      <c r="J282" t="s">
        <v>21</v>
      </c>
      <c r="K282" t="s">
        <v>22</v>
      </c>
      <c r="L282">
        <v>1511244000</v>
      </c>
      <c r="M282" s="8">
        <f t="shared" si="8"/>
        <v>43060.25</v>
      </c>
      <c r="N282">
        <v>1511762400</v>
      </c>
      <c r="O282" s="8">
        <f t="shared" si="9"/>
        <v>43066.25</v>
      </c>
      <c r="P282" t="b">
        <v>0</v>
      </c>
      <c r="Q282" t="b">
        <v>0</v>
      </c>
      <c r="R282" t="s">
        <v>71</v>
      </c>
      <c r="S282" t="str">
        <f>_xlfn.TEXTBEFORE(R282,"/")</f>
        <v>film &amp; video</v>
      </c>
      <c r="T282" t="str">
        <f>_xlfn.TEXTAFTER(R282,"/")</f>
        <v>animation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>E283/D283</f>
        <v>0.91520972644376897</v>
      </c>
      <c r="G283" t="s">
        <v>14</v>
      </c>
      <c r="H283">
        <v>2062</v>
      </c>
      <c r="I283" s="5">
        <f>IFERROR(E283/H283,0)</f>
        <v>73.012609117361791</v>
      </c>
      <c r="J283" t="s">
        <v>21</v>
      </c>
      <c r="K283" t="s">
        <v>22</v>
      </c>
      <c r="L283">
        <v>1331445600</v>
      </c>
      <c r="M283" s="8">
        <f t="shared" si="8"/>
        <v>40979.25</v>
      </c>
      <c r="N283">
        <v>1333256400</v>
      </c>
      <c r="O283" s="8">
        <f t="shared" si="9"/>
        <v>41000.208333333336</v>
      </c>
      <c r="P283" t="b">
        <v>0</v>
      </c>
      <c r="Q283" t="b">
        <v>1</v>
      </c>
      <c r="R283" t="s">
        <v>33</v>
      </c>
      <c r="S283" t="str">
        <f>_xlfn.TEXTBEFORE(R283,"/")</f>
        <v>theater</v>
      </c>
      <c r="T283" t="str">
        <f>_xlfn.TEXTAFTER(R283,"/")</f>
        <v>plays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>E284/D284</f>
        <v>1.0804761904761904</v>
      </c>
      <c r="G284" t="s">
        <v>20</v>
      </c>
      <c r="H284">
        <v>133</v>
      </c>
      <c r="I284" s="5">
        <f>IFERROR(E284/H284,0)</f>
        <v>68.240601503759393</v>
      </c>
      <c r="J284" t="s">
        <v>21</v>
      </c>
      <c r="K284" t="s">
        <v>22</v>
      </c>
      <c r="L284">
        <v>1480226400</v>
      </c>
      <c r="M284" s="8">
        <f t="shared" si="8"/>
        <v>42701.25</v>
      </c>
      <c r="N284">
        <v>1480744800</v>
      </c>
      <c r="O284" s="8">
        <f t="shared" si="9"/>
        <v>42707.25</v>
      </c>
      <c r="P284" t="b">
        <v>0</v>
      </c>
      <c r="Q284" t="b">
        <v>1</v>
      </c>
      <c r="R284" t="s">
        <v>269</v>
      </c>
      <c r="S284" t="str">
        <f>_xlfn.TEXTBEFORE(R284,"/")</f>
        <v>film &amp; video</v>
      </c>
      <c r="T284" t="str">
        <f>_xlfn.TEXTAFTER(R284,"/")</f>
        <v>television</v>
      </c>
    </row>
    <row r="285" spans="1:20" ht="31.5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>E285/D285</f>
        <v>0.18728395061728395</v>
      </c>
      <c r="G285" t="s">
        <v>14</v>
      </c>
      <c r="H285">
        <v>29</v>
      </c>
      <c r="I285" s="5">
        <f>IFERROR(E285/H285,0)</f>
        <v>52.310344827586206</v>
      </c>
      <c r="J285" t="s">
        <v>36</v>
      </c>
      <c r="K285" t="s">
        <v>37</v>
      </c>
      <c r="L285">
        <v>1464584400</v>
      </c>
      <c r="M285" s="8">
        <f t="shared" si="8"/>
        <v>42520.208333333328</v>
      </c>
      <c r="N285">
        <v>1465016400</v>
      </c>
      <c r="O285" s="8">
        <f t="shared" si="9"/>
        <v>42525.208333333328</v>
      </c>
      <c r="P285" t="b">
        <v>0</v>
      </c>
      <c r="Q285" t="b">
        <v>0</v>
      </c>
      <c r="R285" t="s">
        <v>23</v>
      </c>
      <c r="S285" t="str">
        <f>_xlfn.TEXTBEFORE(R285,"/")</f>
        <v>music</v>
      </c>
      <c r="T285" t="str">
        <f>_xlfn.TEXTAFTER(R285,"/")</f>
        <v>rock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>E286/D286</f>
        <v>0.83193877551020412</v>
      </c>
      <c r="G286" t="s">
        <v>14</v>
      </c>
      <c r="H286">
        <v>132</v>
      </c>
      <c r="I286" s="5">
        <f>IFERROR(E286/H286,0)</f>
        <v>61.765151515151516</v>
      </c>
      <c r="J286" t="s">
        <v>21</v>
      </c>
      <c r="K286" t="s">
        <v>22</v>
      </c>
      <c r="L286">
        <v>1335848400</v>
      </c>
      <c r="M286" s="8">
        <f t="shared" si="8"/>
        <v>41030.208333333336</v>
      </c>
      <c r="N286">
        <v>1336280400</v>
      </c>
      <c r="O286" s="8">
        <f t="shared" si="9"/>
        <v>41035.208333333336</v>
      </c>
      <c r="P286" t="b">
        <v>0</v>
      </c>
      <c r="Q286" t="b">
        <v>0</v>
      </c>
      <c r="R286" t="s">
        <v>28</v>
      </c>
      <c r="S286" t="str">
        <f>_xlfn.TEXTBEFORE(R286,"/")</f>
        <v>technology</v>
      </c>
      <c r="T286" t="str">
        <f>_xlfn.TEXTAFTER(R286,"/")</f>
        <v>web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>E287/D287</f>
        <v>7.0633333333333335</v>
      </c>
      <c r="G287" t="s">
        <v>20</v>
      </c>
      <c r="H287">
        <v>254</v>
      </c>
      <c r="I287" s="5">
        <f>IFERROR(E287/H287,0)</f>
        <v>25.027559055118111</v>
      </c>
      <c r="J287" t="s">
        <v>21</v>
      </c>
      <c r="K287" t="s">
        <v>22</v>
      </c>
      <c r="L287">
        <v>1473483600</v>
      </c>
      <c r="M287" s="8">
        <f t="shared" si="8"/>
        <v>42623.208333333328</v>
      </c>
      <c r="N287">
        <v>1476766800</v>
      </c>
      <c r="O287" s="8">
        <f t="shared" si="9"/>
        <v>42661.208333333328</v>
      </c>
      <c r="P287" t="b">
        <v>0</v>
      </c>
      <c r="Q287" t="b">
        <v>0</v>
      </c>
      <c r="R287" t="s">
        <v>33</v>
      </c>
      <c r="S287" t="str">
        <f>_xlfn.TEXTBEFORE(R287,"/")</f>
        <v>theater</v>
      </c>
      <c r="T287" t="str">
        <f>_xlfn.TEXTAFTER(R287,"/")</f>
        <v>plays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>E288/D288</f>
        <v>0.17446030330062445</v>
      </c>
      <c r="G288" t="s">
        <v>74</v>
      </c>
      <c r="H288">
        <v>184</v>
      </c>
      <c r="I288" s="5">
        <f>IFERROR(E288/H288,0)</f>
        <v>106.28804347826087</v>
      </c>
      <c r="J288" t="s">
        <v>21</v>
      </c>
      <c r="K288" t="s">
        <v>22</v>
      </c>
      <c r="L288">
        <v>1479880800</v>
      </c>
      <c r="M288" s="8">
        <f t="shared" si="8"/>
        <v>42697.25</v>
      </c>
      <c r="N288">
        <v>1480485600</v>
      </c>
      <c r="O288" s="8">
        <f t="shared" si="9"/>
        <v>42704.25</v>
      </c>
      <c r="P288" t="b">
        <v>0</v>
      </c>
      <c r="Q288" t="b">
        <v>0</v>
      </c>
      <c r="R288" t="s">
        <v>33</v>
      </c>
      <c r="S288" t="str">
        <f>_xlfn.TEXTBEFORE(R288,"/")</f>
        <v>theater</v>
      </c>
      <c r="T288" t="str">
        <f>_xlfn.TEXTAFTER(R288,"/")</f>
        <v>plays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>E289/D289</f>
        <v>2.0973015873015872</v>
      </c>
      <c r="G289" t="s">
        <v>20</v>
      </c>
      <c r="H289">
        <v>176</v>
      </c>
      <c r="I289" s="5">
        <f>IFERROR(E289/H289,0)</f>
        <v>75.07386363636364</v>
      </c>
      <c r="J289" t="s">
        <v>21</v>
      </c>
      <c r="K289" t="s">
        <v>22</v>
      </c>
      <c r="L289">
        <v>1430197200</v>
      </c>
      <c r="M289" s="8">
        <f t="shared" si="8"/>
        <v>42122.208333333328</v>
      </c>
      <c r="N289">
        <v>1430197200</v>
      </c>
      <c r="O289" s="8">
        <f t="shared" si="9"/>
        <v>42122.208333333328</v>
      </c>
      <c r="P289" t="b">
        <v>0</v>
      </c>
      <c r="Q289" t="b">
        <v>0</v>
      </c>
      <c r="R289" t="s">
        <v>50</v>
      </c>
      <c r="S289" t="str">
        <f>_xlfn.TEXTBEFORE(R289,"/")</f>
        <v>music</v>
      </c>
      <c r="T289" t="str">
        <f>_xlfn.TEXTAFTER(R289,"/")</f>
        <v>electric music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>E290/D290</f>
        <v>0.97785714285714287</v>
      </c>
      <c r="G290" t="s">
        <v>14</v>
      </c>
      <c r="H290">
        <v>137</v>
      </c>
      <c r="I290" s="5">
        <f>IFERROR(E290/H290,0)</f>
        <v>39.970802919708028</v>
      </c>
      <c r="J290" t="s">
        <v>36</v>
      </c>
      <c r="K290" t="s">
        <v>37</v>
      </c>
      <c r="L290">
        <v>1331701200</v>
      </c>
      <c r="M290" s="8">
        <f t="shared" si="8"/>
        <v>40982.208333333336</v>
      </c>
      <c r="N290">
        <v>1331787600</v>
      </c>
      <c r="O290" s="8">
        <f t="shared" si="9"/>
        <v>40983.208333333336</v>
      </c>
      <c r="P290" t="b">
        <v>0</v>
      </c>
      <c r="Q290" t="b">
        <v>1</v>
      </c>
      <c r="R290" t="s">
        <v>148</v>
      </c>
      <c r="S290" t="str">
        <f>_xlfn.TEXTBEFORE(R290,"/")</f>
        <v>music</v>
      </c>
      <c r="T290" t="str">
        <f>_xlfn.TEXTAFTER(R290,"/")</f>
        <v>metal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>E291/D291</f>
        <v>16.842500000000001</v>
      </c>
      <c r="G291" t="s">
        <v>20</v>
      </c>
      <c r="H291">
        <v>337</v>
      </c>
      <c r="I291" s="5">
        <f>IFERROR(E291/H291,0)</f>
        <v>39.982195845697326</v>
      </c>
      <c r="J291" t="s">
        <v>15</v>
      </c>
      <c r="K291" t="s">
        <v>16</v>
      </c>
      <c r="L291">
        <v>1438578000</v>
      </c>
      <c r="M291" s="8">
        <f t="shared" si="8"/>
        <v>42219.208333333328</v>
      </c>
      <c r="N291">
        <v>1438837200</v>
      </c>
      <c r="O291" s="8">
        <f t="shared" si="9"/>
        <v>42222.208333333328</v>
      </c>
      <c r="P291" t="b">
        <v>0</v>
      </c>
      <c r="Q291" t="b">
        <v>0</v>
      </c>
      <c r="R291" t="s">
        <v>33</v>
      </c>
      <c r="S291" t="str">
        <f>_xlfn.TEXTBEFORE(R291,"/")</f>
        <v>theater</v>
      </c>
      <c r="T291" t="str">
        <f>_xlfn.TEXTAFTER(R291,"/")</f>
        <v>plays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>E292/D292</f>
        <v>0.54402135231316728</v>
      </c>
      <c r="G292" t="s">
        <v>14</v>
      </c>
      <c r="H292">
        <v>908</v>
      </c>
      <c r="I292" s="5">
        <f>IFERROR(E292/H292,0)</f>
        <v>101.01541850220265</v>
      </c>
      <c r="J292" t="s">
        <v>21</v>
      </c>
      <c r="K292" t="s">
        <v>22</v>
      </c>
      <c r="L292">
        <v>1368162000</v>
      </c>
      <c r="M292" s="8">
        <f t="shared" si="8"/>
        <v>41404.208333333336</v>
      </c>
      <c r="N292">
        <v>1370926800</v>
      </c>
      <c r="O292" s="8">
        <f t="shared" si="9"/>
        <v>41436.208333333336</v>
      </c>
      <c r="P292" t="b">
        <v>0</v>
      </c>
      <c r="Q292" t="b">
        <v>1</v>
      </c>
      <c r="R292" t="s">
        <v>42</v>
      </c>
      <c r="S292" t="str">
        <f>_xlfn.TEXTBEFORE(R292,"/")</f>
        <v>film &amp; video</v>
      </c>
      <c r="T292" t="str">
        <f>_xlfn.TEXTAFTER(R292,"/")</f>
        <v>documentary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>E293/D293</f>
        <v>4.5661111111111108</v>
      </c>
      <c r="G293" t="s">
        <v>20</v>
      </c>
      <c r="H293">
        <v>107</v>
      </c>
      <c r="I293" s="5">
        <f>IFERROR(E293/H293,0)</f>
        <v>76.813084112149539</v>
      </c>
      <c r="J293" t="s">
        <v>21</v>
      </c>
      <c r="K293" t="s">
        <v>22</v>
      </c>
      <c r="L293">
        <v>1318654800</v>
      </c>
      <c r="M293" s="8">
        <f t="shared" si="8"/>
        <v>40831.208333333336</v>
      </c>
      <c r="N293">
        <v>1319000400</v>
      </c>
      <c r="O293" s="8">
        <f t="shared" si="9"/>
        <v>40835.208333333336</v>
      </c>
      <c r="P293" t="b">
        <v>1</v>
      </c>
      <c r="Q293" t="b">
        <v>0</v>
      </c>
      <c r="R293" t="s">
        <v>28</v>
      </c>
      <c r="S293" t="str">
        <f>_xlfn.TEXTBEFORE(R293,"/")</f>
        <v>technology</v>
      </c>
      <c r="T293" t="str">
        <f>_xlfn.TEXTAFTER(R293,"/")</f>
        <v>web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>E294/D294</f>
        <v>9.8219178082191785E-2</v>
      </c>
      <c r="G294" t="s">
        <v>14</v>
      </c>
      <c r="H294">
        <v>10</v>
      </c>
      <c r="I294" s="5">
        <f>IFERROR(E294/H294,0)</f>
        <v>71.7</v>
      </c>
      <c r="J294" t="s">
        <v>21</v>
      </c>
      <c r="K294" t="s">
        <v>22</v>
      </c>
      <c r="L294">
        <v>1331874000</v>
      </c>
      <c r="M294" s="8">
        <f t="shared" si="8"/>
        <v>40984.208333333336</v>
      </c>
      <c r="N294">
        <v>1333429200</v>
      </c>
      <c r="O294" s="8">
        <f t="shared" si="9"/>
        <v>41002.208333333336</v>
      </c>
      <c r="P294" t="b">
        <v>0</v>
      </c>
      <c r="Q294" t="b">
        <v>0</v>
      </c>
      <c r="R294" t="s">
        <v>17</v>
      </c>
      <c r="S294" t="str">
        <f>_xlfn.TEXTBEFORE(R294,"/")</f>
        <v>food</v>
      </c>
      <c r="T294" t="str">
        <f>_xlfn.TEXTAFTER(R294,"/")</f>
        <v>food trucks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>E295/D295</f>
        <v>0.16384615384615384</v>
      </c>
      <c r="G295" t="s">
        <v>74</v>
      </c>
      <c r="H295">
        <v>32</v>
      </c>
      <c r="I295" s="5">
        <f>IFERROR(E295/H295,0)</f>
        <v>33.28125</v>
      </c>
      <c r="J295" t="s">
        <v>107</v>
      </c>
      <c r="K295" t="s">
        <v>108</v>
      </c>
      <c r="L295">
        <v>1286254800</v>
      </c>
      <c r="M295" s="8">
        <f t="shared" si="8"/>
        <v>40456.208333333336</v>
      </c>
      <c r="N295">
        <v>1287032400</v>
      </c>
      <c r="O295" s="8">
        <f t="shared" si="9"/>
        <v>40465.208333333336</v>
      </c>
      <c r="P295" t="b">
        <v>0</v>
      </c>
      <c r="Q295" t="b">
        <v>0</v>
      </c>
      <c r="R295" t="s">
        <v>33</v>
      </c>
      <c r="S295" t="str">
        <f>_xlfn.TEXTBEFORE(R295,"/")</f>
        <v>theater</v>
      </c>
      <c r="T295" t="str">
        <f>_xlfn.TEXTAFTER(R295,"/")</f>
        <v>plays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>E296/D296</f>
        <v>13.396666666666667</v>
      </c>
      <c r="G296" t="s">
        <v>20</v>
      </c>
      <c r="H296">
        <v>183</v>
      </c>
      <c r="I296" s="5">
        <f>IFERROR(E296/H296,0)</f>
        <v>43.923497267759565</v>
      </c>
      <c r="J296" t="s">
        <v>21</v>
      </c>
      <c r="K296" t="s">
        <v>22</v>
      </c>
      <c r="L296">
        <v>1540530000</v>
      </c>
      <c r="M296" s="8">
        <f t="shared" si="8"/>
        <v>43399.208333333328</v>
      </c>
      <c r="N296">
        <v>1541570400</v>
      </c>
      <c r="O296" s="8">
        <f t="shared" si="9"/>
        <v>43411.25</v>
      </c>
      <c r="P296" t="b">
        <v>0</v>
      </c>
      <c r="Q296" t="b">
        <v>0</v>
      </c>
      <c r="R296" t="s">
        <v>33</v>
      </c>
      <c r="S296" t="str">
        <f>_xlfn.TEXTBEFORE(R296,"/")</f>
        <v>theater</v>
      </c>
      <c r="T296" t="str">
        <f>_xlfn.TEXTAFTER(R296,"/")</f>
        <v>plays</v>
      </c>
    </row>
    <row r="297" spans="1:20" ht="31.5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>E297/D297</f>
        <v>0.35650077760497667</v>
      </c>
      <c r="G297" t="s">
        <v>14</v>
      </c>
      <c r="H297">
        <v>1910</v>
      </c>
      <c r="I297" s="5">
        <f>IFERROR(E297/H297,0)</f>
        <v>36.004712041884815</v>
      </c>
      <c r="J297" t="s">
        <v>98</v>
      </c>
      <c r="K297" t="s">
        <v>99</v>
      </c>
      <c r="L297">
        <v>1381813200</v>
      </c>
      <c r="M297" s="8">
        <f t="shared" si="8"/>
        <v>41562.208333333336</v>
      </c>
      <c r="N297">
        <v>1383976800</v>
      </c>
      <c r="O297" s="8">
        <f t="shared" si="9"/>
        <v>41587.25</v>
      </c>
      <c r="P297" t="b">
        <v>0</v>
      </c>
      <c r="Q297" t="b">
        <v>0</v>
      </c>
      <c r="R297" t="s">
        <v>33</v>
      </c>
      <c r="S297" t="str">
        <f>_xlfn.TEXTBEFORE(R297,"/")</f>
        <v>theater</v>
      </c>
      <c r="T297" t="str">
        <f>_xlfn.TEXTAFTER(R297,"/")</f>
        <v>plays</v>
      </c>
    </row>
    <row r="298" spans="1:20" ht="31.5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>E298/D298</f>
        <v>0.54950819672131146</v>
      </c>
      <c r="G298" t="s">
        <v>14</v>
      </c>
      <c r="H298">
        <v>38</v>
      </c>
      <c r="I298" s="5">
        <f>IFERROR(E298/H298,0)</f>
        <v>88.21052631578948</v>
      </c>
      <c r="J298" t="s">
        <v>26</v>
      </c>
      <c r="K298" t="s">
        <v>27</v>
      </c>
      <c r="L298">
        <v>1548655200</v>
      </c>
      <c r="M298" s="8">
        <f t="shared" si="8"/>
        <v>43493.25</v>
      </c>
      <c r="N298">
        <v>1550556000</v>
      </c>
      <c r="O298" s="8">
        <f t="shared" si="9"/>
        <v>43515.25</v>
      </c>
      <c r="P298" t="b">
        <v>0</v>
      </c>
      <c r="Q298" t="b">
        <v>0</v>
      </c>
      <c r="R298" t="s">
        <v>33</v>
      </c>
      <c r="S298" t="str">
        <f>_xlfn.TEXTBEFORE(R298,"/")</f>
        <v>theater</v>
      </c>
      <c r="T298" t="str">
        <f>_xlfn.TEXTAFTER(R298,"/")</f>
        <v>plays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>E299/D299</f>
        <v>0.94236111111111109</v>
      </c>
      <c r="G299" t="s">
        <v>14</v>
      </c>
      <c r="H299">
        <v>104</v>
      </c>
      <c r="I299" s="5">
        <f>IFERROR(E299/H299,0)</f>
        <v>65.240384615384613</v>
      </c>
      <c r="J299" t="s">
        <v>26</v>
      </c>
      <c r="K299" t="s">
        <v>27</v>
      </c>
      <c r="L299">
        <v>1389679200</v>
      </c>
      <c r="M299" s="8">
        <f t="shared" si="8"/>
        <v>41653.25</v>
      </c>
      <c r="N299">
        <v>1390456800</v>
      </c>
      <c r="O299" s="8">
        <f t="shared" si="9"/>
        <v>41662.25</v>
      </c>
      <c r="P299" t="b">
        <v>0</v>
      </c>
      <c r="Q299" t="b">
        <v>1</v>
      </c>
      <c r="R299" t="s">
        <v>33</v>
      </c>
      <c r="S299" t="str">
        <f>_xlfn.TEXTBEFORE(R299,"/")</f>
        <v>theater</v>
      </c>
      <c r="T299" t="str">
        <f>_xlfn.TEXTAFTER(R299,"/")</f>
        <v>plays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>E300/D300</f>
        <v>1.4391428571428571</v>
      </c>
      <c r="G300" t="s">
        <v>20</v>
      </c>
      <c r="H300">
        <v>72</v>
      </c>
      <c r="I300" s="5">
        <f>IFERROR(E300/H300,0)</f>
        <v>69.958333333333329</v>
      </c>
      <c r="J300" t="s">
        <v>21</v>
      </c>
      <c r="K300" t="s">
        <v>22</v>
      </c>
      <c r="L300">
        <v>1456466400</v>
      </c>
      <c r="M300" s="8">
        <f t="shared" si="8"/>
        <v>42426.25</v>
      </c>
      <c r="N300">
        <v>1458018000</v>
      </c>
      <c r="O300" s="8">
        <f t="shared" si="9"/>
        <v>42444.208333333328</v>
      </c>
      <c r="P300" t="b">
        <v>0</v>
      </c>
      <c r="Q300" t="b">
        <v>1</v>
      </c>
      <c r="R300" t="s">
        <v>23</v>
      </c>
      <c r="S300" t="str">
        <f>_xlfn.TEXTBEFORE(R300,"/")</f>
        <v>music</v>
      </c>
      <c r="T300" t="str">
        <f>_xlfn.TEXTAFTER(R300,"/")</f>
        <v>rock</v>
      </c>
    </row>
    <row r="301" spans="1:20" ht="31.5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>E301/D301</f>
        <v>0.51421052631578945</v>
      </c>
      <c r="G301" t="s">
        <v>14</v>
      </c>
      <c r="H301">
        <v>49</v>
      </c>
      <c r="I301" s="5">
        <f>IFERROR(E301/H301,0)</f>
        <v>39.877551020408163</v>
      </c>
      <c r="J301" t="s">
        <v>21</v>
      </c>
      <c r="K301" t="s">
        <v>22</v>
      </c>
      <c r="L301">
        <v>1456984800</v>
      </c>
      <c r="M301" s="8">
        <f t="shared" si="8"/>
        <v>42432.25</v>
      </c>
      <c r="N301">
        <v>1461819600</v>
      </c>
      <c r="O301" s="8">
        <f t="shared" si="9"/>
        <v>42488.208333333328</v>
      </c>
      <c r="P301" t="b">
        <v>0</v>
      </c>
      <c r="Q301" t="b">
        <v>0</v>
      </c>
      <c r="R301" t="s">
        <v>17</v>
      </c>
      <c r="S301" t="str">
        <f>_xlfn.TEXTBEFORE(R301,"/")</f>
        <v>food</v>
      </c>
      <c r="T301" t="str">
        <f>_xlfn.TEXTAFTER(R301,"/")</f>
        <v>food trucks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>E302/D302</f>
        <v>0.05</v>
      </c>
      <c r="G302" t="s">
        <v>14</v>
      </c>
      <c r="H302">
        <v>1</v>
      </c>
      <c r="I302" s="5">
        <f>IFERROR(E302/H302,0)</f>
        <v>5</v>
      </c>
      <c r="J302" t="s">
        <v>36</v>
      </c>
      <c r="K302" t="s">
        <v>37</v>
      </c>
      <c r="L302">
        <v>1504069200</v>
      </c>
      <c r="M302" s="8">
        <f t="shared" si="8"/>
        <v>42977.208333333328</v>
      </c>
      <c r="N302">
        <v>1504155600</v>
      </c>
      <c r="O302" s="8">
        <f t="shared" si="9"/>
        <v>42978.208333333328</v>
      </c>
      <c r="P302" t="b">
        <v>0</v>
      </c>
      <c r="Q302" t="b">
        <v>1</v>
      </c>
      <c r="R302" t="s">
        <v>68</v>
      </c>
      <c r="S302" t="str">
        <f>_xlfn.TEXTBEFORE(R302,"/")</f>
        <v>publishing</v>
      </c>
      <c r="T302" t="str">
        <f>_xlfn.TEXTAFTER(R302,"/")</f>
        <v>nonfiction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>E303/D303</f>
        <v>13.446666666666667</v>
      </c>
      <c r="G303" t="s">
        <v>20</v>
      </c>
      <c r="H303">
        <v>295</v>
      </c>
      <c r="I303" s="5">
        <f>IFERROR(E303/H303,0)</f>
        <v>41.023728813559323</v>
      </c>
      <c r="J303" t="s">
        <v>21</v>
      </c>
      <c r="K303" t="s">
        <v>22</v>
      </c>
      <c r="L303">
        <v>1424930400</v>
      </c>
      <c r="M303" s="8">
        <f t="shared" si="8"/>
        <v>42061.25</v>
      </c>
      <c r="N303">
        <v>1426395600</v>
      </c>
      <c r="O303" s="8">
        <f t="shared" si="9"/>
        <v>42078.208333333328</v>
      </c>
      <c r="P303" t="b">
        <v>0</v>
      </c>
      <c r="Q303" t="b">
        <v>0</v>
      </c>
      <c r="R303" t="s">
        <v>42</v>
      </c>
      <c r="S303" t="str">
        <f>_xlfn.TEXTBEFORE(R303,"/")</f>
        <v>film &amp; video</v>
      </c>
      <c r="T303" t="str">
        <f>_xlfn.TEXTAFTER(R303,"/")</f>
        <v>documentary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>E304/D304</f>
        <v>0.31844940867279897</v>
      </c>
      <c r="G304" t="s">
        <v>14</v>
      </c>
      <c r="H304">
        <v>245</v>
      </c>
      <c r="I304" s="5">
        <f>IFERROR(E304/H304,0)</f>
        <v>98.914285714285711</v>
      </c>
      <c r="J304" t="s">
        <v>21</v>
      </c>
      <c r="K304" t="s">
        <v>22</v>
      </c>
      <c r="L304">
        <v>1535864400</v>
      </c>
      <c r="M304" s="8">
        <f t="shared" si="8"/>
        <v>43345.208333333328</v>
      </c>
      <c r="N304">
        <v>1537074000</v>
      </c>
      <c r="O304" s="8">
        <f t="shared" si="9"/>
        <v>43359.208333333328</v>
      </c>
      <c r="P304" t="b">
        <v>0</v>
      </c>
      <c r="Q304" t="b">
        <v>0</v>
      </c>
      <c r="R304" t="s">
        <v>33</v>
      </c>
      <c r="S304" t="str">
        <f>_xlfn.TEXTBEFORE(R304,"/")</f>
        <v>theater</v>
      </c>
      <c r="T304" t="str">
        <f>_xlfn.TEXTAFTER(R304,"/")</f>
        <v>plays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>E305/D305</f>
        <v>0.82617647058823529</v>
      </c>
      <c r="G305" t="s">
        <v>14</v>
      </c>
      <c r="H305">
        <v>32</v>
      </c>
      <c r="I305" s="5">
        <f>IFERROR(E305/H305,0)</f>
        <v>87.78125</v>
      </c>
      <c r="J305" t="s">
        <v>21</v>
      </c>
      <c r="K305" t="s">
        <v>22</v>
      </c>
      <c r="L305">
        <v>1452146400</v>
      </c>
      <c r="M305" s="8">
        <f t="shared" si="8"/>
        <v>42376.25</v>
      </c>
      <c r="N305">
        <v>1452578400</v>
      </c>
      <c r="O305" s="8">
        <f t="shared" si="9"/>
        <v>42381.25</v>
      </c>
      <c r="P305" t="b">
        <v>0</v>
      </c>
      <c r="Q305" t="b">
        <v>0</v>
      </c>
      <c r="R305" t="s">
        <v>60</v>
      </c>
      <c r="S305" t="str">
        <f>_xlfn.TEXTBEFORE(R305,"/")</f>
        <v>music</v>
      </c>
      <c r="T305" t="str">
        <f>_xlfn.TEXTAFTER(R305,"/")</f>
        <v>indie rock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>E306/D306</f>
        <v>5.4614285714285717</v>
      </c>
      <c r="G306" t="s">
        <v>20</v>
      </c>
      <c r="H306">
        <v>142</v>
      </c>
      <c r="I306" s="5">
        <f>IFERROR(E306/H306,0)</f>
        <v>80.767605633802816</v>
      </c>
      <c r="J306" t="s">
        <v>21</v>
      </c>
      <c r="K306" t="s">
        <v>22</v>
      </c>
      <c r="L306">
        <v>1470546000</v>
      </c>
      <c r="M306" s="8">
        <f t="shared" si="8"/>
        <v>42589.208333333328</v>
      </c>
      <c r="N306">
        <v>1474088400</v>
      </c>
      <c r="O306" s="8">
        <f t="shared" si="9"/>
        <v>42630.208333333328</v>
      </c>
      <c r="P306" t="b">
        <v>0</v>
      </c>
      <c r="Q306" t="b">
        <v>0</v>
      </c>
      <c r="R306" t="s">
        <v>42</v>
      </c>
      <c r="S306" t="str">
        <f>_xlfn.TEXTBEFORE(R306,"/")</f>
        <v>film &amp; video</v>
      </c>
      <c r="T306" t="str">
        <f>_xlfn.TEXTAFTER(R306,"/")</f>
        <v>documentary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>E307/D307</f>
        <v>2.8621428571428571</v>
      </c>
      <c r="G307" t="s">
        <v>20</v>
      </c>
      <c r="H307">
        <v>85</v>
      </c>
      <c r="I307" s="5">
        <f>IFERROR(E307/H307,0)</f>
        <v>94.28235294117647</v>
      </c>
      <c r="J307" t="s">
        <v>21</v>
      </c>
      <c r="K307" t="s">
        <v>22</v>
      </c>
      <c r="L307">
        <v>1458363600</v>
      </c>
      <c r="M307" s="8">
        <f t="shared" si="8"/>
        <v>42448.208333333328</v>
      </c>
      <c r="N307">
        <v>1461906000</v>
      </c>
      <c r="O307" s="8">
        <f t="shared" si="9"/>
        <v>42489.208333333328</v>
      </c>
      <c r="P307" t="b">
        <v>0</v>
      </c>
      <c r="Q307" t="b">
        <v>0</v>
      </c>
      <c r="R307" t="s">
        <v>33</v>
      </c>
      <c r="S307" t="str">
        <f>_xlfn.TEXTBEFORE(R307,"/")</f>
        <v>theater</v>
      </c>
      <c r="T307" t="str">
        <f>_xlfn.TEXTAFTER(R307,"/")</f>
        <v>plays</v>
      </c>
    </row>
    <row r="308" spans="1:20" ht="31.5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>E308/D308</f>
        <v>7.9076923076923072E-2</v>
      </c>
      <c r="G308" t="s">
        <v>14</v>
      </c>
      <c r="H308">
        <v>7</v>
      </c>
      <c r="I308" s="5">
        <f>IFERROR(E308/H308,0)</f>
        <v>73.428571428571431</v>
      </c>
      <c r="J308" t="s">
        <v>21</v>
      </c>
      <c r="K308" t="s">
        <v>22</v>
      </c>
      <c r="L308">
        <v>1500008400</v>
      </c>
      <c r="M308" s="8">
        <f t="shared" si="8"/>
        <v>42930.208333333328</v>
      </c>
      <c r="N308">
        <v>1500267600</v>
      </c>
      <c r="O308" s="8">
        <f t="shared" si="9"/>
        <v>42933.208333333328</v>
      </c>
      <c r="P308" t="b">
        <v>0</v>
      </c>
      <c r="Q308" t="b">
        <v>1</v>
      </c>
      <c r="R308" t="s">
        <v>33</v>
      </c>
      <c r="S308" t="str">
        <f>_xlfn.TEXTBEFORE(R308,"/")</f>
        <v>theater</v>
      </c>
      <c r="T308" t="str">
        <f>_xlfn.TEXTAFTER(R308,"/")</f>
        <v>plays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>E309/D309</f>
        <v>1.3213677811550153</v>
      </c>
      <c r="G309" t="s">
        <v>20</v>
      </c>
      <c r="H309">
        <v>659</v>
      </c>
      <c r="I309" s="5">
        <f>IFERROR(E309/H309,0)</f>
        <v>65.968133535660087</v>
      </c>
      <c r="J309" t="s">
        <v>36</v>
      </c>
      <c r="K309" t="s">
        <v>37</v>
      </c>
      <c r="L309">
        <v>1338958800</v>
      </c>
      <c r="M309" s="8">
        <f t="shared" si="8"/>
        <v>41066.208333333336</v>
      </c>
      <c r="N309">
        <v>1340686800</v>
      </c>
      <c r="O309" s="8">
        <f t="shared" si="9"/>
        <v>41086.208333333336</v>
      </c>
      <c r="P309" t="b">
        <v>0</v>
      </c>
      <c r="Q309" t="b">
        <v>1</v>
      </c>
      <c r="R309" t="s">
        <v>119</v>
      </c>
      <c r="S309" t="str">
        <f>_xlfn.TEXTBEFORE(R309,"/")</f>
        <v>publishing</v>
      </c>
      <c r="T309" t="str">
        <f>_xlfn.TEXTAFTER(R309,"/")</f>
        <v>fiction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>E310/D310</f>
        <v>0.74077834179357027</v>
      </c>
      <c r="G310" t="s">
        <v>14</v>
      </c>
      <c r="H310">
        <v>803</v>
      </c>
      <c r="I310" s="5">
        <f>IFERROR(E310/H310,0)</f>
        <v>109.04109589041096</v>
      </c>
      <c r="J310" t="s">
        <v>21</v>
      </c>
      <c r="K310" t="s">
        <v>22</v>
      </c>
      <c r="L310">
        <v>1303102800</v>
      </c>
      <c r="M310" s="8">
        <f t="shared" si="8"/>
        <v>40651.208333333336</v>
      </c>
      <c r="N310">
        <v>1303189200</v>
      </c>
      <c r="O310" s="8">
        <f t="shared" si="9"/>
        <v>40652.208333333336</v>
      </c>
      <c r="P310" t="b">
        <v>0</v>
      </c>
      <c r="Q310" t="b">
        <v>0</v>
      </c>
      <c r="R310" t="s">
        <v>33</v>
      </c>
      <c r="S310" t="str">
        <f>_xlfn.TEXTBEFORE(R310,"/")</f>
        <v>theater</v>
      </c>
      <c r="T310" t="str">
        <f>_xlfn.TEXTAFTER(R310,"/")</f>
        <v>plays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>E311/D311</f>
        <v>0.75292682926829269</v>
      </c>
      <c r="G311" t="s">
        <v>74</v>
      </c>
      <c r="H311">
        <v>75</v>
      </c>
      <c r="I311" s="5">
        <f>IFERROR(E311/H311,0)</f>
        <v>41.16</v>
      </c>
      <c r="J311" t="s">
        <v>21</v>
      </c>
      <c r="K311" t="s">
        <v>22</v>
      </c>
      <c r="L311">
        <v>1316581200</v>
      </c>
      <c r="M311" s="8">
        <f t="shared" si="8"/>
        <v>40807.208333333336</v>
      </c>
      <c r="N311">
        <v>1318309200</v>
      </c>
      <c r="O311" s="8">
        <f t="shared" si="9"/>
        <v>40827.208333333336</v>
      </c>
      <c r="P311" t="b">
        <v>0</v>
      </c>
      <c r="Q311" t="b">
        <v>1</v>
      </c>
      <c r="R311" t="s">
        <v>60</v>
      </c>
      <c r="S311" t="str">
        <f>_xlfn.TEXTBEFORE(R311,"/")</f>
        <v>music</v>
      </c>
      <c r="T311" t="str">
        <f>_xlfn.TEXTAFTER(R311,"/")</f>
        <v>indie rock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>E312/D312</f>
        <v>0.20333333333333334</v>
      </c>
      <c r="G312" t="s">
        <v>14</v>
      </c>
      <c r="H312">
        <v>16</v>
      </c>
      <c r="I312" s="5">
        <f>IFERROR(E312/H312,0)</f>
        <v>99.125</v>
      </c>
      <c r="J312" t="s">
        <v>21</v>
      </c>
      <c r="K312" t="s">
        <v>22</v>
      </c>
      <c r="L312">
        <v>1270789200</v>
      </c>
      <c r="M312" s="8">
        <f t="shared" si="8"/>
        <v>40277.208333333336</v>
      </c>
      <c r="N312">
        <v>1272171600</v>
      </c>
      <c r="O312" s="8">
        <f t="shared" si="9"/>
        <v>40293.208333333336</v>
      </c>
      <c r="P312" t="b">
        <v>0</v>
      </c>
      <c r="Q312" t="b">
        <v>0</v>
      </c>
      <c r="R312" t="s">
        <v>89</v>
      </c>
      <c r="S312" t="str">
        <f>_xlfn.TEXTBEFORE(R312,"/")</f>
        <v>games</v>
      </c>
      <c r="T312" t="str">
        <f>_xlfn.TEXTAFTER(R312,"/")</f>
        <v>video games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>E313/D313</f>
        <v>2.0336507936507937</v>
      </c>
      <c r="G313" t="s">
        <v>20</v>
      </c>
      <c r="H313">
        <v>121</v>
      </c>
      <c r="I313" s="5">
        <f>IFERROR(E313/H313,0)</f>
        <v>105.88429752066116</v>
      </c>
      <c r="J313" t="s">
        <v>21</v>
      </c>
      <c r="K313" t="s">
        <v>22</v>
      </c>
      <c r="L313">
        <v>1297836000</v>
      </c>
      <c r="M313" s="8">
        <f t="shared" si="8"/>
        <v>40590.25</v>
      </c>
      <c r="N313">
        <v>1298872800</v>
      </c>
      <c r="O313" s="8">
        <f t="shared" si="9"/>
        <v>40602.25</v>
      </c>
      <c r="P313" t="b">
        <v>0</v>
      </c>
      <c r="Q313" t="b">
        <v>0</v>
      </c>
      <c r="R313" t="s">
        <v>33</v>
      </c>
      <c r="S313" t="str">
        <f>_xlfn.TEXTBEFORE(R313,"/")</f>
        <v>theater</v>
      </c>
      <c r="T313" t="str">
        <f>_xlfn.TEXTAFTER(R313,"/")</f>
        <v>plays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>E314/D314</f>
        <v>3.1022842639593908</v>
      </c>
      <c r="G314" t="s">
        <v>20</v>
      </c>
      <c r="H314">
        <v>3742</v>
      </c>
      <c r="I314" s="5">
        <f>IFERROR(E314/H314,0)</f>
        <v>48.996525921966864</v>
      </c>
      <c r="J314" t="s">
        <v>21</v>
      </c>
      <c r="K314" t="s">
        <v>22</v>
      </c>
      <c r="L314">
        <v>1382677200</v>
      </c>
      <c r="M314" s="8">
        <f t="shared" si="8"/>
        <v>41572.208333333336</v>
      </c>
      <c r="N314">
        <v>1383282000</v>
      </c>
      <c r="O314" s="8">
        <f t="shared" si="9"/>
        <v>41579.208333333336</v>
      </c>
      <c r="P314" t="b">
        <v>0</v>
      </c>
      <c r="Q314" t="b">
        <v>0</v>
      </c>
      <c r="R314" t="s">
        <v>33</v>
      </c>
      <c r="S314" t="str">
        <f>_xlfn.TEXTBEFORE(R314,"/")</f>
        <v>theater</v>
      </c>
      <c r="T314" t="str">
        <f>_xlfn.TEXTAFTER(R314,"/")</f>
        <v>plays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>E315/D315</f>
        <v>3.9531818181818181</v>
      </c>
      <c r="G315" t="s">
        <v>20</v>
      </c>
      <c r="H315">
        <v>223</v>
      </c>
      <c r="I315" s="5">
        <f>IFERROR(E315/H315,0)</f>
        <v>39</v>
      </c>
      <c r="J315" t="s">
        <v>21</v>
      </c>
      <c r="K315" t="s">
        <v>22</v>
      </c>
      <c r="L315">
        <v>1330322400</v>
      </c>
      <c r="M315" s="8">
        <f t="shared" si="8"/>
        <v>40966.25</v>
      </c>
      <c r="N315">
        <v>1330495200</v>
      </c>
      <c r="O315" s="8">
        <f t="shared" si="9"/>
        <v>40968.25</v>
      </c>
      <c r="P315" t="b">
        <v>0</v>
      </c>
      <c r="Q315" t="b">
        <v>0</v>
      </c>
      <c r="R315" t="s">
        <v>23</v>
      </c>
      <c r="S315" t="str">
        <f>_xlfn.TEXTBEFORE(R315,"/")</f>
        <v>music</v>
      </c>
      <c r="T315" t="str">
        <f>_xlfn.TEXTAFTER(R315,"/")</f>
        <v>rock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>E316/D316</f>
        <v>2.9471428571428571</v>
      </c>
      <c r="G316" t="s">
        <v>20</v>
      </c>
      <c r="H316">
        <v>133</v>
      </c>
      <c r="I316" s="5">
        <f>IFERROR(E316/H316,0)</f>
        <v>31.022556390977442</v>
      </c>
      <c r="J316" t="s">
        <v>21</v>
      </c>
      <c r="K316" t="s">
        <v>22</v>
      </c>
      <c r="L316">
        <v>1552366800</v>
      </c>
      <c r="M316" s="8">
        <f t="shared" si="8"/>
        <v>43536.208333333328</v>
      </c>
      <c r="N316">
        <v>1552798800</v>
      </c>
      <c r="O316" s="8">
        <f t="shared" si="9"/>
        <v>43541.208333333328</v>
      </c>
      <c r="P316" t="b">
        <v>0</v>
      </c>
      <c r="Q316" t="b">
        <v>1</v>
      </c>
      <c r="R316" t="s">
        <v>42</v>
      </c>
      <c r="S316" t="str">
        <f>_xlfn.TEXTBEFORE(R316,"/")</f>
        <v>film &amp; video</v>
      </c>
      <c r="T316" t="str">
        <f>_xlfn.TEXTAFTER(R316,"/")</f>
        <v>documentary</v>
      </c>
    </row>
    <row r="317" spans="1:20" ht="31.5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>E317/D317</f>
        <v>0.33894736842105261</v>
      </c>
      <c r="G317" t="s">
        <v>14</v>
      </c>
      <c r="H317">
        <v>31</v>
      </c>
      <c r="I317" s="5">
        <f>IFERROR(E317/H317,0)</f>
        <v>103.87096774193549</v>
      </c>
      <c r="J317" t="s">
        <v>21</v>
      </c>
      <c r="K317" t="s">
        <v>22</v>
      </c>
      <c r="L317">
        <v>1400907600</v>
      </c>
      <c r="M317" s="8">
        <f t="shared" si="8"/>
        <v>41783.208333333336</v>
      </c>
      <c r="N317">
        <v>1403413200</v>
      </c>
      <c r="O317" s="8">
        <f t="shared" si="9"/>
        <v>41812.208333333336</v>
      </c>
      <c r="P317" t="b">
        <v>0</v>
      </c>
      <c r="Q317" t="b">
        <v>0</v>
      </c>
      <c r="R317" t="s">
        <v>33</v>
      </c>
      <c r="S317" t="str">
        <f>_xlfn.TEXTBEFORE(R317,"/")</f>
        <v>theater</v>
      </c>
      <c r="T317" t="str">
        <f>_xlfn.TEXTAFTER(R317,"/")</f>
        <v>plays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>E318/D318</f>
        <v>0.66677083333333331</v>
      </c>
      <c r="G318" t="s">
        <v>14</v>
      </c>
      <c r="H318">
        <v>108</v>
      </c>
      <c r="I318" s="5">
        <f>IFERROR(E318/H318,0)</f>
        <v>59.268518518518519</v>
      </c>
      <c r="J318" t="s">
        <v>107</v>
      </c>
      <c r="K318" t="s">
        <v>108</v>
      </c>
      <c r="L318">
        <v>1574143200</v>
      </c>
      <c r="M318" s="8">
        <f t="shared" si="8"/>
        <v>43788.25</v>
      </c>
      <c r="N318">
        <v>1574229600</v>
      </c>
      <c r="O318" s="8">
        <f t="shared" si="9"/>
        <v>43789.25</v>
      </c>
      <c r="P318" t="b">
        <v>0</v>
      </c>
      <c r="Q318" t="b">
        <v>1</v>
      </c>
      <c r="R318" t="s">
        <v>17</v>
      </c>
      <c r="S318" t="str">
        <f>_xlfn.TEXTBEFORE(R318,"/")</f>
        <v>food</v>
      </c>
      <c r="T318" t="str">
        <f>_xlfn.TEXTAFTER(R318,"/")</f>
        <v>food trucks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>E319/D319</f>
        <v>0.19227272727272726</v>
      </c>
      <c r="G319" t="s">
        <v>14</v>
      </c>
      <c r="H319">
        <v>30</v>
      </c>
      <c r="I319" s="5">
        <f>IFERROR(E319/H319,0)</f>
        <v>42.3</v>
      </c>
      <c r="J319" t="s">
        <v>21</v>
      </c>
      <c r="K319" t="s">
        <v>22</v>
      </c>
      <c r="L319">
        <v>1494738000</v>
      </c>
      <c r="M319" s="8">
        <f t="shared" si="8"/>
        <v>42869.208333333328</v>
      </c>
      <c r="N319">
        <v>1495861200</v>
      </c>
      <c r="O319" s="8">
        <f t="shared" si="9"/>
        <v>42882.208333333328</v>
      </c>
      <c r="P319" t="b">
        <v>0</v>
      </c>
      <c r="Q319" t="b">
        <v>0</v>
      </c>
      <c r="R319" t="s">
        <v>33</v>
      </c>
      <c r="S319" t="str">
        <f>_xlfn.TEXTBEFORE(R319,"/")</f>
        <v>theater</v>
      </c>
      <c r="T319" t="str">
        <f>_xlfn.TEXTAFTER(R319,"/")</f>
        <v>plays</v>
      </c>
    </row>
    <row r="320" spans="1:20" ht="31.5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>E320/D320</f>
        <v>0.15842105263157893</v>
      </c>
      <c r="G320" t="s">
        <v>14</v>
      </c>
      <c r="H320">
        <v>17</v>
      </c>
      <c r="I320" s="5">
        <f>IFERROR(E320/H320,0)</f>
        <v>53.117647058823529</v>
      </c>
      <c r="J320" t="s">
        <v>21</v>
      </c>
      <c r="K320" t="s">
        <v>22</v>
      </c>
      <c r="L320">
        <v>1392357600</v>
      </c>
      <c r="M320" s="8">
        <f t="shared" si="8"/>
        <v>41684.25</v>
      </c>
      <c r="N320">
        <v>1392530400</v>
      </c>
      <c r="O320" s="8">
        <f t="shared" si="9"/>
        <v>41686.25</v>
      </c>
      <c r="P320" t="b">
        <v>0</v>
      </c>
      <c r="Q320" t="b">
        <v>0</v>
      </c>
      <c r="R320" t="s">
        <v>23</v>
      </c>
      <c r="S320" t="str">
        <f>_xlfn.TEXTBEFORE(R320,"/")</f>
        <v>music</v>
      </c>
      <c r="T320" t="str">
        <f>_xlfn.TEXTAFTER(R320,"/")</f>
        <v>rock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>E321/D321</f>
        <v>0.38702380952380955</v>
      </c>
      <c r="G321" t="s">
        <v>74</v>
      </c>
      <c r="H321">
        <v>64</v>
      </c>
      <c r="I321" s="5">
        <f>IFERROR(E321/H321,0)</f>
        <v>50.796875</v>
      </c>
      <c r="J321" t="s">
        <v>21</v>
      </c>
      <c r="K321" t="s">
        <v>22</v>
      </c>
      <c r="L321">
        <v>1281589200</v>
      </c>
      <c r="M321" s="8">
        <f t="shared" si="8"/>
        <v>40402.208333333336</v>
      </c>
      <c r="N321">
        <v>1283662800</v>
      </c>
      <c r="O321" s="8">
        <f t="shared" si="9"/>
        <v>40426.208333333336</v>
      </c>
      <c r="P321" t="b">
        <v>0</v>
      </c>
      <c r="Q321" t="b">
        <v>0</v>
      </c>
      <c r="R321" t="s">
        <v>28</v>
      </c>
      <c r="S321" t="str">
        <f>_xlfn.TEXTBEFORE(R321,"/")</f>
        <v>technology</v>
      </c>
      <c r="T321" t="str">
        <f>_xlfn.TEXTAFTER(R321,"/")</f>
        <v>web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>E322/D322</f>
        <v>9.5876777251184833E-2</v>
      </c>
      <c r="G322" t="s">
        <v>14</v>
      </c>
      <c r="H322">
        <v>80</v>
      </c>
      <c r="I322" s="5">
        <f>IFERROR(E322/H322,0)</f>
        <v>101.15</v>
      </c>
      <c r="J322" t="s">
        <v>21</v>
      </c>
      <c r="K322" t="s">
        <v>22</v>
      </c>
      <c r="L322">
        <v>1305003600</v>
      </c>
      <c r="M322" s="8">
        <f t="shared" si="8"/>
        <v>40673.208333333336</v>
      </c>
      <c r="N322">
        <v>1305781200</v>
      </c>
      <c r="O322" s="8">
        <f t="shared" si="9"/>
        <v>40682.208333333336</v>
      </c>
      <c r="P322" t="b">
        <v>0</v>
      </c>
      <c r="Q322" t="b">
        <v>0</v>
      </c>
      <c r="R322" t="s">
        <v>119</v>
      </c>
      <c r="S322" t="str">
        <f>_xlfn.TEXTBEFORE(R322,"/")</f>
        <v>publishing</v>
      </c>
      <c r="T322" t="str">
        <f>_xlfn.TEXTAFTER(R322,"/")</f>
        <v>fiction</v>
      </c>
    </row>
    <row r="323" spans="1:20" ht="31.5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>E323/D323</f>
        <v>0.94144366197183094</v>
      </c>
      <c r="G323" t="s">
        <v>14</v>
      </c>
      <c r="H323">
        <v>2468</v>
      </c>
      <c r="I323" s="5">
        <f>IFERROR(E323/H323,0)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10">(((L323/60)/60)/24)+DATE(1970,1,1)</f>
        <v>40634.208333333336</v>
      </c>
      <c r="N323">
        <v>1302325200</v>
      </c>
      <c r="O323" s="8">
        <f t="shared" ref="O323:O386" si="11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_xlfn.TEXTBEFORE(R323,"/")</f>
        <v>film &amp; video</v>
      </c>
      <c r="T323" t="str">
        <f>_xlfn.TEXTAFTER(R323,"/")</f>
        <v>shorts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>E324/D324</f>
        <v>1.6656234096692113</v>
      </c>
      <c r="G324" t="s">
        <v>20</v>
      </c>
      <c r="H324">
        <v>5168</v>
      </c>
      <c r="I324" s="5">
        <f>IFERROR(E324/H324,0)</f>
        <v>37.998645510835914</v>
      </c>
      <c r="J324" t="s">
        <v>21</v>
      </c>
      <c r="K324" t="s">
        <v>22</v>
      </c>
      <c r="L324">
        <v>1290664800</v>
      </c>
      <c r="M324" s="8">
        <f t="shared" si="10"/>
        <v>40507.25</v>
      </c>
      <c r="N324">
        <v>1291788000</v>
      </c>
      <c r="O324" s="8">
        <f t="shared" si="11"/>
        <v>40520.25</v>
      </c>
      <c r="P324" t="b">
        <v>0</v>
      </c>
      <c r="Q324" t="b">
        <v>0</v>
      </c>
      <c r="R324" t="s">
        <v>33</v>
      </c>
      <c r="S324" t="str">
        <f>_xlfn.TEXTBEFORE(R324,"/")</f>
        <v>theater</v>
      </c>
      <c r="T324" t="str">
        <f>_xlfn.TEXTAFTER(R324,"/")</f>
        <v>plays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>E325/D325</f>
        <v>0.24134831460674158</v>
      </c>
      <c r="G325" t="s">
        <v>14</v>
      </c>
      <c r="H325">
        <v>26</v>
      </c>
      <c r="I325" s="5">
        <f>IFERROR(E325/H325,0)</f>
        <v>82.615384615384613</v>
      </c>
      <c r="J325" t="s">
        <v>40</v>
      </c>
      <c r="K325" t="s">
        <v>41</v>
      </c>
      <c r="L325">
        <v>1395896400</v>
      </c>
      <c r="M325" s="8">
        <f t="shared" si="10"/>
        <v>41725.208333333336</v>
      </c>
      <c r="N325">
        <v>1396069200</v>
      </c>
      <c r="O325" s="8">
        <f t="shared" si="11"/>
        <v>41727.208333333336</v>
      </c>
      <c r="P325" t="b">
        <v>0</v>
      </c>
      <c r="Q325" t="b">
        <v>0</v>
      </c>
      <c r="R325" t="s">
        <v>42</v>
      </c>
      <c r="S325" t="str">
        <f>_xlfn.TEXTBEFORE(R325,"/")</f>
        <v>film &amp; video</v>
      </c>
      <c r="T325" t="str">
        <f>_xlfn.TEXTAFTER(R325,"/")</f>
        <v>documentary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>E326/D326</f>
        <v>1.6405633802816901</v>
      </c>
      <c r="G326" t="s">
        <v>20</v>
      </c>
      <c r="H326">
        <v>307</v>
      </c>
      <c r="I326" s="5">
        <f>IFERROR(E326/H326,0)</f>
        <v>37.941368078175898</v>
      </c>
      <c r="J326" t="s">
        <v>21</v>
      </c>
      <c r="K326" t="s">
        <v>22</v>
      </c>
      <c r="L326">
        <v>1434862800</v>
      </c>
      <c r="M326" s="8">
        <f t="shared" si="10"/>
        <v>42176.208333333328</v>
      </c>
      <c r="N326">
        <v>1435899600</v>
      </c>
      <c r="O326" s="8">
        <f t="shared" si="11"/>
        <v>42188.208333333328</v>
      </c>
      <c r="P326" t="b">
        <v>0</v>
      </c>
      <c r="Q326" t="b">
        <v>1</v>
      </c>
      <c r="R326" t="s">
        <v>33</v>
      </c>
      <c r="S326" t="str">
        <f>_xlfn.TEXTBEFORE(R326,"/")</f>
        <v>theater</v>
      </c>
      <c r="T326" t="str">
        <f>_xlfn.TEXTAFTER(R326,"/")</f>
        <v>plays</v>
      </c>
    </row>
    <row r="327" spans="1:20" ht="31.5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>E327/D327</f>
        <v>0.90723076923076929</v>
      </c>
      <c r="G327" t="s">
        <v>14</v>
      </c>
      <c r="H327">
        <v>73</v>
      </c>
      <c r="I327" s="5">
        <f>IFERROR(E327/H327,0)</f>
        <v>80.780821917808225</v>
      </c>
      <c r="J327" t="s">
        <v>21</v>
      </c>
      <c r="K327" t="s">
        <v>22</v>
      </c>
      <c r="L327">
        <v>1529125200</v>
      </c>
      <c r="M327" s="8">
        <f t="shared" si="10"/>
        <v>43267.208333333328</v>
      </c>
      <c r="N327">
        <v>1531112400</v>
      </c>
      <c r="O327" s="8">
        <f t="shared" si="11"/>
        <v>43290.208333333328</v>
      </c>
      <c r="P327" t="b">
        <v>0</v>
      </c>
      <c r="Q327" t="b">
        <v>1</v>
      </c>
      <c r="R327" t="s">
        <v>33</v>
      </c>
      <c r="S327" t="str">
        <f>_xlfn.TEXTBEFORE(R327,"/")</f>
        <v>theater</v>
      </c>
      <c r="T327" t="str">
        <f>_xlfn.TEXTAFTER(R327,"/")</f>
        <v>plays</v>
      </c>
    </row>
    <row r="328" spans="1:20" ht="31.5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>E328/D328</f>
        <v>0.46194444444444444</v>
      </c>
      <c r="G328" t="s">
        <v>14</v>
      </c>
      <c r="H328">
        <v>128</v>
      </c>
      <c r="I328" s="5">
        <f>IFERROR(E328/H328,0)</f>
        <v>25.984375</v>
      </c>
      <c r="J328" t="s">
        <v>21</v>
      </c>
      <c r="K328" t="s">
        <v>22</v>
      </c>
      <c r="L328">
        <v>1451109600</v>
      </c>
      <c r="M328" s="8">
        <f t="shared" si="10"/>
        <v>42364.25</v>
      </c>
      <c r="N328">
        <v>1451628000</v>
      </c>
      <c r="O328" s="8">
        <f t="shared" si="11"/>
        <v>42370.25</v>
      </c>
      <c r="P328" t="b">
        <v>0</v>
      </c>
      <c r="Q328" t="b">
        <v>0</v>
      </c>
      <c r="R328" t="s">
        <v>71</v>
      </c>
      <c r="S328" t="str">
        <f>_xlfn.TEXTBEFORE(R328,"/")</f>
        <v>film &amp; video</v>
      </c>
      <c r="T328" t="str">
        <f>_xlfn.TEXTAFTER(R328,"/")</f>
        <v>animation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>E329/D329</f>
        <v>0.38538461538461538</v>
      </c>
      <c r="G329" t="s">
        <v>14</v>
      </c>
      <c r="H329">
        <v>33</v>
      </c>
      <c r="I329" s="5">
        <f>IFERROR(E329/H329,0)</f>
        <v>30.363636363636363</v>
      </c>
      <c r="J329" t="s">
        <v>21</v>
      </c>
      <c r="K329" t="s">
        <v>22</v>
      </c>
      <c r="L329">
        <v>1566968400</v>
      </c>
      <c r="M329" s="8">
        <f t="shared" si="10"/>
        <v>43705.208333333328</v>
      </c>
      <c r="N329">
        <v>1567314000</v>
      </c>
      <c r="O329" s="8">
        <f t="shared" si="11"/>
        <v>43709.208333333328</v>
      </c>
      <c r="P329" t="b">
        <v>0</v>
      </c>
      <c r="Q329" t="b">
        <v>1</v>
      </c>
      <c r="R329" t="s">
        <v>33</v>
      </c>
      <c r="S329" t="str">
        <f>_xlfn.TEXTBEFORE(R329,"/")</f>
        <v>theater</v>
      </c>
      <c r="T329" t="str">
        <f>_xlfn.TEXTAFTER(R329,"/")</f>
        <v>plays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>E330/D330</f>
        <v>1.3356231003039514</v>
      </c>
      <c r="G330" t="s">
        <v>20</v>
      </c>
      <c r="H330">
        <v>2441</v>
      </c>
      <c r="I330" s="5">
        <f>IFERROR(E330/H330,0)</f>
        <v>54.004916018025398</v>
      </c>
      <c r="J330" t="s">
        <v>21</v>
      </c>
      <c r="K330" t="s">
        <v>22</v>
      </c>
      <c r="L330">
        <v>1543557600</v>
      </c>
      <c r="M330" s="8">
        <f t="shared" si="10"/>
        <v>43434.25</v>
      </c>
      <c r="N330">
        <v>1544508000</v>
      </c>
      <c r="O330" s="8">
        <f t="shared" si="11"/>
        <v>43445.25</v>
      </c>
      <c r="P330" t="b">
        <v>0</v>
      </c>
      <c r="Q330" t="b">
        <v>0</v>
      </c>
      <c r="R330" t="s">
        <v>23</v>
      </c>
      <c r="S330" t="str">
        <f>_xlfn.TEXTBEFORE(R330,"/")</f>
        <v>music</v>
      </c>
      <c r="T330" t="str">
        <f>_xlfn.TEXTAFTER(R330,"/")</f>
        <v>rock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>E331/D331</f>
        <v>0.22896588486140726</v>
      </c>
      <c r="G331" t="s">
        <v>47</v>
      </c>
      <c r="H331">
        <v>211</v>
      </c>
      <c r="I331" s="5">
        <f>IFERROR(E331/H331,0)</f>
        <v>101.78672985781991</v>
      </c>
      <c r="J331" t="s">
        <v>21</v>
      </c>
      <c r="K331" t="s">
        <v>22</v>
      </c>
      <c r="L331">
        <v>1481522400</v>
      </c>
      <c r="M331" s="8">
        <f t="shared" si="10"/>
        <v>42716.25</v>
      </c>
      <c r="N331">
        <v>1482472800</v>
      </c>
      <c r="O331" s="8">
        <f t="shared" si="11"/>
        <v>42727.25</v>
      </c>
      <c r="P331" t="b">
        <v>0</v>
      </c>
      <c r="Q331" t="b">
        <v>0</v>
      </c>
      <c r="R331" t="s">
        <v>89</v>
      </c>
      <c r="S331" t="str">
        <f>_xlfn.TEXTBEFORE(R331,"/")</f>
        <v>games</v>
      </c>
      <c r="T331" t="str">
        <f>_xlfn.TEXTAFTER(R331,"/")</f>
        <v>video games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>E332/D332</f>
        <v>1.8495548961424333</v>
      </c>
      <c r="G332" t="s">
        <v>20</v>
      </c>
      <c r="H332">
        <v>1385</v>
      </c>
      <c r="I332" s="5">
        <f>IFERROR(E332/H332,0)</f>
        <v>45.003610108303249</v>
      </c>
      <c r="J332" t="s">
        <v>40</v>
      </c>
      <c r="K332" t="s">
        <v>41</v>
      </c>
      <c r="L332">
        <v>1512712800</v>
      </c>
      <c r="M332" s="8">
        <f t="shared" si="10"/>
        <v>43077.25</v>
      </c>
      <c r="N332">
        <v>1512799200</v>
      </c>
      <c r="O332" s="8">
        <f t="shared" si="11"/>
        <v>43078.25</v>
      </c>
      <c r="P332" t="b">
        <v>0</v>
      </c>
      <c r="Q332" t="b">
        <v>0</v>
      </c>
      <c r="R332" t="s">
        <v>42</v>
      </c>
      <c r="S332" t="str">
        <f>_xlfn.TEXTBEFORE(R332,"/")</f>
        <v>film &amp; video</v>
      </c>
      <c r="T332" t="str">
        <f>_xlfn.TEXTAFTER(R332,"/")</f>
        <v>documentary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>E333/D333</f>
        <v>4.4372727272727275</v>
      </c>
      <c r="G333" t="s">
        <v>20</v>
      </c>
      <c r="H333">
        <v>190</v>
      </c>
      <c r="I333" s="5">
        <f>IFERROR(E333/H333,0)</f>
        <v>77.068421052631578</v>
      </c>
      <c r="J333" t="s">
        <v>21</v>
      </c>
      <c r="K333" t="s">
        <v>22</v>
      </c>
      <c r="L333">
        <v>1324274400</v>
      </c>
      <c r="M333" s="8">
        <f t="shared" si="10"/>
        <v>40896.25</v>
      </c>
      <c r="N333">
        <v>1324360800</v>
      </c>
      <c r="O333" s="8">
        <f t="shared" si="11"/>
        <v>40897.25</v>
      </c>
      <c r="P333" t="b">
        <v>0</v>
      </c>
      <c r="Q333" t="b">
        <v>0</v>
      </c>
      <c r="R333" t="s">
        <v>17</v>
      </c>
      <c r="S333" t="str">
        <f>_xlfn.TEXTBEFORE(R333,"/")</f>
        <v>food</v>
      </c>
      <c r="T333" t="str">
        <f>_xlfn.TEXTAFTER(R333,"/")</f>
        <v>food trucks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>E334/D334</f>
        <v>1.999806763285024</v>
      </c>
      <c r="G334" t="s">
        <v>20</v>
      </c>
      <c r="H334">
        <v>470</v>
      </c>
      <c r="I334" s="5">
        <f>IFERROR(E334/H334,0)</f>
        <v>88.076595744680844</v>
      </c>
      <c r="J334" t="s">
        <v>21</v>
      </c>
      <c r="K334" t="s">
        <v>22</v>
      </c>
      <c r="L334">
        <v>1364446800</v>
      </c>
      <c r="M334" s="8">
        <f t="shared" si="10"/>
        <v>41361.208333333336</v>
      </c>
      <c r="N334">
        <v>1364533200</v>
      </c>
      <c r="O334" s="8">
        <f t="shared" si="11"/>
        <v>41362.208333333336</v>
      </c>
      <c r="P334" t="b">
        <v>0</v>
      </c>
      <c r="Q334" t="b">
        <v>0</v>
      </c>
      <c r="R334" t="s">
        <v>65</v>
      </c>
      <c r="S334" t="str">
        <f>_xlfn.TEXTBEFORE(R334,"/")</f>
        <v>technology</v>
      </c>
      <c r="T334" t="str">
        <f>_xlfn.TEXTAFTER(R334,"/")</f>
        <v>wearables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>E335/D335</f>
        <v>1.2395833333333333</v>
      </c>
      <c r="G335" t="s">
        <v>20</v>
      </c>
      <c r="H335">
        <v>253</v>
      </c>
      <c r="I335" s="5">
        <f>IFERROR(E335/H335,0)</f>
        <v>47.035573122529641</v>
      </c>
      <c r="J335" t="s">
        <v>21</v>
      </c>
      <c r="K335" t="s">
        <v>22</v>
      </c>
      <c r="L335">
        <v>1542693600</v>
      </c>
      <c r="M335" s="8">
        <f t="shared" si="10"/>
        <v>43424.25</v>
      </c>
      <c r="N335">
        <v>1545112800</v>
      </c>
      <c r="O335" s="8">
        <f t="shared" si="11"/>
        <v>43452.25</v>
      </c>
      <c r="P335" t="b">
        <v>0</v>
      </c>
      <c r="Q335" t="b">
        <v>0</v>
      </c>
      <c r="R335" t="s">
        <v>33</v>
      </c>
      <c r="S335" t="str">
        <f>_xlfn.TEXTBEFORE(R335,"/")</f>
        <v>theater</v>
      </c>
      <c r="T335" t="str">
        <f>_xlfn.TEXTAFTER(R335,"/")</f>
        <v>plays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>E336/D336</f>
        <v>1.8661329305135952</v>
      </c>
      <c r="G336" t="s">
        <v>20</v>
      </c>
      <c r="H336">
        <v>1113</v>
      </c>
      <c r="I336" s="5">
        <f>IFERROR(E336/H336,0)</f>
        <v>110.99550763701707</v>
      </c>
      <c r="J336" t="s">
        <v>21</v>
      </c>
      <c r="K336" t="s">
        <v>22</v>
      </c>
      <c r="L336">
        <v>1515564000</v>
      </c>
      <c r="M336" s="8">
        <f t="shared" si="10"/>
        <v>43110.25</v>
      </c>
      <c r="N336">
        <v>1516168800</v>
      </c>
      <c r="O336" s="8">
        <f t="shared" si="11"/>
        <v>43117.25</v>
      </c>
      <c r="P336" t="b">
        <v>0</v>
      </c>
      <c r="Q336" t="b">
        <v>0</v>
      </c>
      <c r="R336" t="s">
        <v>23</v>
      </c>
      <c r="S336" t="str">
        <f>_xlfn.TEXTBEFORE(R336,"/")</f>
        <v>music</v>
      </c>
      <c r="T336" t="str">
        <f>_xlfn.TEXTAFTER(R336,"/")</f>
        <v>rock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>E337/D337</f>
        <v>1.1428538550057536</v>
      </c>
      <c r="G337" t="s">
        <v>20</v>
      </c>
      <c r="H337">
        <v>2283</v>
      </c>
      <c r="I337" s="5">
        <f>IFERROR(E337/H337,0)</f>
        <v>87.003066141042481</v>
      </c>
      <c r="J337" t="s">
        <v>21</v>
      </c>
      <c r="K337" t="s">
        <v>22</v>
      </c>
      <c r="L337">
        <v>1573797600</v>
      </c>
      <c r="M337" s="8">
        <f t="shared" si="10"/>
        <v>43784.25</v>
      </c>
      <c r="N337">
        <v>1574920800</v>
      </c>
      <c r="O337" s="8">
        <f t="shared" si="11"/>
        <v>43797.25</v>
      </c>
      <c r="P337" t="b">
        <v>0</v>
      </c>
      <c r="Q337" t="b">
        <v>0</v>
      </c>
      <c r="R337" t="s">
        <v>23</v>
      </c>
      <c r="S337" t="str">
        <f>_xlfn.TEXTBEFORE(R337,"/")</f>
        <v>music</v>
      </c>
      <c r="T337" t="str">
        <f>_xlfn.TEXTAFTER(R337,"/")</f>
        <v>rock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>E338/D338</f>
        <v>0.97032531824611035</v>
      </c>
      <c r="G338" t="s">
        <v>14</v>
      </c>
      <c r="H338">
        <v>1072</v>
      </c>
      <c r="I338" s="5">
        <f>IFERROR(E338/H338,0)</f>
        <v>63.994402985074629</v>
      </c>
      <c r="J338" t="s">
        <v>21</v>
      </c>
      <c r="K338" t="s">
        <v>22</v>
      </c>
      <c r="L338">
        <v>1292392800</v>
      </c>
      <c r="M338" s="8">
        <f t="shared" si="10"/>
        <v>40527.25</v>
      </c>
      <c r="N338">
        <v>1292479200</v>
      </c>
      <c r="O338" s="8">
        <f t="shared" si="11"/>
        <v>40528.25</v>
      </c>
      <c r="P338" t="b">
        <v>0</v>
      </c>
      <c r="Q338" t="b">
        <v>1</v>
      </c>
      <c r="R338" t="s">
        <v>23</v>
      </c>
      <c r="S338" t="str">
        <f>_xlfn.TEXTBEFORE(R338,"/")</f>
        <v>music</v>
      </c>
      <c r="T338" t="str">
        <f>_xlfn.TEXTAFTER(R338,"/")</f>
        <v>rock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>E339/D339</f>
        <v>1.2281904761904763</v>
      </c>
      <c r="G339" t="s">
        <v>20</v>
      </c>
      <c r="H339">
        <v>1095</v>
      </c>
      <c r="I339" s="5">
        <f>IFERROR(E339/H339,0)</f>
        <v>105.9945205479452</v>
      </c>
      <c r="J339" t="s">
        <v>21</v>
      </c>
      <c r="K339" t="s">
        <v>22</v>
      </c>
      <c r="L339">
        <v>1573452000</v>
      </c>
      <c r="M339" s="8">
        <f t="shared" si="10"/>
        <v>43780.25</v>
      </c>
      <c r="N339">
        <v>1573538400</v>
      </c>
      <c r="O339" s="8">
        <f t="shared" si="11"/>
        <v>43781.25</v>
      </c>
      <c r="P339" t="b">
        <v>0</v>
      </c>
      <c r="Q339" t="b">
        <v>0</v>
      </c>
      <c r="R339" t="s">
        <v>33</v>
      </c>
      <c r="S339" t="str">
        <f>_xlfn.TEXTBEFORE(R339,"/")</f>
        <v>theater</v>
      </c>
      <c r="T339" t="str">
        <f>_xlfn.TEXTAFTER(R339,"/")</f>
        <v>plays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>E340/D340</f>
        <v>1.7914326647564469</v>
      </c>
      <c r="G340" t="s">
        <v>20</v>
      </c>
      <c r="H340">
        <v>1690</v>
      </c>
      <c r="I340" s="5">
        <f>IFERROR(E340/H340,0)</f>
        <v>73.989349112426041</v>
      </c>
      <c r="J340" t="s">
        <v>21</v>
      </c>
      <c r="K340" t="s">
        <v>22</v>
      </c>
      <c r="L340">
        <v>1317790800</v>
      </c>
      <c r="M340" s="8">
        <f t="shared" si="10"/>
        <v>40821.208333333336</v>
      </c>
      <c r="N340">
        <v>1320382800</v>
      </c>
      <c r="O340" s="8">
        <f t="shared" si="11"/>
        <v>40851.208333333336</v>
      </c>
      <c r="P340" t="b">
        <v>0</v>
      </c>
      <c r="Q340" t="b">
        <v>0</v>
      </c>
      <c r="R340" t="s">
        <v>33</v>
      </c>
      <c r="S340" t="str">
        <f>_xlfn.TEXTBEFORE(R340,"/")</f>
        <v>theater</v>
      </c>
      <c r="T340" t="str">
        <f>_xlfn.TEXTAFTER(R340,"/")</f>
        <v>plays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>E341/D341</f>
        <v>0.79951577402787966</v>
      </c>
      <c r="G341" t="s">
        <v>74</v>
      </c>
      <c r="H341">
        <v>1297</v>
      </c>
      <c r="I341" s="5">
        <f>IFERROR(E341/H341,0)</f>
        <v>84.02004626060139</v>
      </c>
      <c r="J341" t="s">
        <v>15</v>
      </c>
      <c r="K341" t="s">
        <v>16</v>
      </c>
      <c r="L341">
        <v>1501650000</v>
      </c>
      <c r="M341" s="8">
        <f t="shared" si="10"/>
        <v>42949.208333333328</v>
      </c>
      <c r="N341">
        <v>1502859600</v>
      </c>
      <c r="O341" s="8">
        <f t="shared" si="11"/>
        <v>42963.208333333328</v>
      </c>
      <c r="P341" t="b">
        <v>0</v>
      </c>
      <c r="Q341" t="b">
        <v>0</v>
      </c>
      <c r="R341" t="s">
        <v>33</v>
      </c>
      <c r="S341" t="str">
        <f>_xlfn.TEXTBEFORE(R341,"/")</f>
        <v>theater</v>
      </c>
      <c r="T341" t="str">
        <f>_xlfn.TEXTAFTER(R341,"/")</f>
        <v>plays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>E342/D342</f>
        <v>0.94242587601078165</v>
      </c>
      <c r="G342" t="s">
        <v>14</v>
      </c>
      <c r="H342">
        <v>393</v>
      </c>
      <c r="I342" s="5">
        <f>IFERROR(E342/H342,0)</f>
        <v>88.966921119592882</v>
      </c>
      <c r="J342" t="s">
        <v>21</v>
      </c>
      <c r="K342" t="s">
        <v>22</v>
      </c>
      <c r="L342">
        <v>1323669600</v>
      </c>
      <c r="M342" s="8">
        <f t="shared" si="10"/>
        <v>40889.25</v>
      </c>
      <c r="N342">
        <v>1323756000</v>
      </c>
      <c r="O342" s="8">
        <f t="shared" si="11"/>
        <v>40890.25</v>
      </c>
      <c r="P342" t="b">
        <v>0</v>
      </c>
      <c r="Q342" t="b">
        <v>0</v>
      </c>
      <c r="R342" t="s">
        <v>122</v>
      </c>
      <c r="S342" t="str">
        <f>_xlfn.TEXTBEFORE(R342,"/")</f>
        <v>photography</v>
      </c>
      <c r="T342" t="str">
        <f>_xlfn.TEXTAFTER(R342,"/")</f>
        <v>photography books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>E343/D343</f>
        <v>0.84669291338582675</v>
      </c>
      <c r="G343" t="s">
        <v>14</v>
      </c>
      <c r="H343">
        <v>1257</v>
      </c>
      <c r="I343" s="5">
        <f>IFERROR(E343/H343,0)</f>
        <v>76.990453460620529</v>
      </c>
      <c r="J343" t="s">
        <v>21</v>
      </c>
      <c r="K343" t="s">
        <v>22</v>
      </c>
      <c r="L343">
        <v>1440738000</v>
      </c>
      <c r="M343" s="8">
        <f t="shared" si="10"/>
        <v>42244.208333333328</v>
      </c>
      <c r="N343">
        <v>1441342800</v>
      </c>
      <c r="O343" s="8">
        <f t="shared" si="11"/>
        <v>42251.208333333328</v>
      </c>
      <c r="P343" t="b">
        <v>0</v>
      </c>
      <c r="Q343" t="b">
        <v>0</v>
      </c>
      <c r="R343" t="s">
        <v>60</v>
      </c>
      <c r="S343" t="str">
        <f>_xlfn.TEXTBEFORE(R343,"/")</f>
        <v>music</v>
      </c>
      <c r="T343" t="str">
        <f>_xlfn.TEXTAFTER(R343,"/")</f>
        <v>indie rock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>E344/D344</f>
        <v>0.66521920668058454</v>
      </c>
      <c r="G344" t="s">
        <v>14</v>
      </c>
      <c r="H344">
        <v>328</v>
      </c>
      <c r="I344" s="5">
        <f>IFERROR(E344/H344,0)</f>
        <v>97.146341463414629</v>
      </c>
      <c r="J344" t="s">
        <v>21</v>
      </c>
      <c r="K344" t="s">
        <v>22</v>
      </c>
      <c r="L344">
        <v>1374296400</v>
      </c>
      <c r="M344" s="8">
        <f t="shared" si="10"/>
        <v>41475.208333333336</v>
      </c>
      <c r="N344">
        <v>1375333200</v>
      </c>
      <c r="O344" s="8">
        <f t="shared" si="11"/>
        <v>41487.208333333336</v>
      </c>
      <c r="P344" t="b">
        <v>0</v>
      </c>
      <c r="Q344" t="b">
        <v>0</v>
      </c>
      <c r="R344" t="s">
        <v>33</v>
      </c>
      <c r="S344" t="str">
        <f>_xlfn.TEXTBEFORE(R344,"/")</f>
        <v>theater</v>
      </c>
      <c r="T344" t="str">
        <f>_xlfn.TEXTAFTER(R344,"/")</f>
        <v>plays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>E345/D345</f>
        <v>0.53922222222222227</v>
      </c>
      <c r="G345" t="s">
        <v>14</v>
      </c>
      <c r="H345">
        <v>147</v>
      </c>
      <c r="I345" s="5">
        <f>IFERROR(E345/H345,0)</f>
        <v>33.013605442176868</v>
      </c>
      <c r="J345" t="s">
        <v>21</v>
      </c>
      <c r="K345" t="s">
        <v>22</v>
      </c>
      <c r="L345">
        <v>1384840800</v>
      </c>
      <c r="M345" s="8">
        <f t="shared" si="10"/>
        <v>41597.25</v>
      </c>
      <c r="N345">
        <v>1389420000</v>
      </c>
      <c r="O345" s="8">
        <f t="shared" si="11"/>
        <v>41650.25</v>
      </c>
      <c r="P345" t="b">
        <v>0</v>
      </c>
      <c r="Q345" t="b">
        <v>0</v>
      </c>
      <c r="R345" t="s">
        <v>33</v>
      </c>
      <c r="S345" t="str">
        <f>_xlfn.TEXTBEFORE(R345,"/")</f>
        <v>theater</v>
      </c>
      <c r="T345" t="str">
        <f>_xlfn.TEXTAFTER(R345,"/")</f>
        <v>plays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>E346/D346</f>
        <v>0.41983299595141699</v>
      </c>
      <c r="G346" t="s">
        <v>14</v>
      </c>
      <c r="H346">
        <v>830</v>
      </c>
      <c r="I346" s="5">
        <f>IFERROR(E346/H346,0)</f>
        <v>99.950602409638549</v>
      </c>
      <c r="J346" t="s">
        <v>21</v>
      </c>
      <c r="K346" t="s">
        <v>22</v>
      </c>
      <c r="L346">
        <v>1516600800</v>
      </c>
      <c r="M346" s="8">
        <f t="shared" si="10"/>
        <v>43122.25</v>
      </c>
      <c r="N346">
        <v>1520056800</v>
      </c>
      <c r="O346" s="8">
        <f t="shared" si="11"/>
        <v>43162.25</v>
      </c>
      <c r="P346" t="b">
        <v>0</v>
      </c>
      <c r="Q346" t="b">
        <v>0</v>
      </c>
      <c r="R346" t="s">
        <v>89</v>
      </c>
      <c r="S346" t="str">
        <f>_xlfn.TEXTBEFORE(R346,"/")</f>
        <v>games</v>
      </c>
      <c r="T346" t="str">
        <f>_xlfn.TEXTAFTER(R346,"/")</f>
        <v>video games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>E347/D347</f>
        <v>0.14694796954314721</v>
      </c>
      <c r="G347" t="s">
        <v>14</v>
      </c>
      <c r="H347">
        <v>331</v>
      </c>
      <c r="I347" s="5">
        <f>IFERROR(E347/H347,0)</f>
        <v>69.966767371601208</v>
      </c>
      <c r="J347" t="s">
        <v>40</v>
      </c>
      <c r="K347" t="s">
        <v>41</v>
      </c>
      <c r="L347">
        <v>1436418000</v>
      </c>
      <c r="M347" s="8">
        <f t="shared" si="10"/>
        <v>42194.208333333328</v>
      </c>
      <c r="N347">
        <v>1436504400</v>
      </c>
      <c r="O347" s="8">
        <f t="shared" si="11"/>
        <v>42195.208333333328</v>
      </c>
      <c r="P347" t="b">
        <v>0</v>
      </c>
      <c r="Q347" t="b">
        <v>0</v>
      </c>
      <c r="R347" t="s">
        <v>53</v>
      </c>
      <c r="S347" t="str">
        <f>_xlfn.TEXTBEFORE(R347,"/")</f>
        <v>film &amp; video</v>
      </c>
      <c r="T347" t="str">
        <f>_xlfn.TEXTAFTER(R347,"/")</f>
        <v>drama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>E348/D348</f>
        <v>0.34475</v>
      </c>
      <c r="G348" t="s">
        <v>14</v>
      </c>
      <c r="H348">
        <v>25</v>
      </c>
      <c r="I348" s="5">
        <f>IFERROR(E348/H348,0)</f>
        <v>110.32</v>
      </c>
      <c r="J348" t="s">
        <v>21</v>
      </c>
      <c r="K348" t="s">
        <v>22</v>
      </c>
      <c r="L348">
        <v>1503550800</v>
      </c>
      <c r="M348" s="8">
        <f t="shared" si="10"/>
        <v>42971.208333333328</v>
      </c>
      <c r="N348">
        <v>1508302800</v>
      </c>
      <c r="O348" s="8">
        <f t="shared" si="11"/>
        <v>43026.208333333328</v>
      </c>
      <c r="P348" t="b">
        <v>0</v>
      </c>
      <c r="Q348" t="b">
        <v>1</v>
      </c>
      <c r="R348" t="s">
        <v>60</v>
      </c>
      <c r="S348" t="str">
        <f>_xlfn.TEXTBEFORE(R348,"/")</f>
        <v>music</v>
      </c>
      <c r="T348" t="str">
        <f>_xlfn.TEXTAFTER(R348,"/")</f>
        <v>indie rock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>E349/D349</f>
        <v>14.007777777777777</v>
      </c>
      <c r="G349" t="s">
        <v>20</v>
      </c>
      <c r="H349">
        <v>191</v>
      </c>
      <c r="I349" s="5">
        <f>IFERROR(E349/H349,0)</f>
        <v>66.005235602094245</v>
      </c>
      <c r="J349" t="s">
        <v>21</v>
      </c>
      <c r="K349" t="s">
        <v>22</v>
      </c>
      <c r="L349">
        <v>1423634400</v>
      </c>
      <c r="M349" s="8">
        <f t="shared" si="10"/>
        <v>42046.25</v>
      </c>
      <c r="N349">
        <v>1425708000</v>
      </c>
      <c r="O349" s="8">
        <f t="shared" si="11"/>
        <v>42070.25</v>
      </c>
      <c r="P349" t="b">
        <v>0</v>
      </c>
      <c r="Q349" t="b">
        <v>0</v>
      </c>
      <c r="R349" t="s">
        <v>28</v>
      </c>
      <c r="S349" t="str">
        <f>_xlfn.TEXTBEFORE(R349,"/")</f>
        <v>technology</v>
      </c>
      <c r="T349" t="str">
        <f>_xlfn.TEXTAFTER(R349,"/")</f>
        <v>web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>E350/D350</f>
        <v>0.71770351758793971</v>
      </c>
      <c r="G350" t="s">
        <v>14</v>
      </c>
      <c r="H350">
        <v>3483</v>
      </c>
      <c r="I350" s="5">
        <f>IFERROR(E350/H350,0)</f>
        <v>41.005742176284812</v>
      </c>
      <c r="J350" t="s">
        <v>21</v>
      </c>
      <c r="K350" t="s">
        <v>22</v>
      </c>
      <c r="L350">
        <v>1487224800</v>
      </c>
      <c r="M350" s="8">
        <f t="shared" si="10"/>
        <v>42782.25</v>
      </c>
      <c r="N350">
        <v>1488348000</v>
      </c>
      <c r="O350" s="8">
        <f t="shared" si="11"/>
        <v>42795.25</v>
      </c>
      <c r="P350" t="b">
        <v>0</v>
      </c>
      <c r="Q350" t="b">
        <v>0</v>
      </c>
      <c r="R350" t="s">
        <v>17</v>
      </c>
      <c r="S350" t="str">
        <f>_xlfn.TEXTBEFORE(R350,"/")</f>
        <v>food</v>
      </c>
      <c r="T350" t="str">
        <f>_xlfn.TEXTAFTER(R350,"/")</f>
        <v>food trucks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>E351/D351</f>
        <v>0.53074115044247783</v>
      </c>
      <c r="G351" t="s">
        <v>14</v>
      </c>
      <c r="H351">
        <v>923</v>
      </c>
      <c r="I351" s="5">
        <f>IFERROR(E351/H351,0)</f>
        <v>103.96316359696641</v>
      </c>
      <c r="J351" t="s">
        <v>21</v>
      </c>
      <c r="K351" t="s">
        <v>22</v>
      </c>
      <c r="L351">
        <v>1500008400</v>
      </c>
      <c r="M351" s="8">
        <f t="shared" si="10"/>
        <v>42930.208333333328</v>
      </c>
      <c r="N351">
        <v>1502600400</v>
      </c>
      <c r="O351" s="8">
        <f t="shared" si="11"/>
        <v>42960.208333333328</v>
      </c>
      <c r="P351" t="b">
        <v>0</v>
      </c>
      <c r="Q351" t="b">
        <v>0</v>
      </c>
      <c r="R351" t="s">
        <v>33</v>
      </c>
      <c r="S351" t="str">
        <f>_xlfn.TEXTBEFORE(R351,"/")</f>
        <v>theater</v>
      </c>
      <c r="T351" t="str">
        <f>_xlfn.TEXTAFTER(R351,"/")</f>
        <v>plays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>E352/D352</f>
        <v>0.05</v>
      </c>
      <c r="G352" t="s">
        <v>14</v>
      </c>
      <c r="H352">
        <v>1</v>
      </c>
      <c r="I352" s="5">
        <f>IFERROR(E352/H352,0)</f>
        <v>5</v>
      </c>
      <c r="J352" t="s">
        <v>21</v>
      </c>
      <c r="K352" t="s">
        <v>22</v>
      </c>
      <c r="L352">
        <v>1432098000</v>
      </c>
      <c r="M352" s="8">
        <f t="shared" si="10"/>
        <v>42144.208333333328</v>
      </c>
      <c r="N352">
        <v>1433653200</v>
      </c>
      <c r="O352" s="8">
        <f t="shared" si="11"/>
        <v>42162.208333333328</v>
      </c>
      <c r="P352" t="b">
        <v>0</v>
      </c>
      <c r="Q352" t="b">
        <v>1</v>
      </c>
      <c r="R352" t="s">
        <v>159</v>
      </c>
      <c r="S352" t="str">
        <f>_xlfn.TEXTBEFORE(R352,"/")</f>
        <v>music</v>
      </c>
      <c r="T352" t="str">
        <f>_xlfn.TEXTAFTER(R352,"/")</f>
        <v>jazz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>E353/D353</f>
        <v>1.2770715249662619</v>
      </c>
      <c r="G353" t="s">
        <v>20</v>
      </c>
      <c r="H353">
        <v>2013</v>
      </c>
      <c r="I353" s="5">
        <f>IFERROR(E353/H353,0)</f>
        <v>47.009935419771487</v>
      </c>
      <c r="J353" t="s">
        <v>21</v>
      </c>
      <c r="K353" t="s">
        <v>22</v>
      </c>
      <c r="L353">
        <v>1440392400</v>
      </c>
      <c r="M353" s="8">
        <f t="shared" si="10"/>
        <v>42240.208333333328</v>
      </c>
      <c r="N353">
        <v>1441602000</v>
      </c>
      <c r="O353" s="8">
        <f t="shared" si="11"/>
        <v>42254.208333333328</v>
      </c>
      <c r="P353" t="b">
        <v>0</v>
      </c>
      <c r="Q353" t="b">
        <v>0</v>
      </c>
      <c r="R353" t="s">
        <v>23</v>
      </c>
      <c r="S353" t="str">
        <f>_xlfn.TEXTBEFORE(R353,"/")</f>
        <v>music</v>
      </c>
      <c r="T353" t="str">
        <f>_xlfn.TEXTAFTER(R353,"/")</f>
        <v>rock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>E354/D354</f>
        <v>0.34892857142857142</v>
      </c>
      <c r="G354" t="s">
        <v>14</v>
      </c>
      <c r="H354">
        <v>33</v>
      </c>
      <c r="I354" s="5">
        <f>IFERROR(E354/H354,0)</f>
        <v>29.606060606060606</v>
      </c>
      <c r="J354" t="s">
        <v>15</v>
      </c>
      <c r="K354" t="s">
        <v>16</v>
      </c>
      <c r="L354">
        <v>1446876000</v>
      </c>
      <c r="M354" s="8">
        <f t="shared" si="10"/>
        <v>42315.25</v>
      </c>
      <c r="N354">
        <v>1447567200</v>
      </c>
      <c r="O354" s="8">
        <f t="shared" si="11"/>
        <v>42323.25</v>
      </c>
      <c r="P354" t="b">
        <v>0</v>
      </c>
      <c r="Q354" t="b">
        <v>0</v>
      </c>
      <c r="R354" t="s">
        <v>33</v>
      </c>
      <c r="S354" t="str">
        <f>_xlfn.TEXTBEFORE(R354,"/")</f>
        <v>theater</v>
      </c>
      <c r="T354" t="str">
        <f>_xlfn.TEXTAFTER(R354,"/")</f>
        <v>plays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>E355/D355</f>
        <v>4.105982142857143</v>
      </c>
      <c r="G355" t="s">
        <v>20</v>
      </c>
      <c r="H355">
        <v>1703</v>
      </c>
      <c r="I355" s="5">
        <f>IFERROR(E355/H355,0)</f>
        <v>81.010569583088667</v>
      </c>
      <c r="J355" t="s">
        <v>21</v>
      </c>
      <c r="K355" t="s">
        <v>22</v>
      </c>
      <c r="L355">
        <v>1562302800</v>
      </c>
      <c r="M355" s="8">
        <f t="shared" si="10"/>
        <v>43651.208333333328</v>
      </c>
      <c r="N355">
        <v>1562389200</v>
      </c>
      <c r="O355" s="8">
        <f t="shared" si="11"/>
        <v>43652.208333333328</v>
      </c>
      <c r="P355" t="b">
        <v>0</v>
      </c>
      <c r="Q355" t="b">
        <v>0</v>
      </c>
      <c r="R355" t="s">
        <v>33</v>
      </c>
      <c r="S355" t="str">
        <f>_xlfn.TEXTBEFORE(R355,"/")</f>
        <v>theater</v>
      </c>
      <c r="T355" t="str">
        <f>_xlfn.TEXTAFTER(R355,"/")</f>
        <v>plays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>E356/D356</f>
        <v>1.2373770491803278</v>
      </c>
      <c r="G356" t="s">
        <v>20</v>
      </c>
      <c r="H356">
        <v>80</v>
      </c>
      <c r="I356" s="5">
        <f>IFERROR(E356/H356,0)</f>
        <v>94.35</v>
      </c>
      <c r="J356" t="s">
        <v>36</v>
      </c>
      <c r="K356" t="s">
        <v>37</v>
      </c>
      <c r="L356">
        <v>1378184400</v>
      </c>
      <c r="M356" s="8">
        <f t="shared" si="10"/>
        <v>41520.208333333336</v>
      </c>
      <c r="N356">
        <v>1378789200</v>
      </c>
      <c r="O356" s="8">
        <f t="shared" si="11"/>
        <v>41527.208333333336</v>
      </c>
      <c r="P356" t="b">
        <v>0</v>
      </c>
      <c r="Q356" t="b">
        <v>0</v>
      </c>
      <c r="R356" t="s">
        <v>42</v>
      </c>
      <c r="S356" t="str">
        <f>_xlfn.TEXTBEFORE(R356,"/")</f>
        <v>film &amp; video</v>
      </c>
      <c r="T356" t="str">
        <f>_xlfn.TEXTAFTER(R356,"/")</f>
        <v>documentary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>E357/D357</f>
        <v>0.58973684210526311</v>
      </c>
      <c r="G357" t="s">
        <v>47</v>
      </c>
      <c r="H357">
        <v>86</v>
      </c>
      <c r="I357" s="5">
        <f>IFERROR(E357/H357,0)</f>
        <v>26.058139534883722</v>
      </c>
      <c r="J357" t="s">
        <v>21</v>
      </c>
      <c r="K357" t="s">
        <v>22</v>
      </c>
      <c r="L357">
        <v>1485064800</v>
      </c>
      <c r="M357" s="8">
        <f t="shared" si="10"/>
        <v>42757.25</v>
      </c>
      <c r="N357">
        <v>1488520800</v>
      </c>
      <c r="O357" s="8">
        <f t="shared" si="11"/>
        <v>42797.25</v>
      </c>
      <c r="P357" t="b">
        <v>0</v>
      </c>
      <c r="Q357" t="b">
        <v>0</v>
      </c>
      <c r="R357" t="s">
        <v>65</v>
      </c>
      <c r="S357" t="str">
        <f>_xlfn.TEXTBEFORE(R357,"/")</f>
        <v>technology</v>
      </c>
      <c r="T357" t="str">
        <f>_xlfn.TEXTAFTER(R357,"/")</f>
        <v>wearables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>E358/D358</f>
        <v>0.36892473118279567</v>
      </c>
      <c r="G358" t="s">
        <v>14</v>
      </c>
      <c r="H358">
        <v>40</v>
      </c>
      <c r="I358" s="5">
        <f>IFERROR(E358/H358,0)</f>
        <v>85.775000000000006</v>
      </c>
      <c r="J358" t="s">
        <v>107</v>
      </c>
      <c r="K358" t="s">
        <v>108</v>
      </c>
      <c r="L358">
        <v>1326520800</v>
      </c>
      <c r="M358" s="8">
        <f t="shared" si="10"/>
        <v>40922.25</v>
      </c>
      <c r="N358">
        <v>1327298400</v>
      </c>
      <c r="O358" s="8">
        <f t="shared" si="11"/>
        <v>40931.25</v>
      </c>
      <c r="P358" t="b">
        <v>0</v>
      </c>
      <c r="Q358" t="b">
        <v>0</v>
      </c>
      <c r="R358" t="s">
        <v>33</v>
      </c>
      <c r="S358" t="str">
        <f>_xlfn.TEXTBEFORE(R358,"/")</f>
        <v>theater</v>
      </c>
      <c r="T358" t="str">
        <f>_xlfn.TEXTAFTER(R358,"/")</f>
        <v>plays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>E359/D359</f>
        <v>1.8491304347826087</v>
      </c>
      <c r="G359" t="s">
        <v>20</v>
      </c>
      <c r="H359">
        <v>41</v>
      </c>
      <c r="I359" s="5">
        <f>IFERROR(E359/H359,0)</f>
        <v>103.73170731707317</v>
      </c>
      <c r="J359" t="s">
        <v>21</v>
      </c>
      <c r="K359" t="s">
        <v>22</v>
      </c>
      <c r="L359">
        <v>1441256400</v>
      </c>
      <c r="M359" s="8">
        <f t="shared" si="10"/>
        <v>42250.208333333328</v>
      </c>
      <c r="N359">
        <v>1443416400</v>
      </c>
      <c r="O359" s="8">
        <f t="shared" si="11"/>
        <v>42275.208333333328</v>
      </c>
      <c r="P359" t="b">
        <v>0</v>
      </c>
      <c r="Q359" t="b">
        <v>0</v>
      </c>
      <c r="R359" t="s">
        <v>89</v>
      </c>
      <c r="S359" t="str">
        <f>_xlfn.TEXTBEFORE(R359,"/")</f>
        <v>games</v>
      </c>
      <c r="T359" t="str">
        <f>_xlfn.TEXTAFTER(R359,"/")</f>
        <v>video games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>E360/D360</f>
        <v>0.11814432989690722</v>
      </c>
      <c r="G360" t="s">
        <v>14</v>
      </c>
      <c r="H360">
        <v>23</v>
      </c>
      <c r="I360" s="5">
        <f>IFERROR(E360/H360,0)</f>
        <v>49.826086956521742</v>
      </c>
      <c r="J360" t="s">
        <v>15</v>
      </c>
      <c r="K360" t="s">
        <v>16</v>
      </c>
      <c r="L360">
        <v>1533877200</v>
      </c>
      <c r="M360" s="8">
        <f t="shared" si="10"/>
        <v>43322.208333333328</v>
      </c>
      <c r="N360">
        <v>1534136400</v>
      </c>
      <c r="O360" s="8">
        <f t="shared" si="11"/>
        <v>43325.208333333328</v>
      </c>
      <c r="P360" t="b">
        <v>1</v>
      </c>
      <c r="Q360" t="b">
        <v>0</v>
      </c>
      <c r="R360" t="s">
        <v>122</v>
      </c>
      <c r="S360" t="str">
        <f>_xlfn.TEXTBEFORE(R360,"/")</f>
        <v>photography</v>
      </c>
      <c r="T360" t="str">
        <f>_xlfn.TEXTAFTER(R360,"/")</f>
        <v>photography books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>E361/D361</f>
        <v>2.9870000000000001</v>
      </c>
      <c r="G361" t="s">
        <v>20</v>
      </c>
      <c r="H361">
        <v>187</v>
      </c>
      <c r="I361" s="5">
        <f>IFERROR(E361/H361,0)</f>
        <v>63.893048128342244</v>
      </c>
      <c r="J361" t="s">
        <v>21</v>
      </c>
      <c r="K361" t="s">
        <v>22</v>
      </c>
      <c r="L361">
        <v>1314421200</v>
      </c>
      <c r="M361" s="8">
        <f t="shared" si="10"/>
        <v>40782.208333333336</v>
      </c>
      <c r="N361">
        <v>1315026000</v>
      </c>
      <c r="O361" s="8">
        <f t="shared" si="11"/>
        <v>40789.208333333336</v>
      </c>
      <c r="P361" t="b">
        <v>0</v>
      </c>
      <c r="Q361" t="b">
        <v>0</v>
      </c>
      <c r="R361" t="s">
        <v>71</v>
      </c>
      <c r="S361" t="str">
        <f>_xlfn.TEXTBEFORE(R361,"/")</f>
        <v>film &amp; video</v>
      </c>
      <c r="T361" t="str">
        <f>_xlfn.TEXTAFTER(R361,"/")</f>
        <v>animation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>E362/D362</f>
        <v>2.2635175879396985</v>
      </c>
      <c r="G362" t="s">
        <v>20</v>
      </c>
      <c r="H362">
        <v>2875</v>
      </c>
      <c r="I362" s="5">
        <f>IFERROR(E362/H362,0)</f>
        <v>47.002434782608695</v>
      </c>
      <c r="J362" t="s">
        <v>40</v>
      </c>
      <c r="K362" t="s">
        <v>41</v>
      </c>
      <c r="L362">
        <v>1293861600</v>
      </c>
      <c r="M362" s="8">
        <f t="shared" si="10"/>
        <v>40544.25</v>
      </c>
      <c r="N362">
        <v>1295071200</v>
      </c>
      <c r="O362" s="8">
        <f t="shared" si="11"/>
        <v>40558.25</v>
      </c>
      <c r="P362" t="b">
        <v>0</v>
      </c>
      <c r="Q362" t="b">
        <v>1</v>
      </c>
      <c r="R362" t="s">
        <v>33</v>
      </c>
      <c r="S362" t="str">
        <f>_xlfn.TEXTBEFORE(R362,"/")</f>
        <v>theater</v>
      </c>
      <c r="T362" t="str">
        <f>_xlfn.TEXTAFTER(R362,"/")</f>
        <v>plays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>E363/D363</f>
        <v>1.7356363636363636</v>
      </c>
      <c r="G363" t="s">
        <v>20</v>
      </c>
      <c r="H363">
        <v>88</v>
      </c>
      <c r="I363" s="5">
        <f>IFERROR(E363/H363,0)</f>
        <v>108.47727272727273</v>
      </c>
      <c r="J363" t="s">
        <v>21</v>
      </c>
      <c r="K363" t="s">
        <v>22</v>
      </c>
      <c r="L363">
        <v>1507352400</v>
      </c>
      <c r="M363" s="8">
        <f t="shared" si="10"/>
        <v>43015.208333333328</v>
      </c>
      <c r="N363">
        <v>1509426000</v>
      </c>
      <c r="O363" s="8">
        <f t="shared" si="11"/>
        <v>43039.208333333328</v>
      </c>
      <c r="P363" t="b">
        <v>0</v>
      </c>
      <c r="Q363" t="b">
        <v>0</v>
      </c>
      <c r="R363" t="s">
        <v>33</v>
      </c>
      <c r="S363" t="str">
        <f>_xlfn.TEXTBEFORE(R363,"/")</f>
        <v>theater</v>
      </c>
      <c r="T363" t="str">
        <f>_xlfn.TEXTAFTER(R363,"/")</f>
        <v>plays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>E364/D364</f>
        <v>3.7175675675675675</v>
      </c>
      <c r="G364" t="s">
        <v>20</v>
      </c>
      <c r="H364">
        <v>191</v>
      </c>
      <c r="I364" s="5">
        <f>IFERROR(E364/H364,0)</f>
        <v>72.015706806282722</v>
      </c>
      <c r="J364" t="s">
        <v>21</v>
      </c>
      <c r="K364" t="s">
        <v>22</v>
      </c>
      <c r="L364">
        <v>1296108000</v>
      </c>
      <c r="M364" s="8">
        <f t="shared" si="10"/>
        <v>40570.25</v>
      </c>
      <c r="N364">
        <v>1299391200</v>
      </c>
      <c r="O364" s="8">
        <f t="shared" si="11"/>
        <v>40608.25</v>
      </c>
      <c r="P364" t="b">
        <v>0</v>
      </c>
      <c r="Q364" t="b">
        <v>0</v>
      </c>
      <c r="R364" t="s">
        <v>23</v>
      </c>
      <c r="S364" t="str">
        <f>_xlfn.TEXTBEFORE(R364,"/")</f>
        <v>music</v>
      </c>
      <c r="T364" t="str">
        <f>_xlfn.TEXTAFTER(R364,"/")</f>
        <v>rock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>E365/D365</f>
        <v>1.601923076923077</v>
      </c>
      <c r="G365" t="s">
        <v>20</v>
      </c>
      <c r="H365">
        <v>139</v>
      </c>
      <c r="I365" s="5">
        <f>IFERROR(E365/H365,0)</f>
        <v>59.928057553956833</v>
      </c>
      <c r="J365" t="s">
        <v>21</v>
      </c>
      <c r="K365" t="s">
        <v>22</v>
      </c>
      <c r="L365">
        <v>1324965600</v>
      </c>
      <c r="M365" s="8">
        <f t="shared" si="10"/>
        <v>40904.25</v>
      </c>
      <c r="N365">
        <v>1325052000</v>
      </c>
      <c r="O365" s="8">
        <f t="shared" si="11"/>
        <v>40905.25</v>
      </c>
      <c r="P365" t="b">
        <v>0</v>
      </c>
      <c r="Q365" t="b">
        <v>0</v>
      </c>
      <c r="R365" t="s">
        <v>23</v>
      </c>
      <c r="S365" t="str">
        <f>_xlfn.TEXTBEFORE(R365,"/")</f>
        <v>music</v>
      </c>
      <c r="T365" t="str">
        <f>_xlfn.TEXTAFTER(R365,"/")</f>
        <v>rock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>E366/D366</f>
        <v>16.163333333333334</v>
      </c>
      <c r="G366" t="s">
        <v>20</v>
      </c>
      <c r="H366">
        <v>186</v>
      </c>
      <c r="I366" s="5">
        <f>IFERROR(E366/H366,0)</f>
        <v>78.209677419354833</v>
      </c>
      <c r="J366" t="s">
        <v>21</v>
      </c>
      <c r="K366" t="s">
        <v>22</v>
      </c>
      <c r="L366">
        <v>1520229600</v>
      </c>
      <c r="M366" s="8">
        <f t="shared" si="10"/>
        <v>43164.25</v>
      </c>
      <c r="N366">
        <v>1522818000</v>
      </c>
      <c r="O366" s="8">
        <f t="shared" si="11"/>
        <v>43194.208333333328</v>
      </c>
      <c r="P366" t="b">
        <v>0</v>
      </c>
      <c r="Q366" t="b">
        <v>0</v>
      </c>
      <c r="R366" t="s">
        <v>60</v>
      </c>
      <c r="S366" t="str">
        <f>_xlfn.TEXTBEFORE(R366,"/")</f>
        <v>music</v>
      </c>
      <c r="T366" t="str">
        <f>_xlfn.TEXTAFTER(R366,"/")</f>
        <v>indie rock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>E367/D367</f>
        <v>7.3343749999999996</v>
      </c>
      <c r="G367" t="s">
        <v>20</v>
      </c>
      <c r="H367">
        <v>112</v>
      </c>
      <c r="I367" s="5">
        <f>IFERROR(E367/H367,0)</f>
        <v>104.77678571428571</v>
      </c>
      <c r="J367" t="s">
        <v>26</v>
      </c>
      <c r="K367" t="s">
        <v>27</v>
      </c>
      <c r="L367">
        <v>1482991200</v>
      </c>
      <c r="M367" s="8">
        <f t="shared" si="10"/>
        <v>42733.25</v>
      </c>
      <c r="N367">
        <v>1485324000</v>
      </c>
      <c r="O367" s="8">
        <f t="shared" si="11"/>
        <v>42760.25</v>
      </c>
      <c r="P367" t="b">
        <v>0</v>
      </c>
      <c r="Q367" t="b">
        <v>0</v>
      </c>
      <c r="R367" t="s">
        <v>33</v>
      </c>
      <c r="S367" t="str">
        <f>_xlfn.TEXTBEFORE(R367,"/")</f>
        <v>theater</v>
      </c>
      <c r="T367" t="str">
        <f>_xlfn.TEXTAFTER(R367,"/")</f>
        <v>plays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>E368/D368</f>
        <v>5.9211111111111112</v>
      </c>
      <c r="G368" t="s">
        <v>20</v>
      </c>
      <c r="H368">
        <v>101</v>
      </c>
      <c r="I368" s="5">
        <f>IFERROR(E368/H368,0)</f>
        <v>105.52475247524752</v>
      </c>
      <c r="J368" t="s">
        <v>21</v>
      </c>
      <c r="K368" t="s">
        <v>22</v>
      </c>
      <c r="L368">
        <v>1294034400</v>
      </c>
      <c r="M368" s="8">
        <f t="shared" si="10"/>
        <v>40546.25</v>
      </c>
      <c r="N368">
        <v>1294120800</v>
      </c>
      <c r="O368" s="8">
        <f t="shared" si="11"/>
        <v>40547.25</v>
      </c>
      <c r="P368" t="b">
        <v>0</v>
      </c>
      <c r="Q368" t="b">
        <v>1</v>
      </c>
      <c r="R368" t="s">
        <v>33</v>
      </c>
      <c r="S368" t="str">
        <f>_xlfn.TEXTBEFORE(R368,"/")</f>
        <v>theater</v>
      </c>
      <c r="T368" t="str">
        <f>_xlfn.TEXTAFTER(R368,"/")</f>
        <v>plays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>E369/D369</f>
        <v>0.18888888888888888</v>
      </c>
      <c r="G369" t="s">
        <v>14</v>
      </c>
      <c r="H369">
        <v>75</v>
      </c>
      <c r="I369" s="5">
        <f>IFERROR(E369/H369,0)</f>
        <v>24.933333333333334</v>
      </c>
      <c r="J369" t="s">
        <v>21</v>
      </c>
      <c r="K369" t="s">
        <v>22</v>
      </c>
      <c r="L369">
        <v>1413608400</v>
      </c>
      <c r="M369" s="8">
        <f t="shared" si="10"/>
        <v>41930.208333333336</v>
      </c>
      <c r="N369">
        <v>1415685600</v>
      </c>
      <c r="O369" s="8">
        <f t="shared" si="11"/>
        <v>41954.25</v>
      </c>
      <c r="P369" t="b">
        <v>0</v>
      </c>
      <c r="Q369" t="b">
        <v>1</v>
      </c>
      <c r="R369" t="s">
        <v>33</v>
      </c>
      <c r="S369" t="str">
        <f>_xlfn.TEXTBEFORE(R369,"/")</f>
        <v>theater</v>
      </c>
      <c r="T369" t="str">
        <f>_xlfn.TEXTAFTER(R369,"/")</f>
        <v>plays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>E370/D370</f>
        <v>2.7680769230769231</v>
      </c>
      <c r="G370" t="s">
        <v>20</v>
      </c>
      <c r="H370">
        <v>206</v>
      </c>
      <c r="I370" s="5">
        <f>IFERROR(E370/H370,0)</f>
        <v>69.873786407766985</v>
      </c>
      <c r="J370" t="s">
        <v>40</v>
      </c>
      <c r="K370" t="s">
        <v>41</v>
      </c>
      <c r="L370">
        <v>1286946000</v>
      </c>
      <c r="M370" s="8">
        <f t="shared" si="10"/>
        <v>40464.208333333336</v>
      </c>
      <c r="N370">
        <v>1288933200</v>
      </c>
      <c r="O370" s="8">
        <f t="shared" si="11"/>
        <v>40487.208333333336</v>
      </c>
      <c r="P370" t="b">
        <v>0</v>
      </c>
      <c r="Q370" t="b">
        <v>1</v>
      </c>
      <c r="R370" t="s">
        <v>42</v>
      </c>
      <c r="S370" t="str">
        <f>_xlfn.TEXTBEFORE(R370,"/")</f>
        <v>film &amp; video</v>
      </c>
      <c r="T370" t="str">
        <f>_xlfn.TEXTAFTER(R370,"/")</f>
        <v>documentary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>E371/D371</f>
        <v>2.730185185185185</v>
      </c>
      <c r="G371" t="s">
        <v>20</v>
      </c>
      <c r="H371">
        <v>154</v>
      </c>
      <c r="I371" s="5">
        <f>IFERROR(E371/H371,0)</f>
        <v>95.733766233766232</v>
      </c>
      <c r="J371" t="s">
        <v>21</v>
      </c>
      <c r="K371" t="s">
        <v>22</v>
      </c>
      <c r="L371">
        <v>1359871200</v>
      </c>
      <c r="M371" s="8">
        <f t="shared" si="10"/>
        <v>41308.25</v>
      </c>
      <c r="N371">
        <v>1363237200</v>
      </c>
      <c r="O371" s="8">
        <f t="shared" si="11"/>
        <v>41347.208333333336</v>
      </c>
      <c r="P371" t="b">
        <v>0</v>
      </c>
      <c r="Q371" t="b">
        <v>1</v>
      </c>
      <c r="R371" t="s">
        <v>269</v>
      </c>
      <c r="S371" t="str">
        <f>_xlfn.TEXTBEFORE(R371,"/")</f>
        <v>film &amp; video</v>
      </c>
      <c r="T371" t="str">
        <f>_xlfn.TEXTAFTER(R371,"/")</f>
        <v>television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>E372/D372</f>
        <v>1.593633125556545</v>
      </c>
      <c r="G372" t="s">
        <v>20</v>
      </c>
      <c r="H372">
        <v>5966</v>
      </c>
      <c r="I372" s="5">
        <f>IFERROR(E372/H372,0)</f>
        <v>29.997485752598056</v>
      </c>
      <c r="J372" t="s">
        <v>21</v>
      </c>
      <c r="K372" t="s">
        <v>22</v>
      </c>
      <c r="L372">
        <v>1555304400</v>
      </c>
      <c r="M372" s="8">
        <f t="shared" si="10"/>
        <v>43570.208333333328</v>
      </c>
      <c r="N372">
        <v>1555822800</v>
      </c>
      <c r="O372" s="8">
        <f t="shared" si="11"/>
        <v>43576.208333333328</v>
      </c>
      <c r="P372" t="b">
        <v>0</v>
      </c>
      <c r="Q372" t="b">
        <v>0</v>
      </c>
      <c r="R372" t="s">
        <v>33</v>
      </c>
      <c r="S372" t="str">
        <f>_xlfn.TEXTBEFORE(R372,"/")</f>
        <v>theater</v>
      </c>
      <c r="T372" t="str">
        <f>_xlfn.TEXTAFTER(R372,"/")</f>
        <v>plays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>E373/D373</f>
        <v>0.67869978858350954</v>
      </c>
      <c r="G373" t="s">
        <v>14</v>
      </c>
      <c r="H373">
        <v>2176</v>
      </c>
      <c r="I373" s="5">
        <f>IFERROR(E373/H373,0)</f>
        <v>59.011948529411768</v>
      </c>
      <c r="J373" t="s">
        <v>21</v>
      </c>
      <c r="K373" t="s">
        <v>22</v>
      </c>
      <c r="L373">
        <v>1423375200</v>
      </c>
      <c r="M373" s="8">
        <f t="shared" si="10"/>
        <v>42043.25</v>
      </c>
      <c r="N373">
        <v>1427778000</v>
      </c>
      <c r="O373" s="8">
        <f t="shared" si="11"/>
        <v>42094.208333333328</v>
      </c>
      <c r="P373" t="b">
        <v>0</v>
      </c>
      <c r="Q373" t="b">
        <v>0</v>
      </c>
      <c r="R373" t="s">
        <v>33</v>
      </c>
      <c r="S373" t="str">
        <f>_xlfn.TEXTBEFORE(R373,"/")</f>
        <v>theater</v>
      </c>
      <c r="T373" t="str">
        <f>_xlfn.TEXTAFTER(R373,"/")</f>
        <v>plays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>E374/D374</f>
        <v>15.915555555555555</v>
      </c>
      <c r="G374" t="s">
        <v>20</v>
      </c>
      <c r="H374">
        <v>169</v>
      </c>
      <c r="I374" s="5">
        <f>IFERROR(E374/H374,0)</f>
        <v>84.757396449704146</v>
      </c>
      <c r="J374" t="s">
        <v>21</v>
      </c>
      <c r="K374" t="s">
        <v>22</v>
      </c>
      <c r="L374">
        <v>1420696800</v>
      </c>
      <c r="M374" s="8">
        <f t="shared" si="10"/>
        <v>42012.25</v>
      </c>
      <c r="N374">
        <v>1422424800</v>
      </c>
      <c r="O374" s="8">
        <f t="shared" si="11"/>
        <v>42032.25</v>
      </c>
      <c r="P374" t="b">
        <v>0</v>
      </c>
      <c r="Q374" t="b">
        <v>1</v>
      </c>
      <c r="R374" t="s">
        <v>42</v>
      </c>
      <c r="S374" t="str">
        <f>_xlfn.TEXTBEFORE(R374,"/")</f>
        <v>film &amp; video</v>
      </c>
      <c r="T374" t="str">
        <f>_xlfn.TEXTAFTER(R374,"/")</f>
        <v>documentary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>E375/D375</f>
        <v>7.3018222222222224</v>
      </c>
      <c r="G375" t="s">
        <v>20</v>
      </c>
      <c r="H375">
        <v>2106</v>
      </c>
      <c r="I375" s="5">
        <f>IFERROR(E375/H375,0)</f>
        <v>78.010921177587846</v>
      </c>
      <c r="J375" t="s">
        <v>21</v>
      </c>
      <c r="K375" t="s">
        <v>22</v>
      </c>
      <c r="L375">
        <v>1502946000</v>
      </c>
      <c r="M375" s="8">
        <f t="shared" si="10"/>
        <v>42964.208333333328</v>
      </c>
      <c r="N375">
        <v>1503637200</v>
      </c>
      <c r="O375" s="8">
        <f t="shared" si="11"/>
        <v>42972.208333333328</v>
      </c>
      <c r="P375" t="b">
        <v>0</v>
      </c>
      <c r="Q375" t="b">
        <v>0</v>
      </c>
      <c r="R375" t="s">
        <v>33</v>
      </c>
      <c r="S375" t="str">
        <f>_xlfn.TEXTBEFORE(R375,"/")</f>
        <v>theater</v>
      </c>
      <c r="T375" t="str">
        <f>_xlfn.TEXTAFTER(R375,"/")</f>
        <v>plays</v>
      </c>
    </row>
    <row r="376" spans="1:20" ht="31.5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>E376/D376</f>
        <v>0.13185782556750297</v>
      </c>
      <c r="G376" t="s">
        <v>14</v>
      </c>
      <c r="H376">
        <v>441</v>
      </c>
      <c r="I376" s="5">
        <f>IFERROR(E376/H376,0)</f>
        <v>50.05215419501134</v>
      </c>
      <c r="J376" t="s">
        <v>21</v>
      </c>
      <c r="K376" t="s">
        <v>22</v>
      </c>
      <c r="L376">
        <v>1547186400</v>
      </c>
      <c r="M376" s="8">
        <f t="shared" si="10"/>
        <v>43476.25</v>
      </c>
      <c r="N376">
        <v>1547618400</v>
      </c>
      <c r="O376" s="8">
        <f t="shared" si="11"/>
        <v>43481.25</v>
      </c>
      <c r="P376" t="b">
        <v>0</v>
      </c>
      <c r="Q376" t="b">
        <v>1</v>
      </c>
      <c r="R376" t="s">
        <v>42</v>
      </c>
      <c r="S376" t="str">
        <f>_xlfn.TEXTBEFORE(R376,"/")</f>
        <v>film &amp; video</v>
      </c>
      <c r="T376" t="str">
        <f>_xlfn.TEXTAFTER(R376,"/")</f>
        <v>documentary</v>
      </c>
    </row>
    <row r="377" spans="1:20" ht="31.5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>E377/D377</f>
        <v>0.54777777777777781</v>
      </c>
      <c r="G377" t="s">
        <v>14</v>
      </c>
      <c r="H377">
        <v>25</v>
      </c>
      <c r="I377" s="5">
        <f>IFERROR(E377/H377,0)</f>
        <v>59.16</v>
      </c>
      <c r="J377" t="s">
        <v>21</v>
      </c>
      <c r="K377" t="s">
        <v>22</v>
      </c>
      <c r="L377">
        <v>1444971600</v>
      </c>
      <c r="M377" s="8">
        <f t="shared" si="10"/>
        <v>42293.208333333328</v>
      </c>
      <c r="N377">
        <v>1449900000</v>
      </c>
      <c r="O377" s="8">
        <f t="shared" si="11"/>
        <v>42350.25</v>
      </c>
      <c r="P377" t="b">
        <v>0</v>
      </c>
      <c r="Q377" t="b">
        <v>0</v>
      </c>
      <c r="R377" t="s">
        <v>60</v>
      </c>
      <c r="S377" t="str">
        <f>_xlfn.TEXTBEFORE(R377,"/")</f>
        <v>music</v>
      </c>
      <c r="T377" t="str">
        <f>_xlfn.TEXTAFTER(R377,"/")</f>
        <v>indie rock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>E378/D378</f>
        <v>3.6102941176470589</v>
      </c>
      <c r="G378" t="s">
        <v>20</v>
      </c>
      <c r="H378">
        <v>131</v>
      </c>
      <c r="I378" s="5">
        <f>IFERROR(E378/H378,0)</f>
        <v>93.702290076335885</v>
      </c>
      <c r="J378" t="s">
        <v>21</v>
      </c>
      <c r="K378" t="s">
        <v>22</v>
      </c>
      <c r="L378">
        <v>1404622800</v>
      </c>
      <c r="M378" s="8">
        <f t="shared" si="10"/>
        <v>41826.208333333336</v>
      </c>
      <c r="N378">
        <v>1405141200</v>
      </c>
      <c r="O378" s="8">
        <f t="shared" si="11"/>
        <v>41832.208333333336</v>
      </c>
      <c r="P378" t="b">
        <v>0</v>
      </c>
      <c r="Q378" t="b">
        <v>0</v>
      </c>
      <c r="R378" t="s">
        <v>23</v>
      </c>
      <c r="S378" t="str">
        <f>_xlfn.TEXTBEFORE(R378,"/")</f>
        <v>music</v>
      </c>
      <c r="T378" t="str">
        <f>_xlfn.TEXTAFTER(R378,"/")</f>
        <v>rock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>E379/D379</f>
        <v>0.10257545271629778</v>
      </c>
      <c r="G379" t="s">
        <v>14</v>
      </c>
      <c r="H379">
        <v>127</v>
      </c>
      <c r="I379" s="5">
        <f>IFERROR(E379/H379,0)</f>
        <v>40.14173228346457</v>
      </c>
      <c r="J379" t="s">
        <v>21</v>
      </c>
      <c r="K379" t="s">
        <v>22</v>
      </c>
      <c r="L379">
        <v>1571720400</v>
      </c>
      <c r="M379" s="8">
        <f t="shared" si="10"/>
        <v>43760.208333333328</v>
      </c>
      <c r="N379">
        <v>1572933600</v>
      </c>
      <c r="O379" s="8">
        <f t="shared" si="11"/>
        <v>43774.25</v>
      </c>
      <c r="P379" t="b">
        <v>0</v>
      </c>
      <c r="Q379" t="b">
        <v>0</v>
      </c>
      <c r="R379" t="s">
        <v>33</v>
      </c>
      <c r="S379" t="str">
        <f>_xlfn.TEXTBEFORE(R379,"/")</f>
        <v>theater</v>
      </c>
      <c r="T379" t="str">
        <f>_xlfn.TEXTAFTER(R379,"/")</f>
        <v>plays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>E380/D380</f>
        <v>0.13962962962962963</v>
      </c>
      <c r="G380" t="s">
        <v>14</v>
      </c>
      <c r="H380">
        <v>355</v>
      </c>
      <c r="I380" s="5">
        <f>IFERROR(E380/H380,0)</f>
        <v>70.090140845070422</v>
      </c>
      <c r="J380" t="s">
        <v>21</v>
      </c>
      <c r="K380" t="s">
        <v>22</v>
      </c>
      <c r="L380">
        <v>1526878800</v>
      </c>
      <c r="M380" s="8">
        <f t="shared" si="10"/>
        <v>43241.208333333328</v>
      </c>
      <c r="N380">
        <v>1530162000</v>
      </c>
      <c r="O380" s="8">
        <f t="shared" si="11"/>
        <v>43279.208333333328</v>
      </c>
      <c r="P380" t="b">
        <v>0</v>
      </c>
      <c r="Q380" t="b">
        <v>0</v>
      </c>
      <c r="R380" t="s">
        <v>42</v>
      </c>
      <c r="S380" t="str">
        <f>_xlfn.TEXTBEFORE(R380,"/")</f>
        <v>film &amp; video</v>
      </c>
      <c r="T380" t="str">
        <f>_xlfn.TEXTAFTER(R380,"/")</f>
        <v>documentary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>E381/D381</f>
        <v>0.40444444444444444</v>
      </c>
      <c r="G381" t="s">
        <v>14</v>
      </c>
      <c r="H381">
        <v>44</v>
      </c>
      <c r="I381" s="5">
        <f>IFERROR(E381/H381,0)</f>
        <v>66.181818181818187</v>
      </c>
      <c r="J381" t="s">
        <v>40</v>
      </c>
      <c r="K381" t="s">
        <v>41</v>
      </c>
      <c r="L381">
        <v>1319691600</v>
      </c>
      <c r="M381" s="8">
        <f t="shared" si="10"/>
        <v>40843.208333333336</v>
      </c>
      <c r="N381">
        <v>1320904800</v>
      </c>
      <c r="O381" s="8">
        <f t="shared" si="11"/>
        <v>40857.25</v>
      </c>
      <c r="P381" t="b">
        <v>0</v>
      </c>
      <c r="Q381" t="b">
        <v>0</v>
      </c>
      <c r="R381" t="s">
        <v>33</v>
      </c>
      <c r="S381" t="str">
        <f>_xlfn.TEXTBEFORE(R381,"/")</f>
        <v>theater</v>
      </c>
      <c r="T381" t="str">
        <f>_xlfn.TEXTAFTER(R381,"/")</f>
        <v>plays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>E382/D382</f>
        <v>1.6032</v>
      </c>
      <c r="G382" t="s">
        <v>20</v>
      </c>
      <c r="H382">
        <v>84</v>
      </c>
      <c r="I382" s="5">
        <f>IFERROR(E382/H382,0)</f>
        <v>47.714285714285715</v>
      </c>
      <c r="J382" t="s">
        <v>21</v>
      </c>
      <c r="K382" t="s">
        <v>22</v>
      </c>
      <c r="L382">
        <v>1371963600</v>
      </c>
      <c r="M382" s="8">
        <f t="shared" si="10"/>
        <v>41448.208333333336</v>
      </c>
      <c r="N382">
        <v>1372395600</v>
      </c>
      <c r="O382" s="8">
        <f t="shared" si="11"/>
        <v>41453.208333333336</v>
      </c>
      <c r="P382" t="b">
        <v>0</v>
      </c>
      <c r="Q382" t="b">
        <v>0</v>
      </c>
      <c r="R382" t="s">
        <v>33</v>
      </c>
      <c r="S382" t="str">
        <f>_xlfn.TEXTBEFORE(R382,"/")</f>
        <v>theater</v>
      </c>
      <c r="T382" t="str">
        <f>_xlfn.TEXTAFTER(R382,"/")</f>
        <v>plays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>E383/D383</f>
        <v>1.8394339622641509</v>
      </c>
      <c r="G383" t="s">
        <v>20</v>
      </c>
      <c r="H383">
        <v>155</v>
      </c>
      <c r="I383" s="5">
        <f>IFERROR(E383/H383,0)</f>
        <v>62.896774193548389</v>
      </c>
      <c r="J383" t="s">
        <v>21</v>
      </c>
      <c r="K383" t="s">
        <v>22</v>
      </c>
      <c r="L383">
        <v>1433739600</v>
      </c>
      <c r="M383" s="8">
        <f t="shared" si="10"/>
        <v>42163.208333333328</v>
      </c>
      <c r="N383">
        <v>1437714000</v>
      </c>
      <c r="O383" s="8">
        <f t="shared" si="11"/>
        <v>42209.208333333328</v>
      </c>
      <c r="P383" t="b">
        <v>0</v>
      </c>
      <c r="Q383" t="b">
        <v>0</v>
      </c>
      <c r="R383" t="s">
        <v>33</v>
      </c>
      <c r="S383" t="str">
        <f>_xlfn.TEXTBEFORE(R383,"/")</f>
        <v>theater</v>
      </c>
      <c r="T383" t="str">
        <f>_xlfn.TEXTAFTER(R383,"/")</f>
        <v>plays</v>
      </c>
    </row>
    <row r="384" spans="1:20" ht="31.5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>E384/D384</f>
        <v>0.63769230769230767</v>
      </c>
      <c r="G384" t="s">
        <v>14</v>
      </c>
      <c r="H384">
        <v>67</v>
      </c>
      <c r="I384" s="5">
        <f>IFERROR(E384/H384,0)</f>
        <v>86.611940298507463</v>
      </c>
      <c r="J384" t="s">
        <v>21</v>
      </c>
      <c r="K384" t="s">
        <v>22</v>
      </c>
      <c r="L384">
        <v>1508130000</v>
      </c>
      <c r="M384" s="8">
        <f t="shared" si="10"/>
        <v>43024.208333333328</v>
      </c>
      <c r="N384">
        <v>1509771600</v>
      </c>
      <c r="O384" s="8">
        <f t="shared" si="11"/>
        <v>43043.208333333328</v>
      </c>
      <c r="P384" t="b">
        <v>0</v>
      </c>
      <c r="Q384" t="b">
        <v>0</v>
      </c>
      <c r="R384" t="s">
        <v>122</v>
      </c>
      <c r="S384" t="str">
        <f>_xlfn.TEXTBEFORE(R384,"/")</f>
        <v>photography</v>
      </c>
      <c r="T384" t="str">
        <f>_xlfn.TEXTAFTER(R384,"/")</f>
        <v>photography books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>E385/D385</f>
        <v>2.2538095238095237</v>
      </c>
      <c r="G385" t="s">
        <v>20</v>
      </c>
      <c r="H385">
        <v>189</v>
      </c>
      <c r="I385" s="5">
        <f>IFERROR(E385/H385,0)</f>
        <v>75.126984126984127</v>
      </c>
      <c r="J385" t="s">
        <v>21</v>
      </c>
      <c r="K385" t="s">
        <v>22</v>
      </c>
      <c r="L385">
        <v>1550037600</v>
      </c>
      <c r="M385" s="8">
        <f t="shared" si="10"/>
        <v>43509.25</v>
      </c>
      <c r="N385">
        <v>1550556000</v>
      </c>
      <c r="O385" s="8">
        <f t="shared" si="11"/>
        <v>43515.25</v>
      </c>
      <c r="P385" t="b">
        <v>0</v>
      </c>
      <c r="Q385" t="b">
        <v>1</v>
      </c>
      <c r="R385" t="s">
        <v>17</v>
      </c>
      <c r="S385" t="str">
        <f>_xlfn.TEXTBEFORE(R385,"/")</f>
        <v>food</v>
      </c>
      <c r="T385" t="str">
        <f>_xlfn.TEXTAFTER(R385,"/")</f>
        <v>food trucks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>E386/D386</f>
        <v>1.7200961538461539</v>
      </c>
      <c r="G386" t="s">
        <v>20</v>
      </c>
      <c r="H386">
        <v>4799</v>
      </c>
      <c r="I386" s="5">
        <f>IFERROR(E386/H386,0)</f>
        <v>41.004167534903104</v>
      </c>
      <c r="J386" t="s">
        <v>21</v>
      </c>
      <c r="K386" t="s">
        <v>22</v>
      </c>
      <c r="L386">
        <v>1486706400</v>
      </c>
      <c r="M386" s="8">
        <f t="shared" si="10"/>
        <v>42776.25</v>
      </c>
      <c r="N386">
        <v>1489039200</v>
      </c>
      <c r="O386" s="8">
        <f t="shared" si="11"/>
        <v>42803.25</v>
      </c>
      <c r="P386" t="b">
        <v>1</v>
      </c>
      <c r="Q386" t="b">
        <v>1</v>
      </c>
      <c r="R386" t="s">
        <v>42</v>
      </c>
      <c r="S386" t="str">
        <f>_xlfn.TEXTBEFORE(R386,"/")</f>
        <v>film &amp; video</v>
      </c>
      <c r="T386" t="str">
        <f>_xlfn.TEXTAFTER(R386,"/")</f>
        <v>documentary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>E387/D387</f>
        <v>1.4616709511568124</v>
      </c>
      <c r="G387" t="s">
        <v>20</v>
      </c>
      <c r="H387">
        <v>1137</v>
      </c>
      <c r="I387" s="5">
        <f>IFERROR(E387/H387,0)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12">(((L387/60)/60)/24)+DATE(1970,1,1)</f>
        <v>43553.208333333328</v>
      </c>
      <c r="N387">
        <v>1556600400</v>
      </c>
      <c r="O387" s="8">
        <f t="shared" ref="O387:O450" si="13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_xlfn.TEXTBEFORE(R387,"/")</f>
        <v>publishing</v>
      </c>
      <c r="T387" t="str">
        <f>_xlfn.TEXTAFTER(R387,"/")</f>
        <v>nonfiction</v>
      </c>
    </row>
    <row r="388" spans="1:20" ht="31.5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>E388/D388</f>
        <v>0.76423616236162362</v>
      </c>
      <c r="G388" t="s">
        <v>14</v>
      </c>
      <c r="H388">
        <v>1068</v>
      </c>
      <c r="I388" s="5">
        <f>IFERROR(E388/H388,0)</f>
        <v>96.960674157303373</v>
      </c>
      <c r="J388" t="s">
        <v>21</v>
      </c>
      <c r="K388" t="s">
        <v>22</v>
      </c>
      <c r="L388">
        <v>1277528400</v>
      </c>
      <c r="M388" s="8">
        <f t="shared" si="12"/>
        <v>40355.208333333336</v>
      </c>
      <c r="N388">
        <v>1278565200</v>
      </c>
      <c r="O388" s="8">
        <f t="shared" si="13"/>
        <v>40367.208333333336</v>
      </c>
      <c r="P388" t="b">
        <v>0</v>
      </c>
      <c r="Q388" t="b">
        <v>0</v>
      </c>
      <c r="R388" t="s">
        <v>33</v>
      </c>
      <c r="S388" t="str">
        <f>_xlfn.TEXTBEFORE(R388,"/")</f>
        <v>theater</v>
      </c>
      <c r="T388" t="str">
        <f>_xlfn.TEXTAFTER(R388,"/")</f>
        <v>plays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>E389/D389</f>
        <v>0.39261467889908258</v>
      </c>
      <c r="G389" t="s">
        <v>14</v>
      </c>
      <c r="H389">
        <v>424</v>
      </c>
      <c r="I389" s="5">
        <f>IFERROR(E389/H389,0)</f>
        <v>100.93160377358491</v>
      </c>
      <c r="J389" t="s">
        <v>21</v>
      </c>
      <c r="K389" t="s">
        <v>22</v>
      </c>
      <c r="L389">
        <v>1339477200</v>
      </c>
      <c r="M389" s="8">
        <f t="shared" si="12"/>
        <v>41072.208333333336</v>
      </c>
      <c r="N389">
        <v>1339909200</v>
      </c>
      <c r="O389" s="8">
        <f t="shared" si="13"/>
        <v>41077.208333333336</v>
      </c>
      <c r="P389" t="b">
        <v>0</v>
      </c>
      <c r="Q389" t="b">
        <v>0</v>
      </c>
      <c r="R389" t="s">
        <v>65</v>
      </c>
      <c r="S389" t="str">
        <f>_xlfn.TEXTBEFORE(R389,"/")</f>
        <v>technology</v>
      </c>
      <c r="T389" t="str">
        <f>_xlfn.TEXTAFTER(R389,"/")</f>
        <v>wearables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>E390/D390</f>
        <v>0.11270034843205574</v>
      </c>
      <c r="G390" t="s">
        <v>74</v>
      </c>
      <c r="H390">
        <v>145</v>
      </c>
      <c r="I390" s="5">
        <f>IFERROR(E390/H390,0)</f>
        <v>89.227586206896547</v>
      </c>
      <c r="J390" t="s">
        <v>98</v>
      </c>
      <c r="K390" t="s">
        <v>99</v>
      </c>
      <c r="L390">
        <v>1325656800</v>
      </c>
      <c r="M390" s="8">
        <f t="shared" si="12"/>
        <v>40912.25</v>
      </c>
      <c r="N390">
        <v>1325829600</v>
      </c>
      <c r="O390" s="8">
        <f t="shared" si="13"/>
        <v>40914.25</v>
      </c>
      <c r="P390" t="b">
        <v>0</v>
      </c>
      <c r="Q390" t="b">
        <v>0</v>
      </c>
      <c r="R390" t="s">
        <v>60</v>
      </c>
      <c r="S390" t="str">
        <f>_xlfn.TEXTBEFORE(R390,"/")</f>
        <v>music</v>
      </c>
      <c r="T390" t="str">
        <f>_xlfn.TEXTAFTER(R390,"/")</f>
        <v>indie rock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>E391/D391</f>
        <v>1.2211084337349398</v>
      </c>
      <c r="G391" t="s">
        <v>20</v>
      </c>
      <c r="H391">
        <v>1152</v>
      </c>
      <c r="I391" s="5">
        <f>IFERROR(E391/H391,0)</f>
        <v>87.979166666666671</v>
      </c>
      <c r="J391" t="s">
        <v>21</v>
      </c>
      <c r="K391" t="s">
        <v>22</v>
      </c>
      <c r="L391">
        <v>1288242000</v>
      </c>
      <c r="M391" s="8">
        <f t="shared" si="12"/>
        <v>40479.208333333336</v>
      </c>
      <c r="N391">
        <v>1290578400</v>
      </c>
      <c r="O391" s="8">
        <f t="shared" si="13"/>
        <v>40506.25</v>
      </c>
      <c r="P391" t="b">
        <v>0</v>
      </c>
      <c r="Q391" t="b">
        <v>0</v>
      </c>
      <c r="R391" t="s">
        <v>33</v>
      </c>
      <c r="S391" t="str">
        <f>_xlfn.TEXTBEFORE(R391,"/")</f>
        <v>theater</v>
      </c>
      <c r="T391" t="str">
        <f>_xlfn.TEXTAFTER(R391,"/")</f>
        <v>plays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>E392/D392</f>
        <v>1.8654166666666667</v>
      </c>
      <c r="G392" t="s">
        <v>20</v>
      </c>
      <c r="H392">
        <v>50</v>
      </c>
      <c r="I392" s="5">
        <f>IFERROR(E392/H392,0)</f>
        <v>89.54</v>
      </c>
      <c r="J392" t="s">
        <v>21</v>
      </c>
      <c r="K392" t="s">
        <v>22</v>
      </c>
      <c r="L392">
        <v>1379048400</v>
      </c>
      <c r="M392" s="8">
        <f t="shared" si="12"/>
        <v>41530.208333333336</v>
      </c>
      <c r="N392">
        <v>1380344400</v>
      </c>
      <c r="O392" s="8">
        <f t="shared" si="13"/>
        <v>41545.208333333336</v>
      </c>
      <c r="P392" t="b">
        <v>0</v>
      </c>
      <c r="Q392" t="b">
        <v>0</v>
      </c>
      <c r="R392" t="s">
        <v>122</v>
      </c>
      <c r="S392" t="str">
        <f>_xlfn.TEXTBEFORE(R392,"/")</f>
        <v>photography</v>
      </c>
      <c r="T392" t="str">
        <f>_xlfn.TEXTAFTER(R392,"/")</f>
        <v>photography books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>E393/D393</f>
        <v>7.27317880794702E-2</v>
      </c>
      <c r="G393" t="s">
        <v>14</v>
      </c>
      <c r="H393">
        <v>151</v>
      </c>
      <c r="I393" s="5">
        <f>IFERROR(E393/H393,0)</f>
        <v>29.09271523178808</v>
      </c>
      <c r="J393" t="s">
        <v>21</v>
      </c>
      <c r="K393" t="s">
        <v>22</v>
      </c>
      <c r="L393">
        <v>1389679200</v>
      </c>
      <c r="M393" s="8">
        <f t="shared" si="12"/>
        <v>41653.25</v>
      </c>
      <c r="N393">
        <v>1389852000</v>
      </c>
      <c r="O393" s="8">
        <f t="shared" si="13"/>
        <v>41655.25</v>
      </c>
      <c r="P393" t="b">
        <v>0</v>
      </c>
      <c r="Q393" t="b">
        <v>0</v>
      </c>
      <c r="R393" t="s">
        <v>68</v>
      </c>
      <c r="S393" t="str">
        <f>_xlfn.TEXTBEFORE(R393,"/")</f>
        <v>publishing</v>
      </c>
      <c r="T393" t="str">
        <f>_xlfn.TEXTAFTER(R393,"/")</f>
        <v>nonfiction</v>
      </c>
    </row>
    <row r="394" spans="1:20" ht="31.5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>E394/D394</f>
        <v>0.65642371234207963</v>
      </c>
      <c r="G394" t="s">
        <v>14</v>
      </c>
      <c r="H394">
        <v>1608</v>
      </c>
      <c r="I394" s="5">
        <f>IFERROR(E394/H394,0)</f>
        <v>42.006218905472636</v>
      </c>
      <c r="J394" t="s">
        <v>21</v>
      </c>
      <c r="K394" t="s">
        <v>22</v>
      </c>
      <c r="L394">
        <v>1294293600</v>
      </c>
      <c r="M394" s="8">
        <f t="shared" si="12"/>
        <v>40549.25</v>
      </c>
      <c r="N394">
        <v>1294466400</v>
      </c>
      <c r="O394" s="8">
        <f t="shared" si="13"/>
        <v>40551.25</v>
      </c>
      <c r="P394" t="b">
        <v>0</v>
      </c>
      <c r="Q394" t="b">
        <v>0</v>
      </c>
      <c r="R394" t="s">
        <v>65</v>
      </c>
      <c r="S394" t="str">
        <f>_xlfn.TEXTBEFORE(R394,"/")</f>
        <v>technology</v>
      </c>
      <c r="T394" t="str">
        <f>_xlfn.TEXTAFTER(R394,"/")</f>
        <v>wearables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>E395/D395</f>
        <v>2.2896178343949045</v>
      </c>
      <c r="G395" t="s">
        <v>20</v>
      </c>
      <c r="H395">
        <v>3059</v>
      </c>
      <c r="I395" s="5">
        <f>IFERROR(E395/H395,0)</f>
        <v>47.004903563255965</v>
      </c>
      <c r="J395" t="s">
        <v>15</v>
      </c>
      <c r="K395" t="s">
        <v>16</v>
      </c>
      <c r="L395">
        <v>1500267600</v>
      </c>
      <c r="M395" s="8">
        <f t="shared" si="12"/>
        <v>42933.208333333328</v>
      </c>
      <c r="N395">
        <v>1500354000</v>
      </c>
      <c r="O395" s="8">
        <f t="shared" si="13"/>
        <v>42934.208333333328</v>
      </c>
      <c r="P395" t="b">
        <v>0</v>
      </c>
      <c r="Q395" t="b">
        <v>0</v>
      </c>
      <c r="R395" t="s">
        <v>159</v>
      </c>
      <c r="S395" t="str">
        <f>_xlfn.TEXTBEFORE(R395,"/")</f>
        <v>music</v>
      </c>
      <c r="T395" t="str">
        <f>_xlfn.TEXTAFTER(R395,"/")</f>
        <v>jazz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>E396/D396</f>
        <v>4.6937499999999996</v>
      </c>
      <c r="G396" t="s">
        <v>20</v>
      </c>
      <c r="H396">
        <v>34</v>
      </c>
      <c r="I396" s="5">
        <f>IFERROR(E396/H396,0)</f>
        <v>110.44117647058823</v>
      </c>
      <c r="J396" t="s">
        <v>21</v>
      </c>
      <c r="K396" t="s">
        <v>22</v>
      </c>
      <c r="L396">
        <v>1375074000</v>
      </c>
      <c r="M396" s="8">
        <f t="shared" si="12"/>
        <v>41484.208333333336</v>
      </c>
      <c r="N396">
        <v>1375938000</v>
      </c>
      <c r="O396" s="8">
        <f t="shared" si="13"/>
        <v>41494.208333333336</v>
      </c>
      <c r="P396" t="b">
        <v>0</v>
      </c>
      <c r="Q396" t="b">
        <v>1</v>
      </c>
      <c r="R396" t="s">
        <v>42</v>
      </c>
      <c r="S396" t="str">
        <f>_xlfn.TEXTBEFORE(R396,"/")</f>
        <v>film &amp; video</v>
      </c>
      <c r="T396" t="str">
        <f>_xlfn.TEXTAFTER(R396,"/")</f>
        <v>documentary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>E397/D397</f>
        <v>1.3011267605633803</v>
      </c>
      <c r="G397" t="s">
        <v>20</v>
      </c>
      <c r="H397">
        <v>220</v>
      </c>
      <c r="I397" s="5">
        <f>IFERROR(E397/H397,0)</f>
        <v>41.990909090909092</v>
      </c>
      <c r="J397" t="s">
        <v>21</v>
      </c>
      <c r="K397" t="s">
        <v>22</v>
      </c>
      <c r="L397">
        <v>1323324000</v>
      </c>
      <c r="M397" s="8">
        <f t="shared" si="12"/>
        <v>40885.25</v>
      </c>
      <c r="N397">
        <v>1323410400</v>
      </c>
      <c r="O397" s="8">
        <f t="shared" si="13"/>
        <v>40886.25</v>
      </c>
      <c r="P397" t="b">
        <v>1</v>
      </c>
      <c r="Q397" t="b">
        <v>0</v>
      </c>
      <c r="R397" t="s">
        <v>33</v>
      </c>
      <c r="S397" t="str">
        <f>_xlfn.TEXTBEFORE(R397,"/")</f>
        <v>theater</v>
      </c>
      <c r="T397" t="str">
        <f>_xlfn.TEXTAFTER(R397,"/")</f>
        <v>plays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>E398/D398</f>
        <v>1.6705422993492407</v>
      </c>
      <c r="G398" t="s">
        <v>20</v>
      </c>
      <c r="H398">
        <v>1604</v>
      </c>
      <c r="I398" s="5">
        <f>IFERROR(E398/H398,0)</f>
        <v>48.012468827930178</v>
      </c>
      <c r="J398" t="s">
        <v>26</v>
      </c>
      <c r="K398" t="s">
        <v>27</v>
      </c>
      <c r="L398">
        <v>1538715600</v>
      </c>
      <c r="M398" s="8">
        <f t="shared" si="12"/>
        <v>43378.208333333328</v>
      </c>
      <c r="N398">
        <v>1539406800</v>
      </c>
      <c r="O398" s="8">
        <f t="shared" si="13"/>
        <v>43386.208333333328</v>
      </c>
      <c r="P398" t="b">
        <v>0</v>
      </c>
      <c r="Q398" t="b">
        <v>0</v>
      </c>
      <c r="R398" t="s">
        <v>53</v>
      </c>
      <c r="S398" t="str">
        <f>_xlfn.TEXTBEFORE(R398,"/")</f>
        <v>film &amp; video</v>
      </c>
      <c r="T398" t="str">
        <f>_xlfn.TEXTAFTER(R398,"/")</f>
        <v>drama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>E399/D399</f>
        <v>1.738641975308642</v>
      </c>
      <c r="G399" t="s">
        <v>20</v>
      </c>
      <c r="H399">
        <v>454</v>
      </c>
      <c r="I399" s="5">
        <f>IFERROR(E399/H399,0)</f>
        <v>31.019823788546255</v>
      </c>
      <c r="J399" t="s">
        <v>21</v>
      </c>
      <c r="K399" t="s">
        <v>22</v>
      </c>
      <c r="L399">
        <v>1369285200</v>
      </c>
      <c r="M399" s="8">
        <f t="shared" si="12"/>
        <v>41417.208333333336</v>
      </c>
      <c r="N399">
        <v>1369803600</v>
      </c>
      <c r="O399" s="8">
        <f t="shared" si="13"/>
        <v>41423.208333333336</v>
      </c>
      <c r="P399" t="b">
        <v>0</v>
      </c>
      <c r="Q399" t="b">
        <v>0</v>
      </c>
      <c r="R399" t="s">
        <v>23</v>
      </c>
      <c r="S399" t="str">
        <f>_xlfn.TEXTBEFORE(R399,"/")</f>
        <v>music</v>
      </c>
      <c r="T399" t="str">
        <f>_xlfn.TEXTAFTER(R399,"/")</f>
        <v>rock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>E400/D400</f>
        <v>7.1776470588235295</v>
      </c>
      <c r="G400" t="s">
        <v>20</v>
      </c>
      <c r="H400">
        <v>123</v>
      </c>
      <c r="I400" s="5">
        <f>IFERROR(E400/H400,0)</f>
        <v>99.203252032520325</v>
      </c>
      <c r="J400" t="s">
        <v>107</v>
      </c>
      <c r="K400" t="s">
        <v>108</v>
      </c>
      <c r="L400">
        <v>1525755600</v>
      </c>
      <c r="M400" s="8">
        <f t="shared" si="12"/>
        <v>43228.208333333328</v>
      </c>
      <c r="N400">
        <v>1525928400</v>
      </c>
      <c r="O400" s="8">
        <f t="shared" si="13"/>
        <v>43230.208333333328</v>
      </c>
      <c r="P400" t="b">
        <v>0</v>
      </c>
      <c r="Q400" t="b">
        <v>1</v>
      </c>
      <c r="R400" t="s">
        <v>71</v>
      </c>
      <c r="S400" t="str">
        <f>_xlfn.TEXTBEFORE(R400,"/")</f>
        <v>film &amp; video</v>
      </c>
      <c r="T400" t="str">
        <f>_xlfn.TEXTAFTER(R400,"/")</f>
        <v>animation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>E401/D401</f>
        <v>0.63850976361767731</v>
      </c>
      <c r="G401" t="s">
        <v>14</v>
      </c>
      <c r="H401">
        <v>941</v>
      </c>
      <c r="I401" s="5">
        <f>IFERROR(E401/H401,0)</f>
        <v>66.022316684378325</v>
      </c>
      <c r="J401" t="s">
        <v>21</v>
      </c>
      <c r="K401" t="s">
        <v>22</v>
      </c>
      <c r="L401">
        <v>1296626400</v>
      </c>
      <c r="M401" s="8">
        <f t="shared" si="12"/>
        <v>40576.25</v>
      </c>
      <c r="N401">
        <v>1297231200</v>
      </c>
      <c r="O401" s="8">
        <f t="shared" si="13"/>
        <v>40583.25</v>
      </c>
      <c r="P401" t="b">
        <v>0</v>
      </c>
      <c r="Q401" t="b">
        <v>0</v>
      </c>
      <c r="R401" t="s">
        <v>60</v>
      </c>
      <c r="S401" t="str">
        <f>_xlfn.TEXTBEFORE(R401,"/")</f>
        <v>music</v>
      </c>
      <c r="T401" t="str">
        <f>_xlfn.TEXTAFTER(R401,"/")</f>
        <v>indie rock</v>
      </c>
    </row>
    <row r="402" spans="1:20" ht="31.5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>E402/D402</f>
        <v>0.02</v>
      </c>
      <c r="G402" t="s">
        <v>14</v>
      </c>
      <c r="H402">
        <v>1</v>
      </c>
      <c r="I402" s="5">
        <f>IFERROR(E402/H402,0)</f>
        <v>2</v>
      </c>
      <c r="J402" t="s">
        <v>21</v>
      </c>
      <c r="K402" t="s">
        <v>22</v>
      </c>
      <c r="L402">
        <v>1376629200</v>
      </c>
      <c r="M402" s="8">
        <f t="shared" si="12"/>
        <v>41502.208333333336</v>
      </c>
      <c r="N402">
        <v>1378530000</v>
      </c>
      <c r="O402" s="8">
        <f t="shared" si="13"/>
        <v>41524.208333333336</v>
      </c>
      <c r="P402" t="b">
        <v>0</v>
      </c>
      <c r="Q402" t="b">
        <v>1</v>
      </c>
      <c r="R402" t="s">
        <v>122</v>
      </c>
      <c r="S402" t="str">
        <f>_xlfn.TEXTBEFORE(R402,"/")</f>
        <v>photography</v>
      </c>
      <c r="T402" t="str">
        <f>_xlfn.TEXTAFTER(R402,"/")</f>
        <v>photography books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>E403/D403</f>
        <v>15.302222222222222</v>
      </c>
      <c r="G403" t="s">
        <v>20</v>
      </c>
      <c r="H403">
        <v>299</v>
      </c>
      <c r="I403" s="5">
        <f>IFERROR(E403/H403,0)</f>
        <v>46.060200668896321</v>
      </c>
      <c r="J403" t="s">
        <v>21</v>
      </c>
      <c r="K403" t="s">
        <v>22</v>
      </c>
      <c r="L403">
        <v>1572152400</v>
      </c>
      <c r="M403" s="8">
        <f t="shared" si="12"/>
        <v>43765.208333333328</v>
      </c>
      <c r="N403">
        <v>1572152400</v>
      </c>
      <c r="O403" s="8">
        <f t="shared" si="13"/>
        <v>43765.208333333328</v>
      </c>
      <c r="P403" t="b">
        <v>0</v>
      </c>
      <c r="Q403" t="b">
        <v>0</v>
      </c>
      <c r="R403" t="s">
        <v>33</v>
      </c>
      <c r="S403" t="str">
        <f>_xlfn.TEXTBEFORE(R403,"/")</f>
        <v>theater</v>
      </c>
      <c r="T403" t="str">
        <f>_xlfn.TEXTAFTER(R403,"/")</f>
        <v>plays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>E404/D404</f>
        <v>0.40356164383561643</v>
      </c>
      <c r="G404" t="s">
        <v>14</v>
      </c>
      <c r="H404">
        <v>40</v>
      </c>
      <c r="I404" s="5">
        <f>IFERROR(E404/H404,0)</f>
        <v>73.650000000000006</v>
      </c>
      <c r="J404" t="s">
        <v>21</v>
      </c>
      <c r="K404" t="s">
        <v>22</v>
      </c>
      <c r="L404">
        <v>1325829600</v>
      </c>
      <c r="M404" s="8">
        <f t="shared" si="12"/>
        <v>40914.25</v>
      </c>
      <c r="N404">
        <v>1329890400</v>
      </c>
      <c r="O404" s="8">
        <f t="shared" si="13"/>
        <v>40961.25</v>
      </c>
      <c r="P404" t="b">
        <v>0</v>
      </c>
      <c r="Q404" t="b">
        <v>1</v>
      </c>
      <c r="R404" t="s">
        <v>100</v>
      </c>
      <c r="S404" t="str">
        <f>_xlfn.TEXTBEFORE(R404,"/")</f>
        <v>film &amp; video</v>
      </c>
      <c r="T404" t="str">
        <f>_xlfn.TEXTAFTER(R404,"/")</f>
        <v>shorts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>E405/D405</f>
        <v>0.86220633299284988</v>
      </c>
      <c r="G405" t="s">
        <v>14</v>
      </c>
      <c r="H405">
        <v>3015</v>
      </c>
      <c r="I405" s="5">
        <f>IFERROR(E405/H405,0)</f>
        <v>55.99336650082919</v>
      </c>
      <c r="J405" t="s">
        <v>15</v>
      </c>
      <c r="K405" t="s">
        <v>16</v>
      </c>
      <c r="L405">
        <v>1273640400</v>
      </c>
      <c r="M405" s="8">
        <f t="shared" si="12"/>
        <v>40310.208333333336</v>
      </c>
      <c r="N405">
        <v>1276750800</v>
      </c>
      <c r="O405" s="8">
        <f t="shared" si="13"/>
        <v>40346.208333333336</v>
      </c>
      <c r="P405" t="b">
        <v>0</v>
      </c>
      <c r="Q405" t="b">
        <v>1</v>
      </c>
      <c r="R405" t="s">
        <v>33</v>
      </c>
      <c r="S405" t="str">
        <f>_xlfn.TEXTBEFORE(R405,"/")</f>
        <v>theater</v>
      </c>
      <c r="T405" t="str">
        <f>_xlfn.TEXTAFTER(R405,"/")</f>
        <v>plays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>E406/D406</f>
        <v>3.1558486707566464</v>
      </c>
      <c r="G406" t="s">
        <v>20</v>
      </c>
      <c r="H406">
        <v>2237</v>
      </c>
      <c r="I406" s="5">
        <f>IFERROR(E406/H406,0)</f>
        <v>68.985695127402778</v>
      </c>
      <c r="J406" t="s">
        <v>21</v>
      </c>
      <c r="K406" t="s">
        <v>22</v>
      </c>
      <c r="L406">
        <v>1510639200</v>
      </c>
      <c r="M406" s="8">
        <f t="shared" si="12"/>
        <v>43053.25</v>
      </c>
      <c r="N406">
        <v>1510898400</v>
      </c>
      <c r="O406" s="8">
        <f t="shared" si="13"/>
        <v>43056.25</v>
      </c>
      <c r="P406" t="b">
        <v>0</v>
      </c>
      <c r="Q406" t="b">
        <v>0</v>
      </c>
      <c r="R406" t="s">
        <v>33</v>
      </c>
      <c r="S406" t="str">
        <f>_xlfn.TEXTBEFORE(R406,"/")</f>
        <v>theater</v>
      </c>
      <c r="T406" t="str">
        <f>_xlfn.TEXTAFTER(R406,"/")</f>
        <v>plays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>E407/D407</f>
        <v>0.89618243243243245</v>
      </c>
      <c r="G407" t="s">
        <v>14</v>
      </c>
      <c r="H407">
        <v>435</v>
      </c>
      <c r="I407" s="5">
        <f>IFERROR(E407/H407,0)</f>
        <v>60.981609195402299</v>
      </c>
      <c r="J407" t="s">
        <v>21</v>
      </c>
      <c r="K407" t="s">
        <v>22</v>
      </c>
      <c r="L407">
        <v>1528088400</v>
      </c>
      <c r="M407" s="8">
        <f t="shared" si="12"/>
        <v>43255.208333333328</v>
      </c>
      <c r="N407">
        <v>1532408400</v>
      </c>
      <c r="O407" s="8">
        <f t="shared" si="13"/>
        <v>43305.208333333328</v>
      </c>
      <c r="P407" t="b">
        <v>0</v>
      </c>
      <c r="Q407" t="b">
        <v>0</v>
      </c>
      <c r="R407" t="s">
        <v>33</v>
      </c>
      <c r="S407" t="str">
        <f>_xlfn.TEXTBEFORE(R407,"/")</f>
        <v>theater</v>
      </c>
      <c r="T407" t="str">
        <f>_xlfn.TEXTAFTER(R407,"/")</f>
        <v>plays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>E408/D408</f>
        <v>1.8214503816793892</v>
      </c>
      <c r="G408" t="s">
        <v>20</v>
      </c>
      <c r="H408">
        <v>645</v>
      </c>
      <c r="I408" s="5">
        <f>IFERROR(E408/H408,0)</f>
        <v>110.98139534883721</v>
      </c>
      <c r="J408" t="s">
        <v>21</v>
      </c>
      <c r="K408" t="s">
        <v>22</v>
      </c>
      <c r="L408">
        <v>1359525600</v>
      </c>
      <c r="M408" s="8">
        <f t="shared" si="12"/>
        <v>41304.25</v>
      </c>
      <c r="N408">
        <v>1360562400</v>
      </c>
      <c r="O408" s="8">
        <f t="shared" si="13"/>
        <v>41316.25</v>
      </c>
      <c r="P408" t="b">
        <v>1</v>
      </c>
      <c r="Q408" t="b">
        <v>0</v>
      </c>
      <c r="R408" t="s">
        <v>42</v>
      </c>
      <c r="S408" t="str">
        <f>_xlfn.TEXTBEFORE(R408,"/")</f>
        <v>film &amp; video</v>
      </c>
      <c r="T408" t="str">
        <f>_xlfn.TEXTAFTER(R408,"/")</f>
        <v>documentary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>E409/D409</f>
        <v>3.5588235294117645</v>
      </c>
      <c r="G409" t="s">
        <v>20</v>
      </c>
      <c r="H409">
        <v>484</v>
      </c>
      <c r="I409" s="5">
        <f>IFERROR(E409/H409,0)</f>
        <v>25</v>
      </c>
      <c r="J409" t="s">
        <v>36</v>
      </c>
      <c r="K409" t="s">
        <v>37</v>
      </c>
      <c r="L409">
        <v>1570942800</v>
      </c>
      <c r="M409" s="8">
        <f t="shared" si="12"/>
        <v>43751.208333333328</v>
      </c>
      <c r="N409">
        <v>1571547600</v>
      </c>
      <c r="O409" s="8">
        <f t="shared" si="13"/>
        <v>43758.208333333328</v>
      </c>
      <c r="P409" t="b">
        <v>0</v>
      </c>
      <c r="Q409" t="b">
        <v>0</v>
      </c>
      <c r="R409" t="s">
        <v>33</v>
      </c>
      <c r="S409" t="str">
        <f>_xlfn.TEXTBEFORE(R409,"/")</f>
        <v>theater</v>
      </c>
      <c r="T409" t="str">
        <f>_xlfn.TEXTAFTER(R409,"/")</f>
        <v>plays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>E410/D410</f>
        <v>1.3183695652173912</v>
      </c>
      <c r="G410" t="s">
        <v>20</v>
      </c>
      <c r="H410">
        <v>154</v>
      </c>
      <c r="I410" s="5">
        <f>IFERROR(E410/H410,0)</f>
        <v>78.759740259740255</v>
      </c>
      <c r="J410" t="s">
        <v>15</v>
      </c>
      <c r="K410" t="s">
        <v>16</v>
      </c>
      <c r="L410">
        <v>1466398800</v>
      </c>
      <c r="M410" s="8">
        <f t="shared" si="12"/>
        <v>42541.208333333328</v>
      </c>
      <c r="N410">
        <v>1468126800</v>
      </c>
      <c r="O410" s="8">
        <f t="shared" si="13"/>
        <v>42561.208333333328</v>
      </c>
      <c r="P410" t="b">
        <v>0</v>
      </c>
      <c r="Q410" t="b">
        <v>0</v>
      </c>
      <c r="R410" t="s">
        <v>42</v>
      </c>
      <c r="S410" t="str">
        <f>_xlfn.TEXTBEFORE(R410,"/")</f>
        <v>film &amp; video</v>
      </c>
      <c r="T410" t="str">
        <f>_xlfn.TEXTAFTER(R410,"/")</f>
        <v>documentary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>E411/D411</f>
        <v>0.46315634218289087</v>
      </c>
      <c r="G411" t="s">
        <v>14</v>
      </c>
      <c r="H411">
        <v>714</v>
      </c>
      <c r="I411" s="5">
        <f>IFERROR(E411/H411,0)</f>
        <v>87.960784313725483</v>
      </c>
      <c r="J411" t="s">
        <v>21</v>
      </c>
      <c r="K411" t="s">
        <v>22</v>
      </c>
      <c r="L411">
        <v>1492491600</v>
      </c>
      <c r="M411" s="8">
        <f t="shared" si="12"/>
        <v>42843.208333333328</v>
      </c>
      <c r="N411">
        <v>1492837200</v>
      </c>
      <c r="O411" s="8">
        <f t="shared" si="13"/>
        <v>42847.208333333328</v>
      </c>
      <c r="P411" t="b">
        <v>0</v>
      </c>
      <c r="Q411" t="b">
        <v>0</v>
      </c>
      <c r="R411" t="s">
        <v>23</v>
      </c>
      <c r="S411" t="str">
        <f>_xlfn.TEXTBEFORE(R411,"/")</f>
        <v>music</v>
      </c>
      <c r="T411" t="str">
        <f>_xlfn.TEXTAFTER(R411,"/")</f>
        <v>rock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>E412/D412</f>
        <v>0.36132726089785294</v>
      </c>
      <c r="G412" t="s">
        <v>47</v>
      </c>
      <c r="H412">
        <v>1111</v>
      </c>
      <c r="I412" s="5">
        <f>IFERROR(E412/H412,0)</f>
        <v>49.987398739873989</v>
      </c>
      <c r="J412" t="s">
        <v>21</v>
      </c>
      <c r="K412" t="s">
        <v>22</v>
      </c>
      <c r="L412">
        <v>1430197200</v>
      </c>
      <c r="M412" s="8">
        <f t="shared" si="12"/>
        <v>42122.208333333328</v>
      </c>
      <c r="N412">
        <v>1430197200</v>
      </c>
      <c r="O412" s="8">
        <f t="shared" si="13"/>
        <v>42122.208333333328</v>
      </c>
      <c r="P412" t="b">
        <v>0</v>
      </c>
      <c r="Q412" t="b">
        <v>0</v>
      </c>
      <c r="R412" t="s">
        <v>292</v>
      </c>
      <c r="S412" t="str">
        <f>_xlfn.TEXTBEFORE(R412,"/")</f>
        <v>games</v>
      </c>
      <c r="T412" t="str">
        <f>_xlfn.TEXTAFTER(R412,"/")</f>
        <v>mobile games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>E413/D413</f>
        <v>1.0462820512820512</v>
      </c>
      <c r="G413" t="s">
        <v>20</v>
      </c>
      <c r="H413">
        <v>82</v>
      </c>
      <c r="I413" s="5">
        <f>IFERROR(E413/H413,0)</f>
        <v>99.524390243902445</v>
      </c>
      <c r="J413" t="s">
        <v>21</v>
      </c>
      <c r="K413" t="s">
        <v>22</v>
      </c>
      <c r="L413">
        <v>1496034000</v>
      </c>
      <c r="M413" s="8">
        <f t="shared" si="12"/>
        <v>42884.208333333328</v>
      </c>
      <c r="N413">
        <v>1496206800</v>
      </c>
      <c r="O413" s="8">
        <f t="shared" si="13"/>
        <v>42886.208333333328</v>
      </c>
      <c r="P413" t="b">
        <v>0</v>
      </c>
      <c r="Q413" t="b">
        <v>0</v>
      </c>
      <c r="R413" t="s">
        <v>33</v>
      </c>
      <c r="S413" t="str">
        <f>_xlfn.TEXTBEFORE(R413,"/")</f>
        <v>theater</v>
      </c>
      <c r="T413" t="str">
        <f>_xlfn.TEXTAFTER(R413,"/")</f>
        <v>plays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>E414/D414</f>
        <v>6.6885714285714286</v>
      </c>
      <c r="G414" t="s">
        <v>20</v>
      </c>
      <c r="H414">
        <v>134</v>
      </c>
      <c r="I414" s="5">
        <f>IFERROR(E414/H414,0)</f>
        <v>104.82089552238806</v>
      </c>
      <c r="J414" t="s">
        <v>21</v>
      </c>
      <c r="K414" t="s">
        <v>22</v>
      </c>
      <c r="L414">
        <v>1388728800</v>
      </c>
      <c r="M414" s="8">
        <f t="shared" si="12"/>
        <v>41642.25</v>
      </c>
      <c r="N414">
        <v>1389592800</v>
      </c>
      <c r="O414" s="8">
        <f t="shared" si="13"/>
        <v>41652.25</v>
      </c>
      <c r="P414" t="b">
        <v>0</v>
      </c>
      <c r="Q414" t="b">
        <v>0</v>
      </c>
      <c r="R414" t="s">
        <v>119</v>
      </c>
      <c r="S414" t="str">
        <f>_xlfn.TEXTBEFORE(R414,"/")</f>
        <v>publishing</v>
      </c>
      <c r="T414" t="str">
        <f>_xlfn.TEXTAFTER(R414,"/")</f>
        <v>fiction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>E415/D415</f>
        <v>0.62072823218997364</v>
      </c>
      <c r="G415" t="s">
        <v>47</v>
      </c>
      <c r="H415">
        <v>1089</v>
      </c>
      <c r="I415" s="5">
        <f>IFERROR(E415/H415,0)</f>
        <v>108.01469237832875</v>
      </c>
      <c r="J415" t="s">
        <v>21</v>
      </c>
      <c r="K415" t="s">
        <v>22</v>
      </c>
      <c r="L415">
        <v>1543298400</v>
      </c>
      <c r="M415" s="8">
        <f t="shared" si="12"/>
        <v>43431.25</v>
      </c>
      <c r="N415">
        <v>1545631200</v>
      </c>
      <c r="O415" s="8">
        <f t="shared" si="13"/>
        <v>43458.25</v>
      </c>
      <c r="P415" t="b">
        <v>0</v>
      </c>
      <c r="Q415" t="b">
        <v>0</v>
      </c>
      <c r="R415" t="s">
        <v>71</v>
      </c>
      <c r="S415" t="str">
        <f>_xlfn.TEXTBEFORE(R415,"/")</f>
        <v>film &amp; video</v>
      </c>
      <c r="T415" t="str">
        <f>_xlfn.TEXTAFTER(R415,"/")</f>
        <v>animation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>E416/D416</f>
        <v>0.84699787460148779</v>
      </c>
      <c r="G416" t="s">
        <v>14</v>
      </c>
      <c r="H416">
        <v>5497</v>
      </c>
      <c r="I416" s="5">
        <f>IFERROR(E416/H416,0)</f>
        <v>28.998544660724033</v>
      </c>
      <c r="J416" t="s">
        <v>21</v>
      </c>
      <c r="K416" t="s">
        <v>22</v>
      </c>
      <c r="L416">
        <v>1271739600</v>
      </c>
      <c r="M416" s="8">
        <f t="shared" si="12"/>
        <v>40288.208333333336</v>
      </c>
      <c r="N416">
        <v>1272430800</v>
      </c>
      <c r="O416" s="8">
        <f t="shared" si="13"/>
        <v>40296.208333333336</v>
      </c>
      <c r="P416" t="b">
        <v>0</v>
      </c>
      <c r="Q416" t="b">
        <v>1</v>
      </c>
      <c r="R416" t="s">
        <v>17</v>
      </c>
      <c r="S416" t="str">
        <f>_xlfn.TEXTBEFORE(R416,"/")</f>
        <v>food</v>
      </c>
      <c r="T416" t="str">
        <f>_xlfn.TEXTAFTER(R416,"/")</f>
        <v>food trucks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>E417/D417</f>
        <v>0.11059030837004405</v>
      </c>
      <c r="G417" t="s">
        <v>14</v>
      </c>
      <c r="H417">
        <v>418</v>
      </c>
      <c r="I417" s="5">
        <f>IFERROR(E417/H417,0)</f>
        <v>30.028708133971293</v>
      </c>
      <c r="J417" t="s">
        <v>21</v>
      </c>
      <c r="K417" t="s">
        <v>22</v>
      </c>
      <c r="L417">
        <v>1326434400</v>
      </c>
      <c r="M417" s="8">
        <f t="shared" si="12"/>
        <v>40921.25</v>
      </c>
      <c r="N417">
        <v>1327903200</v>
      </c>
      <c r="O417" s="8">
        <f t="shared" si="13"/>
        <v>40938.25</v>
      </c>
      <c r="P417" t="b">
        <v>0</v>
      </c>
      <c r="Q417" t="b">
        <v>0</v>
      </c>
      <c r="R417" t="s">
        <v>33</v>
      </c>
      <c r="S417" t="str">
        <f>_xlfn.TEXTBEFORE(R417,"/")</f>
        <v>theater</v>
      </c>
      <c r="T417" t="str">
        <f>_xlfn.TEXTAFTER(R417,"/")</f>
        <v>plays</v>
      </c>
    </row>
    <row r="418" spans="1:20" ht="31.5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>E418/D418</f>
        <v>0.43838781575037145</v>
      </c>
      <c r="G418" t="s">
        <v>14</v>
      </c>
      <c r="H418">
        <v>1439</v>
      </c>
      <c r="I418" s="5">
        <f>IFERROR(E418/H418,0)</f>
        <v>41.005559416261292</v>
      </c>
      <c r="J418" t="s">
        <v>21</v>
      </c>
      <c r="K418" t="s">
        <v>22</v>
      </c>
      <c r="L418">
        <v>1295244000</v>
      </c>
      <c r="M418" s="8">
        <f t="shared" si="12"/>
        <v>40560.25</v>
      </c>
      <c r="N418">
        <v>1296021600</v>
      </c>
      <c r="O418" s="8">
        <f t="shared" si="13"/>
        <v>40569.25</v>
      </c>
      <c r="P418" t="b">
        <v>0</v>
      </c>
      <c r="Q418" t="b">
        <v>1</v>
      </c>
      <c r="R418" t="s">
        <v>42</v>
      </c>
      <c r="S418" t="str">
        <f>_xlfn.TEXTBEFORE(R418,"/")</f>
        <v>film &amp; video</v>
      </c>
      <c r="T418" t="str">
        <f>_xlfn.TEXTAFTER(R418,"/")</f>
        <v>documentary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>E419/D419</f>
        <v>0.55470588235294116</v>
      </c>
      <c r="G419" t="s">
        <v>14</v>
      </c>
      <c r="H419">
        <v>15</v>
      </c>
      <c r="I419" s="5">
        <f>IFERROR(E419/H419,0)</f>
        <v>62.866666666666667</v>
      </c>
      <c r="J419" t="s">
        <v>21</v>
      </c>
      <c r="K419" t="s">
        <v>22</v>
      </c>
      <c r="L419">
        <v>1541221200</v>
      </c>
      <c r="M419" s="8">
        <f t="shared" si="12"/>
        <v>43407.208333333328</v>
      </c>
      <c r="N419">
        <v>1543298400</v>
      </c>
      <c r="O419" s="8">
        <f t="shared" si="13"/>
        <v>43431.25</v>
      </c>
      <c r="P419" t="b">
        <v>0</v>
      </c>
      <c r="Q419" t="b">
        <v>0</v>
      </c>
      <c r="R419" t="s">
        <v>33</v>
      </c>
      <c r="S419" t="str">
        <f>_xlfn.TEXTBEFORE(R419,"/")</f>
        <v>theater</v>
      </c>
      <c r="T419" t="str">
        <f>_xlfn.TEXTAFTER(R419,"/")</f>
        <v>plays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>E420/D420</f>
        <v>0.57399511301160655</v>
      </c>
      <c r="G420" t="s">
        <v>14</v>
      </c>
      <c r="H420">
        <v>1999</v>
      </c>
      <c r="I420" s="5">
        <f>IFERROR(E420/H420,0)</f>
        <v>47.005002501250623</v>
      </c>
      <c r="J420" t="s">
        <v>15</v>
      </c>
      <c r="K420" t="s">
        <v>16</v>
      </c>
      <c r="L420">
        <v>1336280400</v>
      </c>
      <c r="M420" s="8">
        <f t="shared" si="12"/>
        <v>41035.208333333336</v>
      </c>
      <c r="N420">
        <v>1336366800</v>
      </c>
      <c r="O420" s="8">
        <f t="shared" si="13"/>
        <v>41036.208333333336</v>
      </c>
      <c r="P420" t="b">
        <v>0</v>
      </c>
      <c r="Q420" t="b">
        <v>0</v>
      </c>
      <c r="R420" t="s">
        <v>42</v>
      </c>
      <c r="S420" t="str">
        <f>_xlfn.TEXTBEFORE(R420,"/")</f>
        <v>film &amp; video</v>
      </c>
      <c r="T420" t="str">
        <f>_xlfn.TEXTAFTER(R420,"/")</f>
        <v>documentary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>E421/D421</f>
        <v>1.2343497363796134</v>
      </c>
      <c r="G421" t="s">
        <v>20</v>
      </c>
      <c r="H421">
        <v>5203</v>
      </c>
      <c r="I421" s="5">
        <f>IFERROR(E421/H421,0)</f>
        <v>26.997693638285604</v>
      </c>
      <c r="J421" t="s">
        <v>21</v>
      </c>
      <c r="K421" t="s">
        <v>22</v>
      </c>
      <c r="L421">
        <v>1324533600</v>
      </c>
      <c r="M421" s="8">
        <f t="shared" si="12"/>
        <v>40899.25</v>
      </c>
      <c r="N421">
        <v>1325052000</v>
      </c>
      <c r="O421" s="8">
        <f t="shared" si="13"/>
        <v>40905.25</v>
      </c>
      <c r="P421" t="b">
        <v>0</v>
      </c>
      <c r="Q421" t="b">
        <v>0</v>
      </c>
      <c r="R421" t="s">
        <v>28</v>
      </c>
      <c r="S421" t="str">
        <f>_xlfn.TEXTBEFORE(R421,"/")</f>
        <v>technology</v>
      </c>
      <c r="T421" t="str">
        <f>_xlfn.TEXTAFTER(R421,"/")</f>
        <v>web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>E422/D422</f>
        <v>1.2846</v>
      </c>
      <c r="G422" t="s">
        <v>20</v>
      </c>
      <c r="H422">
        <v>94</v>
      </c>
      <c r="I422" s="5">
        <f>IFERROR(E422/H422,0)</f>
        <v>68.329787234042556</v>
      </c>
      <c r="J422" t="s">
        <v>21</v>
      </c>
      <c r="K422" t="s">
        <v>22</v>
      </c>
      <c r="L422">
        <v>1498366800</v>
      </c>
      <c r="M422" s="8">
        <f t="shared" si="12"/>
        <v>42911.208333333328</v>
      </c>
      <c r="N422">
        <v>1499576400</v>
      </c>
      <c r="O422" s="8">
        <f t="shared" si="13"/>
        <v>42925.208333333328</v>
      </c>
      <c r="P422" t="b">
        <v>0</v>
      </c>
      <c r="Q422" t="b">
        <v>0</v>
      </c>
      <c r="R422" t="s">
        <v>33</v>
      </c>
      <c r="S422" t="str">
        <f>_xlfn.TEXTBEFORE(R422,"/")</f>
        <v>theater</v>
      </c>
      <c r="T422" t="str">
        <f>_xlfn.TEXTAFTER(R422,"/")</f>
        <v>plays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>E423/D423</f>
        <v>0.63989361702127656</v>
      </c>
      <c r="G423" t="s">
        <v>14</v>
      </c>
      <c r="H423">
        <v>118</v>
      </c>
      <c r="I423" s="5">
        <f>IFERROR(E423/H423,0)</f>
        <v>50.974576271186443</v>
      </c>
      <c r="J423" t="s">
        <v>21</v>
      </c>
      <c r="K423" t="s">
        <v>22</v>
      </c>
      <c r="L423">
        <v>1498712400</v>
      </c>
      <c r="M423" s="8">
        <f t="shared" si="12"/>
        <v>42915.208333333328</v>
      </c>
      <c r="N423">
        <v>1501304400</v>
      </c>
      <c r="O423" s="8">
        <f t="shared" si="13"/>
        <v>42945.208333333328</v>
      </c>
      <c r="P423" t="b">
        <v>0</v>
      </c>
      <c r="Q423" t="b">
        <v>1</v>
      </c>
      <c r="R423" t="s">
        <v>65</v>
      </c>
      <c r="S423" t="str">
        <f>_xlfn.TEXTBEFORE(R423,"/")</f>
        <v>technology</v>
      </c>
      <c r="T423" t="str">
        <f>_xlfn.TEXTAFTER(R423,"/")</f>
        <v>wearables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>E424/D424</f>
        <v>1.2729885057471264</v>
      </c>
      <c r="G424" t="s">
        <v>20</v>
      </c>
      <c r="H424">
        <v>205</v>
      </c>
      <c r="I424" s="5">
        <f>IFERROR(E424/H424,0)</f>
        <v>54.024390243902438</v>
      </c>
      <c r="J424" t="s">
        <v>21</v>
      </c>
      <c r="K424" t="s">
        <v>22</v>
      </c>
      <c r="L424">
        <v>1271480400</v>
      </c>
      <c r="M424" s="8">
        <f t="shared" si="12"/>
        <v>40285.208333333336</v>
      </c>
      <c r="N424">
        <v>1273208400</v>
      </c>
      <c r="O424" s="8">
        <f t="shared" si="13"/>
        <v>40305.208333333336</v>
      </c>
      <c r="P424" t="b">
        <v>0</v>
      </c>
      <c r="Q424" t="b">
        <v>1</v>
      </c>
      <c r="R424" t="s">
        <v>33</v>
      </c>
      <c r="S424" t="str">
        <f>_xlfn.TEXTBEFORE(R424,"/")</f>
        <v>theater</v>
      </c>
      <c r="T424" t="str">
        <f>_xlfn.TEXTAFTER(R424,"/")</f>
        <v>plays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>E425/D425</f>
        <v>0.10638024357239513</v>
      </c>
      <c r="G425" t="s">
        <v>14</v>
      </c>
      <c r="H425">
        <v>162</v>
      </c>
      <c r="I425" s="5">
        <f>IFERROR(E425/H425,0)</f>
        <v>97.055555555555557</v>
      </c>
      <c r="J425" t="s">
        <v>21</v>
      </c>
      <c r="K425" t="s">
        <v>22</v>
      </c>
      <c r="L425">
        <v>1316667600</v>
      </c>
      <c r="M425" s="8">
        <f t="shared" si="12"/>
        <v>40808.208333333336</v>
      </c>
      <c r="N425">
        <v>1316840400</v>
      </c>
      <c r="O425" s="8">
        <f t="shared" si="13"/>
        <v>40810.208333333336</v>
      </c>
      <c r="P425" t="b">
        <v>0</v>
      </c>
      <c r="Q425" t="b">
        <v>1</v>
      </c>
      <c r="R425" t="s">
        <v>17</v>
      </c>
      <c r="S425" t="str">
        <f>_xlfn.TEXTBEFORE(R425,"/")</f>
        <v>food</v>
      </c>
      <c r="T425" t="str">
        <f>_xlfn.TEXTAFTER(R425,"/")</f>
        <v>food trucks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>E426/D426</f>
        <v>0.40470588235294119</v>
      </c>
      <c r="G426" t="s">
        <v>14</v>
      </c>
      <c r="H426">
        <v>83</v>
      </c>
      <c r="I426" s="5">
        <f>IFERROR(E426/H426,0)</f>
        <v>24.867469879518072</v>
      </c>
      <c r="J426" t="s">
        <v>21</v>
      </c>
      <c r="K426" t="s">
        <v>22</v>
      </c>
      <c r="L426">
        <v>1524027600</v>
      </c>
      <c r="M426" s="8">
        <f t="shared" si="12"/>
        <v>43208.208333333328</v>
      </c>
      <c r="N426">
        <v>1524546000</v>
      </c>
      <c r="O426" s="8">
        <f t="shared" si="13"/>
        <v>43214.208333333328</v>
      </c>
      <c r="P426" t="b">
        <v>0</v>
      </c>
      <c r="Q426" t="b">
        <v>0</v>
      </c>
      <c r="R426" t="s">
        <v>60</v>
      </c>
      <c r="S426" t="str">
        <f>_xlfn.TEXTBEFORE(R426,"/")</f>
        <v>music</v>
      </c>
      <c r="T426" t="str">
        <f>_xlfn.TEXTAFTER(R426,"/")</f>
        <v>indie rock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>E427/D427</f>
        <v>2.8766666666666665</v>
      </c>
      <c r="G427" t="s">
        <v>20</v>
      </c>
      <c r="H427">
        <v>92</v>
      </c>
      <c r="I427" s="5">
        <f>IFERROR(E427/H427,0)</f>
        <v>84.423913043478265</v>
      </c>
      <c r="J427" t="s">
        <v>21</v>
      </c>
      <c r="K427" t="s">
        <v>22</v>
      </c>
      <c r="L427">
        <v>1438059600</v>
      </c>
      <c r="M427" s="8">
        <f t="shared" si="12"/>
        <v>42213.208333333328</v>
      </c>
      <c r="N427">
        <v>1438578000</v>
      </c>
      <c r="O427" s="8">
        <f t="shared" si="13"/>
        <v>42219.208333333328</v>
      </c>
      <c r="P427" t="b">
        <v>0</v>
      </c>
      <c r="Q427" t="b">
        <v>0</v>
      </c>
      <c r="R427" t="s">
        <v>122</v>
      </c>
      <c r="S427" t="str">
        <f>_xlfn.TEXTBEFORE(R427,"/")</f>
        <v>photography</v>
      </c>
      <c r="T427" t="str">
        <f>_xlfn.TEXTAFTER(R427,"/")</f>
        <v>photography books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>E428/D428</f>
        <v>5.7294444444444448</v>
      </c>
      <c r="G428" t="s">
        <v>20</v>
      </c>
      <c r="H428">
        <v>219</v>
      </c>
      <c r="I428" s="5">
        <f>IFERROR(E428/H428,0)</f>
        <v>47.091324200913242</v>
      </c>
      <c r="J428" t="s">
        <v>21</v>
      </c>
      <c r="K428" t="s">
        <v>22</v>
      </c>
      <c r="L428">
        <v>1361944800</v>
      </c>
      <c r="M428" s="8">
        <f t="shared" si="12"/>
        <v>41332.25</v>
      </c>
      <c r="N428">
        <v>1362549600</v>
      </c>
      <c r="O428" s="8">
        <f t="shared" si="13"/>
        <v>41339.25</v>
      </c>
      <c r="P428" t="b">
        <v>0</v>
      </c>
      <c r="Q428" t="b">
        <v>0</v>
      </c>
      <c r="R428" t="s">
        <v>33</v>
      </c>
      <c r="S428" t="str">
        <f>_xlfn.TEXTBEFORE(R428,"/")</f>
        <v>theater</v>
      </c>
      <c r="T428" t="str">
        <f>_xlfn.TEXTAFTER(R428,"/")</f>
        <v>plays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>E429/D429</f>
        <v>1.1290429799426933</v>
      </c>
      <c r="G429" t="s">
        <v>20</v>
      </c>
      <c r="H429">
        <v>2526</v>
      </c>
      <c r="I429" s="5">
        <f>IFERROR(E429/H429,0)</f>
        <v>77.996041171813147</v>
      </c>
      <c r="J429" t="s">
        <v>21</v>
      </c>
      <c r="K429" t="s">
        <v>22</v>
      </c>
      <c r="L429">
        <v>1410584400</v>
      </c>
      <c r="M429" s="8">
        <f t="shared" si="12"/>
        <v>41895.208333333336</v>
      </c>
      <c r="N429">
        <v>1413349200</v>
      </c>
      <c r="O429" s="8">
        <f t="shared" si="13"/>
        <v>41927.208333333336</v>
      </c>
      <c r="P429" t="b">
        <v>0</v>
      </c>
      <c r="Q429" t="b">
        <v>1</v>
      </c>
      <c r="R429" t="s">
        <v>33</v>
      </c>
      <c r="S429" t="str">
        <f>_xlfn.TEXTBEFORE(R429,"/")</f>
        <v>theater</v>
      </c>
      <c r="T429" t="str">
        <f>_xlfn.TEXTAFTER(R429,"/")</f>
        <v>plays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>E430/D430</f>
        <v>0.46387573964497042</v>
      </c>
      <c r="G430" t="s">
        <v>14</v>
      </c>
      <c r="H430">
        <v>747</v>
      </c>
      <c r="I430" s="5">
        <f>IFERROR(E430/H430,0)</f>
        <v>62.967871485943775</v>
      </c>
      <c r="J430" t="s">
        <v>21</v>
      </c>
      <c r="K430" t="s">
        <v>22</v>
      </c>
      <c r="L430">
        <v>1297404000</v>
      </c>
      <c r="M430" s="8">
        <f t="shared" si="12"/>
        <v>40585.25</v>
      </c>
      <c r="N430">
        <v>1298008800</v>
      </c>
      <c r="O430" s="8">
        <f t="shared" si="13"/>
        <v>40592.25</v>
      </c>
      <c r="P430" t="b">
        <v>0</v>
      </c>
      <c r="Q430" t="b">
        <v>0</v>
      </c>
      <c r="R430" t="s">
        <v>71</v>
      </c>
      <c r="S430" t="str">
        <f>_xlfn.TEXTBEFORE(R430,"/")</f>
        <v>film &amp; video</v>
      </c>
      <c r="T430" t="str">
        <f>_xlfn.TEXTAFTER(R430,"/")</f>
        <v>animation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>E431/D431</f>
        <v>0.90675916230366493</v>
      </c>
      <c r="G431" t="s">
        <v>74</v>
      </c>
      <c r="H431">
        <v>2138</v>
      </c>
      <c r="I431" s="5">
        <f>IFERROR(E431/H431,0)</f>
        <v>81.006080449017773</v>
      </c>
      <c r="J431" t="s">
        <v>21</v>
      </c>
      <c r="K431" t="s">
        <v>22</v>
      </c>
      <c r="L431">
        <v>1392012000</v>
      </c>
      <c r="M431" s="8">
        <f t="shared" si="12"/>
        <v>41680.25</v>
      </c>
      <c r="N431">
        <v>1394427600</v>
      </c>
      <c r="O431" s="8">
        <f t="shared" si="13"/>
        <v>41708.208333333336</v>
      </c>
      <c r="P431" t="b">
        <v>0</v>
      </c>
      <c r="Q431" t="b">
        <v>1</v>
      </c>
      <c r="R431" t="s">
        <v>122</v>
      </c>
      <c r="S431" t="str">
        <f>_xlfn.TEXTBEFORE(R431,"/")</f>
        <v>photography</v>
      </c>
      <c r="T431" t="str">
        <f>_xlfn.TEXTAFTER(R431,"/")</f>
        <v>photography books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>E432/D432</f>
        <v>0.67740740740740746</v>
      </c>
      <c r="G432" t="s">
        <v>14</v>
      </c>
      <c r="H432">
        <v>84</v>
      </c>
      <c r="I432" s="5">
        <f>IFERROR(E432/H432,0)</f>
        <v>65.321428571428569</v>
      </c>
      <c r="J432" t="s">
        <v>21</v>
      </c>
      <c r="K432" t="s">
        <v>22</v>
      </c>
      <c r="L432">
        <v>1569733200</v>
      </c>
      <c r="M432" s="8">
        <f t="shared" si="12"/>
        <v>43737.208333333328</v>
      </c>
      <c r="N432">
        <v>1572670800</v>
      </c>
      <c r="O432" s="8">
        <f t="shared" si="13"/>
        <v>43771.208333333328</v>
      </c>
      <c r="P432" t="b">
        <v>0</v>
      </c>
      <c r="Q432" t="b">
        <v>0</v>
      </c>
      <c r="R432" t="s">
        <v>33</v>
      </c>
      <c r="S432" t="str">
        <f>_xlfn.TEXTBEFORE(R432,"/")</f>
        <v>theater</v>
      </c>
      <c r="T432" t="str">
        <f>_xlfn.TEXTAFTER(R432,"/")</f>
        <v>plays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>E433/D433</f>
        <v>1.9249019607843136</v>
      </c>
      <c r="G433" t="s">
        <v>20</v>
      </c>
      <c r="H433">
        <v>94</v>
      </c>
      <c r="I433" s="5">
        <f>IFERROR(E433/H433,0)</f>
        <v>104.43617021276596</v>
      </c>
      <c r="J433" t="s">
        <v>21</v>
      </c>
      <c r="K433" t="s">
        <v>22</v>
      </c>
      <c r="L433">
        <v>1529643600</v>
      </c>
      <c r="M433" s="8">
        <f t="shared" si="12"/>
        <v>43273.208333333328</v>
      </c>
      <c r="N433">
        <v>1531112400</v>
      </c>
      <c r="O433" s="8">
        <f t="shared" si="13"/>
        <v>43290.208333333328</v>
      </c>
      <c r="P433" t="b">
        <v>1</v>
      </c>
      <c r="Q433" t="b">
        <v>0</v>
      </c>
      <c r="R433" t="s">
        <v>33</v>
      </c>
      <c r="S433" t="str">
        <f>_xlfn.TEXTBEFORE(R433,"/")</f>
        <v>theater</v>
      </c>
      <c r="T433" t="str">
        <f>_xlfn.TEXTAFTER(R433,"/")</f>
        <v>plays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>E434/D434</f>
        <v>0.82714285714285718</v>
      </c>
      <c r="G434" t="s">
        <v>14</v>
      </c>
      <c r="H434">
        <v>91</v>
      </c>
      <c r="I434" s="5">
        <f>IFERROR(E434/H434,0)</f>
        <v>69.989010989010993</v>
      </c>
      <c r="J434" t="s">
        <v>21</v>
      </c>
      <c r="K434" t="s">
        <v>22</v>
      </c>
      <c r="L434">
        <v>1399006800</v>
      </c>
      <c r="M434" s="8">
        <f t="shared" si="12"/>
        <v>41761.208333333336</v>
      </c>
      <c r="N434">
        <v>1400734800</v>
      </c>
      <c r="O434" s="8">
        <f t="shared" si="13"/>
        <v>41781.208333333336</v>
      </c>
      <c r="P434" t="b">
        <v>0</v>
      </c>
      <c r="Q434" t="b">
        <v>0</v>
      </c>
      <c r="R434" t="s">
        <v>33</v>
      </c>
      <c r="S434" t="str">
        <f>_xlfn.TEXTBEFORE(R434,"/")</f>
        <v>theater</v>
      </c>
      <c r="T434" t="str">
        <f>_xlfn.TEXTAFTER(R434,"/")</f>
        <v>plays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>E435/D435</f>
        <v>0.54163920922570019</v>
      </c>
      <c r="G435" t="s">
        <v>14</v>
      </c>
      <c r="H435">
        <v>792</v>
      </c>
      <c r="I435" s="5">
        <f>IFERROR(E435/H435,0)</f>
        <v>83.023989898989896</v>
      </c>
      <c r="J435" t="s">
        <v>21</v>
      </c>
      <c r="K435" t="s">
        <v>22</v>
      </c>
      <c r="L435">
        <v>1385359200</v>
      </c>
      <c r="M435" s="8">
        <f t="shared" si="12"/>
        <v>41603.25</v>
      </c>
      <c r="N435">
        <v>1386741600</v>
      </c>
      <c r="O435" s="8">
        <f t="shared" si="13"/>
        <v>41619.25</v>
      </c>
      <c r="P435" t="b">
        <v>0</v>
      </c>
      <c r="Q435" t="b">
        <v>1</v>
      </c>
      <c r="R435" t="s">
        <v>42</v>
      </c>
      <c r="S435" t="str">
        <f>_xlfn.TEXTBEFORE(R435,"/")</f>
        <v>film &amp; video</v>
      </c>
      <c r="T435" t="str">
        <f>_xlfn.TEXTAFTER(R435,"/")</f>
        <v>documentary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>E436/D436</f>
        <v>0.16722222222222222</v>
      </c>
      <c r="G436" t="s">
        <v>74</v>
      </c>
      <c r="H436">
        <v>10</v>
      </c>
      <c r="I436" s="5">
        <f>IFERROR(E436/H436,0)</f>
        <v>90.3</v>
      </c>
      <c r="J436" t="s">
        <v>15</v>
      </c>
      <c r="K436" t="s">
        <v>16</v>
      </c>
      <c r="L436">
        <v>1480572000</v>
      </c>
      <c r="M436" s="8">
        <f t="shared" si="12"/>
        <v>42705.25</v>
      </c>
      <c r="N436">
        <v>1481781600</v>
      </c>
      <c r="O436" s="8">
        <f t="shared" si="13"/>
        <v>42719.25</v>
      </c>
      <c r="P436" t="b">
        <v>1</v>
      </c>
      <c r="Q436" t="b">
        <v>0</v>
      </c>
      <c r="R436" t="s">
        <v>33</v>
      </c>
      <c r="S436" t="str">
        <f>_xlfn.TEXTBEFORE(R436,"/")</f>
        <v>theater</v>
      </c>
      <c r="T436" t="str">
        <f>_xlfn.TEXTAFTER(R436,"/")</f>
        <v>plays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>E437/D437</f>
        <v>1.168766404199475</v>
      </c>
      <c r="G437" t="s">
        <v>20</v>
      </c>
      <c r="H437">
        <v>1713</v>
      </c>
      <c r="I437" s="5">
        <f>IFERROR(E437/H437,0)</f>
        <v>103.98131932282546</v>
      </c>
      <c r="J437" t="s">
        <v>107</v>
      </c>
      <c r="K437" t="s">
        <v>108</v>
      </c>
      <c r="L437">
        <v>1418623200</v>
      </c>
      <c r="M437" s="8">
        <f t="shared" si="12"/>
        <v>41988.25</v>
      </c>
      <c r="N437">
        <v>1419660000</v>
      </c>
      <c r="O437" s="8">
        <f t="shared" si="13"/>
        <v>42000.25</v>
      </c>
      <c r="P437" t="b">
        <v>0</v>
      </c>
      <c r="Q437" t="b">
        <v>1</v>
      </c>
      <c r="R437" t="s">
        <v>33</v>
      </c>
      <c r="S437" t="str">
        <f>_xlfn.TEXTBEFORE(R437,"/")</f>
        <v>theater</v>
      </c>
      <c r="T437" t="str">
        <f>_xlfn.TEXTAFTER(R437,"/")</f>
        <v>plays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>E438/D438</f>
        <v>10.521538461538462</v>
      </c>
      <c r="G438" t="s">
        <v>20</v>
      </c>
      <c r="H438">
        <v>249</v>
      </c>
      <c r="I438" s="5">
        <f>IFERROR(E438/H438,0)</f>
        <v>54.931726907630519</v>
      </c>
      <c r="J438" t="s">
        <v>21</v>
      </c>
      <c r="K438" t="s">
        <v>22</v>
      </c>
      <c r="L438">
        <v>1555736400</v>
      </c>
      <c r="M438" s="8">
        <f t="shared" si="12"/>
        <v>43575.208333333328</v>
      </c>
      <c r="N438">
        <v>1555822800</v>
      </c>
      <c r="O438" s="8">
        <f t="shared" si="13"/>
        <v>43576.208333333328</v>
      </c>
      <c r="P438" t="b">
        <v>0</v>
      </c>
      <c r="Q438" t="b">
        <v>0</v>
      </c>
      <c r="R438" t="s">
        <v>159</v>
      </c>
      <c r="S438" t="str">
        <f>_xlfn.TEXTBEFORE(R438,"/")</f>
        <v>music</v>
      </c>
      <c r="T438" t="str">
        <f>_xlfn.TEXTAFTER(R438,"/")</f>
        <v>jazz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>E439/D439</f>
        <v>1.2307407407407407</v>
      </c>
      <c r="G439" t="s">
        <v>20</v>
      </c>
      <c r="H439">
        <v>192</v>
      </c>
      <c r="I439" s="5">
        <f>IFERROR(E439/H439,0)</f>
        <v>51.921875</v>
      </c>
      <c r="J439" t="s">
        <v>21</v>
      </c>
      <c r="K439" t="s">
        <v>22</v>
      </c>
      <c r="L439">
        <v>1442120400</v>
      </c>
      <c r="M439" s="8">
        <f t="shared" si="12"/>
        <v>42260.208333333328</v>
      </c>
      <c r="N439">
        <v>1442379600</v>
      </c>
      <c r="O439" s="8">
        <f t="shared" si="13"/>
        <v>42263.208333333328</v>
      </c>
      <c r="P439" t="b">
        <v>0</v>
      </c>
      <c r="Q439" t="b">
        <v>1</v>
      </c>
      <c r="R439" t="s">
        <v>71</v>
      </c>
      <c r="S439" t="str">
        <f>_xlfn.TEXTBEFORE(R439,"/")</f>
        <v>film &amp; video</v>
      </c>
      <c r="T439" t="str">
        <f>_xlfn.TEXTAFTER(R439,"/")</f>
        <v>animation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>E440/D440</f>
        <v>1.7863855421686747</v>
      </c>
      <c r="G440" t="s">
        <v>20</v>
      </c>
      <c r="H440">
        <v>247</v>
      </c>
      <c r="I440" s="5">
        <f>IFERROR(E440/H440,0)</f>
        <v>60.02834008097166</v>
      </c>
      <c r="J440" t="s">
        <v>21</v>
      </c>
      <c r="K440" t="s">
        <v>22</v>
      </c>
      <c r="L440">
        <v>1362376800</v>
      </c>
      <c r="M440" s="8">
        <f t="shared" si="12"/>
        <v>41337.25</v>
      </c>
      <c r="N440">
        <v>1364965200</v>
      </c>
      <c r="O440" s="8">
        <f t="shared" si="13"/>
        <v>41367.208333333336</v>
      </c>
      <c r="P440" t="b">
        <v>0</v>
      </c>
      <c r="Q440" t="b">
        <v>0</v>
      </c>
      <c r="R440" t="s">
        <v>33</v>
      </c>
      <c r="S440" t="str">
        <f>_xlfn.TEXTBEFORE(R440,"/")</f>
        <v>theater</v>
      </c>
      <c r="T440" t="str">
        <f>_xlfn.TEXTAFTER(R440,"/")</f>
        <v>plays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>E441/D441</f>
        <v>3.5528169014084505</v>
      </c>
      <c r="G441" t="s">
        <v>20</v>
      </c>
      <c r="H441">
        <v>2293</v>
      </c>
      <c r="I441" s="5">
        <f>IFERROR(E441/H441,0)</f>
        <v>44.003488879197555</v>
      </c>
      <c r="J441" t="s">
        <v>21</v>
      </c>
      <c r="K441" t="s">
        <v>22</v>
      </c>
      <c r="L441">
        <v>1478408400</v>
      </c>
      <c r="M441" s="8">
        <f t="shared" si="12"/>
        <v>42680.208333333328</v>
      </c>
      <c r="N441">
        <v>1479016800</v>
      </c>
      <c r="O441" s="8">
        <f t="shared" si="13"/>
        <v>42687.25</v>
      </c>
      <c r="P441" t="b">
        <v>0</v>
      </c>
      <c r="Q441" t="b">
        <v>0</v>
      </c>
      <c r="R441" t="s">
        <v>474</v>
      </c>
      <c r="S441" t="str">
        <f>_xlfn.TEXTBEFORE(R441,"/")</f>
        <v>film &amp; video</v>
      </c>
      <c r="T441" t="str">
        <f>_xlfn.TEXTAFTER(R441,"/")</f>
        <v>science fiction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>E442/D442</f>
        <v>1.6190634146341463</v>
      </c>
      <c r="G442" t="s">
        <v>20</v>
      </c>
      <c r="H442">
        <v>3131</v>
      </c>
      <c r="I442" s="5">
        <f>IFERROR(E442/H442,0)</f>
        <v>53.003513254551258</v>
      </c>
      <c r="J442" t="s">
        <v>21</v>
      </c>
      <c r="K442" t="s">
        <v>22</v>
      </c>
      <c r="L442">
        <v>1498798800</v>
      </c>
      <c r="M442" s="8">
        <f t="shared" si="12"/>
        <v>42916.208333333328</v>
      </c>
      <c r="N442">
        <v>1499662800</v>
      </c>
      <c r="O442" s="8">
        <f t="shared" si="13"/>
        <v>42926.208333333328</v>
      </c>
      <c r="P442" t="b">
        <v>0</v>
      </c>
      <c r="Q442" t="b">
        <v>0</v>
      </c>
      <c r="R442" t="s">
        <v>269</v>
      </c>
      <c r="S442" t="str">
        <f>_xlfn.TEXTBEFORE(R442,"/")</f>
        <v>film &amp; video</v>
      </c>
      <c r="T442" t="str">
        <f>_xlfn.TEXTAFTER(R442,"/")</f>
        <v>television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>E443/D443</f>
        <v>0.24914285714285714</v>
      </c>
      <c r="G443" t="s">
        <v>14</v>
      </c>
      <c r="H443">
        <v>32</v>
      </c>
      <c r="I443" s="5">
        <f>IFERROR(E443/H443,0)</f>
        <v>54.5</v>
      </c>
      <c r="J443" t="s">
        <v>21</v>
      </c>
      <c r="K443" t="s">
        <v>22</v>
      </c>
      <c r="L443">
        <v>1335416400</v>
      </c>
      <c r="M443" s="8">
        <f t="shared" si="12"/>
        <v>41025.208333333336</v>
      </c>
      <c r="N443">
        <v>1337835600</v>
      </c>
      <c r="O443" s="8">
        <f t="shared" si="13"/>
        <v>41053.208333333336</v>
      </c>
      <c r="P443" t="b">
        <v>0</v>
      </c>
      <c r="Q443" t="b">
        <v>0</v>
      </c>
      <c r="R443" t="s">
        <v>65</v>
      </c>
      <c r="S443" t="str">
        <f>_xlfn.TEXTBEFORE(R443,"/")</f>
        <v>technology</v>
      </c>
      <c r="T443" t="str">
        <f>_xlfn.TEXTAFTER(R443,"/")</f>
        <v>wearables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>E444/D444</f>
        <v>1.9872222222222222</v>
      </c>
      <c r="G444" t="s">
        <v>20</v>
      </c>
      <c r="H444">
        <v>143</v>
      </c>
      <c r="I444" s="5">
        <f>IFERROR(E444/H444,0)</f>
        <v>75.04195804195804</v>
      </c>
      <c r="J444" t="s">
        <v>107</v>
      </c>
      <c r="K444" t="s">
        <v>108</v>
      </c>
      <c r="L444">
        <v>1504328400</v>
      </c>
      <c r="M444" s="8">
        <f t="shared" si="12"/>
        <v>42980.208333333328</v>
      </c>
      <c r="N444">
        <v>1505710800</v>
      </c>
      <c r="O444" s="8">
        <f t="shared" si="13"/>
        <v>42996.208333333328</v>
      </c>
      <c r="P444" t="b">
        <v>0</v>
      </c>
      <c r="Q444" t="b">
        <v>0</v>
      </c>
      <c r="R444" t="s">
        <v>33</v>
      </c>
      <c r="S444" t="str">
        <f>_xlfn.TEXTBEFORE(R444,"/")</f>
        <v>theater</v>
      </c>
      <c r="T444" t="str">
        <f>_xlfn.TEXTAFTER(R444,"/")</f>
        <v>plays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>E445/D445</f>
        <v>0.34752688172043011</v>
      </c>
      <c r="G445" t="s">
        <v>74</v>
      </c>
      <c r="H445">
        <v>90</v>
      </c>
      <c r="I445" s="5">
        <f>IFERROR(E445/H445,0)</f>
        <v>35.911111111111111</v>
      </c>
      <c r="J445" t="s">
        <v>21</v>
      </c>
      <c r="K445" t="s">
        <v>22</v>
      </c>
      <c r="L445">
        <v>1285822800</v>
      </c>
      <c r="M445" s="8">
        <f t="shared" si="12"/>
        <v>40451.208333333336</v>
      </c>
      <c r="N445">
        <v>1287464400</v>
      </c>
      <c r="O445" s="8">
        <f t="shared" si="13"/>
        <v>40470.208333333336</v>
      </c>
      <c r="P445" t="b">
        <v>0</v>
      </c>
      <c r="Q445" t="b">
        <v>0</v>
      </c>
      <c r="R445" t="s">
        <v>33</v>
      </c>
      <c r="S445" t="str">
        <f>_xlfn.TEXTBEFORE(R445,"/")</f>
        <v>theater</v>
      </c>
      <c r="T445" t="str">
        <f>_xlfn.TEXTAFTER(R445,"/")</f>
        <v>plays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>E446/D446</f>
        <v>1.7641935483870967</v>
      </c>
      <c r="G446" t="s">
        <v>20</v>
      </c>
      <c r="H446">
        <v>296</v>
      </c>
      <c r="I446" s="5">
        <f>IFERROR(E446/H446,0)</f>
        <v>36.952702702702702</v>
      </c>
      <c r="J446" t="s">
        <v>21</v>
      </c>
      <c r="K446" t="s">
        <v>22</v>
      </c>
      <c r="L446">
        <v>1311483600</v>
      </c>
      <c r="M446" s="8">
        <f t="shared" si="12"/>
        <v>40748.208333333336</v>
      </c>
      <c r="N446">
        <v>1311656400</v>
      </c>
      <c r="O446" s="8">
        <f t="shared" si="13"/>
        <v>40750.208333333336</v>
      </c>
      <c r="P446" t="b">
        <v>0</v>
      </c>
      <c r="Q446" t="b">
        <v>1</v>
      </c>
      <c r="R446" t="s">
        <v>60</v>
      </c>
      <c r="S446" t="str">
        <f>_xlfn.TEXTBEFORE(R446,"/")</f>
        <v>music</v>
      </c>
      <c r="T446" t="str">
        <f>_xlfn.TEXTAFTER(R446,"/")</f>
        <v>indie rock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>E447/D447</f>
        <v>5.1138095238095236</v>
      </c>
      <c r="G447" t="s">
        <v>20</v>
      </c>
      <c r="H447">
        <v>170</v>
      </c>
      <c r="I447" s="5">
        <f>IFERROR(E447/H447,0)</f>
        <v>63.170588235294119</v>
      </c>
      <c r="J447" t="s">
        <v>21</v>
      </c>
      <c r="K447" t="s">
        <v>22</v>
      </c>
      <c r="L447">
        <v>1291356000</v>
      </c>
      <c r="M447" s="8">
        <f t="shared" si="12"/>
        <v>40515.25</v>
      </c>
      <c r="N447">
        <v>1293170400</v>
      </c>
      <c r="O447" s="8">
        <f t="shared" si="13"/>
        <v>40536.25</v>
      </c>
      <c r="P447" t="b">
        <v>0</v>
      </c>
      <c r="Q447" t="b">
        <v>1</v>
      </c>
      <c r="R447" t="s">
        <v>33</v>
      </c>
      <c r="S447" t="str">
        <f>_xlfn.TEXTBEFORE(R447,"/")</f>
        <v>theater</v>
      </c>
      <c r="T447" t="str">
        <f>_xlfn.TEXTAFTER(R447,"/")</f>
        <v>plays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>E448/D448</f>
        <v>0.82044117647058823</v>
      </c>
      <c r="G448" t="s">
        <v>14</v>
      </c>
      <c r="H448">
        <v>186</v>
      </c>
      <c r="I448" s="5">
        <f>IFERROR(E448/H448,0)</f>
        <v>29.99462365591398</v>
      </c>
      <c r="J448" t="s">
        <v>21</v>
      </c>
      <c r="K448" t="s">
        <v>22</v>
      </c>
      <c r="L448">
        <v>1355810400</v>
      </c>
      <c r="M448" s="8">
        <f t="shared" si="12"/>
        <v>41261.25</v>
      </c>
      <c r="N448">
        <v>1355983200</v>
      </c>
      <c r="O448" s="8">
        <f t="shared" si="13"/>
        <v>41263.25</v>
      </c>
      <c r="P448" t="b">
        <v>0</v>
      </c>
      <c r="Q448" t="b">
        <v>0</v>
      </c>
      <c r="R448" t="s">
        <v>65</v>
      </c>
      <c r="S448" t="str">
        <f>_xlfn.TEXTBEFORE(R448,"/")</f>
        <v>technology</v>
      </c>
      <c r="T448" t="str">
        <f>_xlfn.TEXTAFTER(R448,"/")</f>
        <v>wearables</v>
      </c>
    </row>
    <row r="449" spans="1:20" ht="31.5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>E449/D449</f>
        <v>0.24326030927835052</v>
      </c>
      <c r="G449" t="s">
        <v>74</v>
      </c>
      <c r="H449">
        <v>439</v>
      </c>
      <c r="I449" s="5">
        <f>IFERROR(E449/H449,0)</f>
        <v>86</v>
      </c>
      <c r="J449" t="s">
        <v>40</v>
      </c>
      <c r="K449" t="s">
        <v>41</v>
      </c>
      <c r="L449">
        <v>1513663200</v>
      </c>
      <c r="M449" s="8">
        <f t="shared" si="12"/>
        <v>43088.25</v>
      </c>
      <c r="N449">
        <v>1515045600</v>
      </c>
      <c r="O449" s="8">
        <f t="shared" si="13"/>
        <v>43104.25</v>
      </c>
      <c r="P449" t="b">
        <v>0</v>
      </c>
      <c r="Q449" t="b">
        <v>0</v>
      </c>
      <c r="R449" t="s">
        <v>269</v>
      </c>
      <c r="S449" t="str">
        <f>_xlfn.TEXTBEFORE(R449,"/")</f>
        <v>film &amp; video</v>
      </c>
      <c r="T449" t="str">
        <f>_xlfn.TEXTAFTER(R449,"/")</f>
        <v>television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>E450/D450</f>
        <v>0.50482758620689661</v>
      </c>
      <c r="G450" t="s">
        <v>14</v>
      </c>
      <c r="H450">
        <v>605</v>
      </c>
      <c r="I450" s="5">
        <f>IFERROR(E450/H450,0)</f>
        <v>75.014876033057845</v>
      </c>
      <c r="J450" t="s">
        <v>21</v>
      </c>
      <c r="K450" t="s">
        <v>22</v>
      </c>
      <c r="L450">
        <v>1365915600</v>
      </c>
      <c r="M450" s="8">
        <f t="shared" si="12"/>
        <v>41378.208333333336</v>
      </c>
      <c r="N450">
        <v>1366088400</v>
      </c>
      <c r="O450" s="8">
        <f t="shared" si="13"/>
        <v>41380.208333333336</v>
      </c>
      <c r="P450" t="b">
        <v>0</v>
      </c>
      <c r="Q450" t="b">
        <v>1</v>
      </c>
      <c r="R450" t="s">
        <v>89</v>
      </c>
      <c r="S450" t="str">
        <f>_xlfn.TEXTBEFORE(R450,"/")</f>
        <v>games</v>
      </c>
      <c r="T450" t="str">
        <f>_xlfn.TEXTAFTER(R450,"/")</f>
        <v>video games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>E451/D451</f>
        <v>9.67</v>
      </c>
      <c r="G451" t="s">
        <v>20</v>
      </c>
      <c r="H451">
        <v>86</v>
      </c>
      <c r="I451" s="5">
        <f>IFERROR(E451/H451,0)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14">(((L451/60)/60)/24)+DATE(1970,1,1)</f>
        <v>43530.25</v>
      </c>
      <c r="N451">
        <v>1553317200</v>
      </c>
      <c r="O451" s="8">
        <f t="shared" ref="O451:O514" si="1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_xlfn.TEXTBEFORE(R451,"/")</f>
        <v>games</v>
      </c>
      <c r="T451" t="str">
        <f>_xlfn.TEXTAFTER(R451,"/")</f>
        <v>video games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>E452/D452</f>
        <v>0.04</v>
      </c>
      <c r="G452" t="s">
        <v>14</v>
      </c>
      <c r="H452">
        <v>1</v>
      </c>
      <c r="I452" s="5">
        <f>IFERROR(E452/H452,0)</f>
        <v>4</v>
      </c>
      <c r="J452" t="s">
        <v>15</v>
      </c>
      <c r="K452" t="s">
        <v>16</v>
      </c>
      <c r="L452">
        <v>1540098000</v>
      </c>
      <c r="M452" s="8">
        <f t="shared" si="14"/>
        <v>43394.208333333328</v>
      </c>
      <c r="N452">
        <v>1542088800</v>
      </c>
      <c r="O452" s="8">
        <f t="shared" si="15"/>
        <v>43417.25</v>
      </c>
      <c r="P452" t="b">
        <v>0</v>
      </c>
      <c r="Q452" t="b">
        <v>0</v>
      </c>
      <c r="R452" t="s">
        <v>71</v>
      </c>
      <c r="S452" t="str">
        <f>_xlfn.TEXTBEFORE(R452,"/")</f>
        <v>film &amp; video</v>
      </c>
      <c r="T452" t="str">
        <f>_xlfn.TEXTAFTER(R452,"/")</f>
        <v>animation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>E453/D453</f>
        <v>1.2284501347708894</v>
      </c>
      <c r="G453" t="s">
        <v>20</v>
      </c>
      <c r="H453">
        <v>6286</v>
      </c>
      <c r="I453" s="5">
        <f>IFERROR(E453/H453,0)</f>
        <v>29.001272669424118</v>
      </c>
      <c r="J453" t="s">
        <v>21</v>
      </c>
      <c r="K453" t="s">
        <v>22</v>
      </c>
      <c r="L453">
        <v>1500440400</v>
      </c>
      <c r="M453" s="8">
        <f t="shared" si="14"/>
        <v>42935.208333333328</v>
      </c>
      <c r="N453">
        <v>1503118800</v>
      </c>
      <c r="O453" s="8">
        <f t="shared" si="15"/>
        <v>42966.208333333328</v>
      </c>
      <c r="P453" t="b">
        <v>0</v>
      </c>
      <c r="Q453" t="b">
        <v>0</v>
      </c>
      <c r="R453" t="s">
        <v>23</v>
      </c>
      <c r="S453" t="str">
        <f>_xlfn.TEXTBEFORE(R453,"/")</f>
        <v>music</v>
      </c>
      <c r="T453" t="str">
        <f>_xlfn.TEXTAFTER(R453,"/")</f>
        <v>rock</v>
      </c>
    </row>
    <row r="454" spans="1:20" ht="31.5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>E454/D454</f>
        <v>0.63437500000000002</v>
      </c>
      <c r="G454" t="s">
        <v>14</v>
      </c>
      <c r="H454">
        <v>31</v>
      </c>
      <c r="I454" s="5">
        <f>IFERROR(E454/H454,0)</f>
        <v>98.225806451612897</v>
      </c>
      <c r="J454" t="s">
        <v>21</v>
      </c>
      <c r="K454" t="s">
        <v>22</v>
      </c>
      <c r="L454">
        <v>1278392400</v>
      </c>
      <c r="M454" s="8">
        <f t="shared" si="14"/>
        <v>40365.208333333336</v>
      </c>
      <c r="N454">
        <v>1278478800</v>
      </c>
      <c r="O454" s="8">
        <f t="shared" si="15"/>
        <v>40366.208333333336</v>
      </c>
      <c r="P454" t="b">
        <v>0</v>
      </c>
      <c r="Q454" t="b">
        <v>0</v>
      </c>
      <c r="R454" t="s">
        <v>53</v>
      </c>
      <c r="S454" t="str">
        <f>_xlfn.TEXTBEFORE(R454,"/")</f>
        <v>film &amp; video</v>
      </c>
      <c r="T454" t="str">
        <f>_xlfn.TEXTAFTER(R454,"/")</f>
        <v>drama</v>
      </c>
    </row>
    <row r="455" spans="1:20" ht="31.5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>E455/D455</f>
        <v>0.56331688596491225</v>
      </c>
      <c r="G455" t="s">
        <v>14</v>
      </c>
      <c r="H455">
        <v>1181</v>
      </c>
      <c r="I455" s="5">
        <f>IFERROR(E455/H455,0)</f>
        <v>87.001693480101608</v>
      </c>
      <c r="J455" t="s">
        <v>21</v>
      </c>
      <c r="K455" t="s">
        <v>22</v>
      </c>
      <c r="L455">
        <v>1480572000</v>
      </c>
      <c r="M455" s="8">
        <f t="shared" si="14"/>
        <v>42705.25</v>
      </c>
      <c r="N455">
        <v>1484114400</v>
      </c>
      <c r="O455" s="8">
        <f t="shared" si="15"/>
        <v>42746.25</v>
      </c>
      <c r="P455" t="b">
        <v>0</v>
      </c>
      <c r="Q455" t="b">
        <v>0</v>
      </c>
      <c r="R455" t="s">
        <v>474</v>
      </c>
      <c r="S455" t="str">
        <f>_xlfn.TEXTBEFORE(R455,"/")</f>
        <v>film &amp; video</v>
      </c>
      <c r="T455" t="str">
        <f>_xlfn.TEXTAFTER(R455,"/")</f>
        <v>science fiction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>E456/D456</f>
        <v>0.44074999999999998</v>
      </c>
      <c r="G456" t="s">
        <v>14</v>
      </c>
      <c r="H456">
        <v>39</v>
      </c>
      <c r="I456" s="5">
        <f>IFERROR(E456/H456,0)</f>
        <v>45.205128205128204</v>
      </c>
      <c r="J456" t="s">
        <v>21</v>
      </c>
      <c r="K456" t="s">
        <v>22</v>
      </c>
      <c r="L456">
        <v>1382331600</v>
      </c>
      <c r="M456" s="8">
        <f t="shared" si="14"/>
        <v>41568.208333333336</v>
      </c>
      <c r="N456">
        <v>1385445600</v>
      </c>
      <c r="O456" s="8">
        <f t="shared" si="15"/>
        <v>41604.25</v>
      </c>
      <c r="P456" t="b">
        <v>0</v>
      </c>
      <c r="Q456" t="b">
        <v>1</v>
      </c>
      <c r="R456" t="s">
        <v>53</v>
      </c>
      <c r="S456" t="str">
        <f>_xlfn.TEXTBEFORE(R456,"/")</f>
        <v>film &amp; video</v>
      </c>
      <c r="T456" t="str">
        <f>_xlfn.TEXTAFTER(R456,"/")</f>
        <v>drama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>E457/D457</f>
        <v>1.1837253218884121</v>
      </c>
      <c r="G457" t="s">
        <v>20</v>
      </c>
      <c r="H457">
        <v>3727</v>
      </c>
      <c r="I457" s="5">
        <f>IFERROR(E457/H457,0)</f>
        <v>37.001341561577675</v>
      </c>
      <c r="J457" t="s">
        <v>21</v>
      </c>
      <c r="K457" t="s">
        <v>22</v>
      </c>
      <c r="L457">
        <v>1316754000</v>
      </c>
      <c r="M457" s="8">
        <f t="shared" si="14"/>
        <v>40809.208333333336</v>
      </c>
      <c r="N457">
        <v>1318741200</v>
      </c>
      <c r="O457" s="8">
        <f t="shared" si="15"/>
        <v>40832.208333333336</v>
      </c>
      <c r="P457" t="b">
        <v>0</v>
      </c>
      <c r="Q457" t="b">
        <v>0</v>
      </c>
      <c r="R457" t="s">
        <v>33</v>
      </c>
      <c r="S457" t="str">
        <f>_xlfn.TEXTBEFORE(R457,"/")</f>
        <v>theater</v>
      </c>
      <c r="T457" t="str">
        <f>_xlfn.TEXTAFTER(R457,"/")</f>
        <v>plays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>E458/D458</f>
        <v>1.041243169398907</v>
      </c>
      <c r="G458" t="s">
        <v>20</v>
      </c>
      <c r="H458">
        <v>1605</v>
      </c>
      <c r="I458" s="5">
        <f>IFERROR(E458/H458,0)</f>
        <v>94.976947040498445</v>
      </c>
      <c r="J458" t="s">
        <v>21</v>
      </c>
      <c r="K458" t="s">
        <v>22</v>
      </c>
      <c r="L458">
        <v>1518242400</v>
      </c>
      <c r="M458" s="8">
        <f t="shared" si="14"/>
        <v>43141.25</v>
      </c>
      <c r="N458">
        <v>1518242400</v>
      </c>
      <c r="O458" s="8">
        <f t="shared" si="15"/>
        <v>43141.25</v>
      </c>
      <c r="P458" t="b">
        <v>0</v>
      </c>
      <c r="Q458" t="b">
        <v>1</v>
      </c>
      <c r="R458" t="s">
        <v>60</v>
      </c>
      <c r="S458" t="str">
        <f>_xlfn.TEXTBEFORE(R458,"/")</f>
        <v>music</v>
      </c>
      <c r="T458" t="str">
        <f>_xlfn.TEXTAFTER(R458,"/")</f>
        <v>indie rock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>E459/D459</f>
        <v>0.26640000000000003</v>
      </c>
      <c r="G459" t="s">
        <v>14</v>
      </c>
      <c r="H459">
        <v>46</v>
      </c>
      <c r="I459" s="5">
        <f>IFERROR(E459/H459,0)</f>
        <v>28.956521739130434</v>
      </c>
      <c r="J459" t="s">
        <v>21</v>
      </c>
      <c r="K459" t="s">
        <v>22</v>
      </c>
      <c r="L459">
        <v>1476421200</v>
      </c>
      <c r="M459" s="8">
        <f t="shared" si="14"/>
        <v>42657.208333333328</v>
      </c>
      <c r="N459">
        <v>1476594000</v>
      </c>
      <c r="O459" s="8">
        <f t="shared" si="15"/>
        <v>42659.208333333328</v>
      </c>
      <c r="P459" t="b">
        <v>0</v>
      </c>
      <c r="Q459" t="b">
        <v>0</v>
      </c>
      <c r="R459" t="s">
        <v>33</v>
      </c>
      <c r="S459" t="str">
        <f>_xlfn.TEXTBEFORE(R459,"/")</f>
        <v>theater</v>
      </c>
      <c r="T459" t="str">
        <f>_xlfn.TEXTAFTER(R459,"/")</f>
        <v>plays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>E460/D460</f>
        <v>3.5120118343195266</v>
      </c>
      <c r="G460" t="s">
        <v>20</v>
      </c>
      <c r="H460">
        <v>2120</v>
      </c>
      <c r="I460" s="5">
        <f>IFERROR(E460/H460,0)</f>
        <v>55.993396226415094</v>
      </c>
      <c r="J460" t="s">
        <v>21</v>
      </c>
      <c r="K460" t="s">
        <v>22</v>
      </c>
      <c r="L460">
        <v>1269752400</v>
      </c>
      <c r="M460" s="8">
        <f t="shared" si="14"/>
        <v>40265.208333333336</v>
      </c>
      <c r="N460">
        <v>1273554000</v>
      </c>
      <c r="O460" s="8">
        <f t="shared" si="15"/>
        <v>40309.208333333336</v>
      </c>
      <c r="P460" t="b">
        <v>0</v>
      </c>
      <c r="Q460" t="b">
        <v>0</v>
      </c>
      <c r="R460" t="s">
        <v>33</v>
      </c>
      <c r="S460" t="str">
        <f>_xlfn.TEXTBEFORE(R460,"/")</f>
        <v>theater</v>
      </c>
      <c r="T460" t="str">
        <f>_xlfn.TEXTAFTER(R460,"/")</f>
        <v>plays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>E461/D461</f>
        <v>0.90063492063492068</v>
      </c>
      <c r="G461" t="s">
        <v>14</v>
      </c>
      <c r="H461">
        <v>105</v>
      </c>
      <c r="I461" s="5">
        <f>IFERROR(E461/H461,0)</f>
        <v>54.038095238095238</v>
      </c>
      <c r="J461" t="s">
        <v>21</v>
      </c>
      <c r="K461" t="s">
        <v>22</v>
      </c>
      <c r="L461">
        <v>1419746400</v>
      </c>
      <c r="M461" s="8">
        <f t="shared" si="14"/>
        <v>42001.25</v>
      </c>
      <c r="N461">
        <v>1421906400</v>
      </c>
      <c r="O461" s="8">
        <f t="shared" si="15"/>
        <v>42026.25</v>
      </c>
      <c r="P461" t="b">
        <v>0</v>
      </c>
      <c r="Q461" t="b">
        <v>0</v>
      </c>
      <c r="R461" t="s">
        <v>42</v>
      </c>
      <c r="S461" t="str">
        <f>_xlfn.TEXTBEFORE(R461,"/")</f>
        <v>film &amp; video</v>
      </c>
      <c r="T461" t="str">
        <f>_xlfn.TEXTAFTER(R461,"/")</f>
        <v>documentary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>E462/D462</f>
        <v>1.7162500000000001</v>
      </c>
      <c r="G462" t="s">
        <v>20</v>
      </c>
      <c r="H462">
        <v>50</v>
      </c>
      <c r="I462" s="5">
        <f>IFERROR(E462/H462,0)</f>
        <v>82.38</v>
      </c>
      <c r="J462" t="s">
        <v>21</v>
      </c>
      <c r="K462" t="s">
        <v>22</v>
      </c>
      <c r="L462">
        <v>1281330000</v>
      </c>
      <c r="M462" s="8">
        <f t="shared" si="14"/>
        <v>40399.208333333336</v>
      </c>
      <c r="N462">
        <v>1281589200</v>
      </c>
      <c r="O462" s="8">
        <f t="shared" si="15"/>
        <v>40402.208333333336</v>
      </c>
      <c r="P462" t="b">
        <v>0</v>
      </c>
      <c r="Q462" t="b">
        <v>0</v>
      </c>
      <c r="R462" t="s">
        <v>33</v>
      </c>
      <c r="S462" t="str">
        <f>_xlfn.TEXTBEFORE(R462,"/")</f>
        <v>theater</v>
      </c>
      <c r="T462" t="str">
        <f>_xlfn.TEXTAFTER(R462,"/")</f>
        <v>plays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>E463/D463</f>
        <v>1.4104655870445344</v>
      </c>
      <c r="G463" t="s">
        <v>20</v>
      </c>
      <c r="H463">
        <v>2080</v>
      </c>
      <c r="I463" s="5">
        <f>IFERROR(E463/H463,0)</f>
        <v>66.997115384615384</v>
      </c>
      <c r="J463" t="s">
        <v>21</v>
      </c>
      <c r="K463" t="s">
        <v>22</v>
      </c>
      <c r="L463">
        <v>1398661200</v>
      </c>
      <c r="M463" s="8">
        <f t="shared" si="14"/>
        <v>41757.208333333336</v>
      </c>
      <c r="N463">
        <v>1400389200</v>
      </c>
      <c r="O463" s="8">
        <f t="shared" si="15"/>
        <v>41777.208333333336</v>
      </c>
      <c r="P463" t="b">
        <v>0</v>
      </c>
      <c r="Q463" t="b">
        <v>0</v>
      </c>
      <c r="R463" t="s">
        <v>53</v>
      </c>
      <c r="S463" t="str">
        <f>_xlfn.TEXTBEFORE(R463,"/")</f>
        <v>film &amp; video</v>
      </c>
      <c r="T463" t="str">
        <f>_xlfn.TEXTAFTER(R463,"/")</f>
        <v>drama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>E464/D464</f>
        <v>0.30579449152542371</v>
      </c>
      <c r="G464" t="s">
        <v>14</v>
      </c>
      <c r="H464">
        <v>535</v>
      </c>
      <c r="I464" s="5">
        <f>IFERROR(E464/H464,0)</f>
        <v>107.91401869158878</v>
      </c>
      <c r="J464" t="s">
        <v>21</v>
      </c>
      <c r="K464" t="s">
        <v>22</v>
      </c>
      <c r="L464">
        <v>1359525600</v>
      </c>
      <c r="M464" s="8">
        <f t="shared" si="14"/>
        <v>41304.25</v>
      </c>
      <c r="N464">
        <v>1362808800</v>
      </c>
      <c r="O464" s="8">
        <f t="shared" si="15"/>
        <v>41342.25</v>
      </c>
      <c r="P464" t="b">
        <v>0</v>
      </c>
      <c r="Q464" t="b">
        <v>0</v>
      </c>
      <c r="R464" t="s">
        <v>292</v>
      </c>
      <c r="S464" t="str">
        <f>_xlfn.TEXTBEFORE(R464,"/")</f>
        <v>games</v>
      </c>
      <c r="T464" t="str">
        <f>_xlfn.TEXTAFTER(R464,"/")</f>
        <v>mobile games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>E465/D465</f>
        <v>1.0816455696202532</v>
      </c>
      <c r="G465" t="s">
        <v>20</v>
      </c>
      <c r="H465">
        <v>2105</v>
      </c>
      <c r="I465" s="5">
        <f>IFERROR(E465/H465,0)</f>
        <v>69.009501187648453</v>
      </c>
      <c r="J465" t="s">
        <v>21</v>
      </c>
      <c r="K465" t="s">
        <v>22</v>
      </c>
      <c r="L465">
        <v>1388469600</v>
      </c>
      <c r="M465" s="8">
        <f t="shared" si="14"/>
        <v>41639.25</v>
      </c>
      <c r="N465">
        <v>1388815200</v>
      </c>
      <c r="O465" s="8">
        <f t="shared" si="15"/>
        <v>41643.25</v>
      </c>
      <c r="P465" t="b">
        <v>0</v>
      </c>
      <c r="Q465" t="b">
        <v>0</v>
      </c>
      <c r="R465" t="s">
        <v>71</v>
      </c>
      <c r="S465" t="str">
        <f>_xlfn.TEXTBEFORE(R465,"/")</f>
        <v>film &amp; video</v>
      </c>
      <c r="T465" t="str">
        <f>_xlfn.TEXTAFTER(R465,"/")</f>
        <v>animation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>E466/D466</f>
        <v>1.3345505617977529</v>
      </c>
      <c r="G466" t="s">
        <v>20</v>
      </c>
      <c r="H466">
        <v>2436</v>
      </c>
      <c r="I466" s="5">
        <f>IFERROR(E466/H466,0)</f>
        <v>39.006568144499177</v>
      </c>
      <c r="J466" t="s">
        <v>21</v>
      </c>
      <c r="K466" t="s">
        <v>22</v>
      </c>
      <c r="L466">
        <v>1518328800</v>
      </c>
      <c r="M466" s="8">
        <f t="shared" si="14"/>
        <v>43142.25</v>
      </c>
      <c r="N466">
        <v>1519538400</v>
      </c>
      <c r="O466" s="8">
        <f t="shared" si="15"/>
        <v>43156.25</v>
      </c>
      <c r="P466" t="b">
        <v>0</v>
      </c>
      <c r="Q466" t="b">
        <v>0</v>
      </c>
      <c r="R466" t="s">
        <v>33</v>
      </c>
      <c r="S466" t="str">
        <f>_xlfn.TEXTBEFORE(R466,"/")</f>
        <v>theater</v>
      </c>
      <c r="T466" t="str">
        <f>_xlfn.TEXTAFTER(R466,"/")</f>
        <v>plays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>E467/D467</f>
        <v>1.8785106382978722</v>
      </c>
      <c r="G467" t="s">
        <v>20</v>
      </c>
      <c r="H467">
        <v>80</v>
      </c>
      <c r="I467" s="5">
        <f>IFERROR(E467/H467,0)</f>
        <v>110.3625</v>
      </c>
      <c r="J467" t="s">
        <v>21</v>
      </c>
      <c r="K467" t="s">
        <v>22</v>
      </c>
      <c r="L467">
        <v>1517032800</v>
      </c>
      <c r="M467" s="8">
        <f t="shared" si="14"/>
        <v>43127.25</v>
      </c>
      <c r="N467">
        <v>1517810400</v>
      </c>
      <c r="O467" s="8">
        <f t="shared" si="15"/>
        <v>43136.25</v>
      </c>
      <c r="P467" t="b">
        <v>0</v>
      </c>
      <c r="Q467" t="b">
        <v>0</v>
      </c>
      <c r="R467" t="s">
        <v>206</v>
      </c>
      <c r="S467" t="str">
        <f>_xlfn.TEXTBEFORE(R467,"/")</f>
        <v>publishing</v>
      </c>
      <c r="T467" t="str">
        <f>_xlfn.TEXTAFTER(R467,"/")</f>
        <v>translations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>E468/D468</f>
        <v>3.32</v>
      </c>
      <c r="G468" t="s">
        <v>20</v>
      </c>
      <c r="H468">
        <v>42</v>
      </c>
      <c r="I468" s="5">
        <f>IFERROR(E468/H468,0)</f>
        <v>94.857142857142861</v>
      </c>
      <c r="J468" t="s">
        <v>21</v>
      </c>
      <c r="K468" t="s">
        <v>22</v>
      </c>
      <c r="L468">
        <v>1368594000</v>
      </c>
      <c r="M468" s="8">
        <f t="shared" si="14"/>
        <v>41409.208333333336</v>
      </c>
      <c r="N468">
        <v>1370581200</v>
      </c>
      <c r="O468" s="8">
        <f t="shared" si="15"/>
        <v>41432.208333333336</v>
      </c>
      <c r="P468" t="b">
        <v>0</v>
      </c>
      <c r="Q468" t="b">
        <v>1</v>
      </c>
      <c r="R468" t="s">
        <v>65</v>
      </c>
      <c r="S468" t="str">
        <f>_xlfn.TEXTBEFORE(R468,"/")</f>
        <v>technology</v>
      </c>
      <c r="T468" t="str">
        <f>_xlfn.TEXTAFTER(R468,"/")</f>
        <v>wearables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>E469/D469</f>
        <v>5.7521428571428572</v>
      </c>
      <c r="G469" t="s">
        <v>20</v>
      </c>
      <c r="H469">
        <v>139</v>
      </c>
      <c r="I469" s="5">
        <f>IFERROR(E469/H469,0)</f>
        <v>57.935251798561154</v>
      </c>
      <c r="J469" t="s">
        <v>15</v>
      </c>
      <c r="K469" t="s">
        <v>16</v>
      </c>
      <c r="L469">
        <v>1448258400</v>
      </c>
      <c r="M469" s="8">
        <f t="shared" si="14"/>
        <v>42331.25</v>
      </c>
      <c r="N469">
        <v>1448863200</v>
      </c>
      <c r="O469" s="8">
        <f t="shared" si="15"/>
        <v>42338.25</v>
      </c>
      <c r="P469" t="b">
        <v>0</v>
      </c>
      <c r="Q469" t="b">
        <v>1</v>
      </c>
      <c r="R469" t="s">
        <v>28</v>
      </c>
      <c r="S469" t="str">
        <f>_xlfn.TEXTBEFORE(R469,"/")</f>
        <v>technology</v>
      </c>
      <c r="T469" t="str">
        <f>_xlfn.TEXTAFTER(R469,"/")</f>
        <v>web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>E470/D470</f>
        <v>0.40500000000000003</v>
      </c>
      <c r="G470" t="s">
        <v>14</v>
      </c>
      <c r="H470">
        <v>16</v>
      </c>
      <c r="I470" s="5">
        <f>IFERROR(E470/H470,0)</f>
        <v>101.25</v>
      </c>
      <c r="J470" t="s">
        <v>21</v>
      </c>
      <c r="K470" t="s">
        <v>22</v>
      </c>
      <c r="L470">
        <v>1555218000</v>
      </c>
      <c r="M470" s="8">
        <f t="shared" si="14"/>
        <v>43569.208333333328</v>
      </c>
      <c r="N470">
        <v>1556600400</v>
      </c>
      <c r="O470" s="8">
        <f t="shared" si="15"/>
        <v>43585.208333333328</v>
      </c>
      <c r="P470" t="b">
        <v>0</v>
      </c>
      <c r="Q470" t="b">
        <v>0</v>
      </c>
      <c r="R470" t="s">
        <v>33</v>
      </c>
      <c r="S470" t="str">
        <f>_xlfn.TEXTBEFORE(R470,"/")</f>
        <v>theater</v>
      </c>
      <c r="T470" t="str">
        <f>_xlfn.TEXTAFTER(R470,"/")</f>
        <v>plays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>E471/D471</f>
        <v>1.8442857142857143</v>
      </c>
      <c r="G471" t="s">
        <v>20</v>
      </c>
      <c r="H471">
        <v>159</v>
      </c>
      <c r="I471" s="5">
        <f>IFERROR(E471/H471,0)</f>
        <v>64.95597484276729</v>
      </c>
      <c r="J471" t="s">
        <v>21</v>
      </c>
      <c r="K471" t="s">
        <v>22</v>
      </c>
      <c r="L471">
        <v>1431925200</v>
      </c>
      <c r="M471" s="8">
        <f t="shared" si="14"/>
        <v>42142.208333333328</v>
      </c>
      <c r="N471">
        <v>1432098000</v>
      </c>
      <c r="O471" s="8">
        <f t="shared" si="15"/>
        <v>42144.208333333328</v>
      </c>
      <c r="P471" t="b">
        <v>0</v>
      </c>
      <c r="Q471" t="b">
        <v>0</v>
      </c>
      <c r="R471" t="s">
        <v>53</v>
      </c>
      <c r="S471" t="str">
        <f>_xlfn.TEXTBEFORE(R471,"/")</f>
        <v>film &amp; video</v>
      </c>
      <c r="T471" t="str">
        <f>_xlfn.TEXTAFTER(R471,"/")</f>
        <v>drama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>E472/D472</f>
        <v>2.8580555555555556</v>
      </c>
      <c r="G472" t="s">
        <v>20</v>
      </c>
      <c r="H472">
        <v>381</v>
      </c>
      <c r="I472" s="5">
        <f>IFERROR(E472/H472,0)</f>
        <v>27.00524934383202</v>
      </c>
      <c r="J472" t="s">
        <v>21</v>
      </c>
      <c r="K472" t="s">
        <v>22</v>
      </c>
      <c r="L472">
        <v>1481522400</v>
      </c>
      <c r="M472" s="8">
        <f t="shared" si="14"/>
        <v>42716.25</v>
      </c>
      <c r="N472">
        <v>1482127200</v>
      </c>
      <c r="O472" s="8">
        <f t="shared" si="15"/>
        <v>42723.25</v>
      </c>
      <c r="P472" t="b">
        <v>0</v>
      </c>
      <c r="Q472" t="b">
        <v>0</v>
      </c>
      <c r="R472" t="s">
        <v>65</v>
      </c>
      <c r="S472" t="str">
        <f>_xlfn.TEXTBEFORE(R472,"/")</f>
        <v>technology</v>
      </c>
      <c r="T472" t="str">
        <f>_xlfn.TEXTAFTER(R472,"/")</f>
        <v>wearables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>E473/D473</f>
        <v>3.19</v>
      </c>
      <c r="G473" t="s">
        <v>20</v>
      </c>
      <c r="H473">
        <v>194</v>
      </c>
      <c r="I473" s="5">
        <f>IFERROR(E473/H473,0)</f>
        <v>50.97422680412371</v>
      </c>
      <c r="J473" t="s">
        <v>40</v>
      </c>
      <c r="K473" t="s">
        <v>41</v>
      </c>
      <c r="L473">
        <v>1335934800</v>
      </c>
      <c r="M473" s="8">
        <f t="shared" si="14"/>
        <v>41031.208333333336</v>
      </c>
      <c r="N473">
        <v>1335934800</v>
      </c>
      <c r="O473" s="8">
        <f t="shared" si="15"/>
        <v>41031.208333333336</v>
      </c>
      <c r="P473" t="b">
        <v>0</v>
      </c>
      <c r="Q473" t="b">
        <v>1</v>
      </c>
      <c r="R473" t="s">
        <v>17</v>
      </c>
      <c r="S473" t="str">
        <f>_xlfn.TEXTBEFORE(R473,"/")</f>
        <v>food</v>
      </c>
      <c r="T473" t="str">
        <f>_xlfn.TEXTAFTER(R473,"/")</f>
        <v>food trucks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>E474/D474</f>
        <v>0.39234070221066319</v>
      </c>
      <c r="G474" t="s">
        <v>14</v>
      </c>
      <c r="H474">
        <v>575</v>
      </c>
      <c r="I474" s="5">
        <f>IFERROR(E474/H474,0)</f>
        <v>104.94260869565217</v>
      </c>
      <c r="J474" t="s">
        <v>21</v>
      </c>
      <c r="K474" t="s">
        <v>22</v>
      </c>
      <c r="L474">
        <v>1552280400</v>
      </c>
      <c r="M474" s="8">
        <f t="shared" si="14"/>
        <v>43535.208333333328</v>
      </c>
      <c r="N474">
        <v>1556946000</v>
      </c>
      <c r="O474" s="8">
        <f t="shared" si="15"/>
        <v>43589.208333333328</v>
      </c>
      <c r="P474" t="b">
        <v>0</v>
      </c>
      <c r="Q474" t="b">
        <v>0</v>
      </c>
      <c r="R474" t="s">
        <v>23</v>
      </c>
      <c r="S474" t="str">
        <f>_xlfn.TEXTBEFORE(R474,"/")</f>
        <v>music</v>
      </c>
      <c r="T474" t="str">
        <f>_xlfn.TEXTAFTER(R474,"/")</f>
        <v>rock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>E475/D475</f>
        <v>1.7814000000000001</v>
      </c>
      <c r="G475" t="s">
        <v>20</v>
      </c>
      <c r="H475">
        <v>106</v>
      </c>
      <c r="I475" s="5">
        <f>IFERROR(E475/H475,0)</f>
        <v>84.028301886792448</v>
      </c>
      <c r="J475" t="s">
        <v>21</v>
      </c>
      <c r="K475" t="s">
        <v>22</v>
      </c>
      <c r="L475">
        <v>1529989200</v>
      </c>
      <c r="M475" s="8">
        <f t="shared" si="14"/>
        <v>43277.208333333328</v>
      </c>
      <c r="N475">
        <v>1530075600</v>
      </c>
      <c r="O475" s="8">
        <f t="shared" si="15"/>
        <v>43278.208333333328</v>
      </c>
      <c r="P475" t="b">
        <v>0</v>
      </c>
      <c r="Q475" t="b">
        <v>0</v>
      </c>
      <c r="R475" t="s">
        <v>50</v>
      </c>
      <c r="S475" t="str">
        <f>_xlfn.TEXTBEFORE(R475,"/")</f>
        <v>music</v>
      </c>
      <c r="T475" t="str">
        <f>_xlfn.TEXTAFTER(R475,"/")</f>
        <v>electric music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>E476/D476</f>
        <v>3.6515</v>
      </c>
      <c r="G476" t="s">
        <v>20</v>
      </c>
      <c r="H476">
        <v>142</v>
      </c>
      <c r="I476" s="5">
        <f>IFERROR(E476/H476,0)</f>
        <v>102.85915492957747</v>
      </c>
      <c r="J476" t="s">
        <v>21</v>
      </c>
      <c r="K476" t="s">
        <v>22</v>
      </c>
      <c r="L476">
        <v>1418709600</v>
      </c>
      <c r="M476" s="8">
        <f t="shared" si="14"/>
        <v>41989.25</v>
      </c>
      <c r="N476">
        <v>1418796000</v>
      </c>
      <c r="O476" s="8">
        <f t="shared" si="15"/>
        <v>41990.25</v>
      </c>
      <c r="P476" t="b">
        <v>0</v>
      </c>
      <c r="Q476" t="b">
        <v>0</v>
      </c>
      <c r="R476" t="s">
        <v>269</v>
      </c>
      <c r="S476" t="str">
        <f>_xlfn.TEXTBEFORE(R476,"/")</f>
        <v>film &amp; video</v>
      </c>
      <c r="T476" t="str">
        <f>_xlfn.TEXTAFTER(R476,"/")</f>
        <v>television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>E477/D477</f>
        <v>1.1394594594594594</v>
      </c>
      <c r="G477" t="s">
        <v>20</v>
      </c>
      <c r="H477">
        <v>211</v>
      </c>
      <c r="I477" s="5">
        <f>IFERROR(E477/H477,0)</f>
        <v>39.962085308056871</v>
      </c>
      <c r="J477" t="s">
        <v>21</v>
      </c>
      <c r="K477" t="s">
        <v>22</v>
      </c>
      <c r="L477">
        <v>1372136400</v>
      </c>
      <c r="M477" s="8">
        <f t="shared" si="14"/>
        <v>41450.208333333336</v>
      </c>
      <c r="N477">
        <v>1372482000</v>
      </c>
      <c r="O477" s="8">
        <f t="shared" si="15"/>
        <v>41454.208333333336</v>
      </c>
      <c r="P477" t="b">
        <v>0</v>
      </c>
      <c r="Q477" t="b">
        <v>1</v>
      </c>
      <c r="R477" t="s">
        <v>206</v>
      </c>
      <c r="S477" t="str">
        <f>_xlfn.TEXTBEFORE(R477,"/")</f>
        <v>publishing</v>
      </c>
      <c r="T477" t="str">
        <f>_xlfn.TEXTAFTER(R477,"/")</f>
        <v>translations</v>
      </c>
    </row>
    <row r="478" spans="1:20" ht="31.5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>E478/D478</f>
        <v>0.29828720626631855</v>
      </c>
      <c r="G478" t="s">
        <v>14</v>
      </c>
      <c r="H478">
        <v>1120</v>
      </c>
      <c r="I478" s="5">
        <f>IFERROR(E478/H478,0)</f>
        <v>51.001785714285717</v>
      </c>
      <c r="J478" t="s">
        <v>21</v>
      </c>
      <c r="K478" t="s">
        <v>22</v>
      </c>
      <c r="L478">
        <v>1533877200</v>
      </c>
      <c r="M478" s="8">
        <f t="shared" si="14"/>
        <v>43322.208333333328</v>
      </c>
      <c r="N478">
        <v>1534395600</v>
      </c>
      <c r="O478" s="8">
        <f t="shared" si="15"/>
        <v>43328.208333333328</v>
      </c>
      <c r="P478" t="b">
        <v>0</v>
      </c>
      <c r="Q478" t="b">
        <v>0</v>
      </c>
      <c r="R478" t="s">
        <v>119</v>
      </c>
      <c r="S478" t="str">
        <f>_xlfn.TEXTBEFORE(R478,"/")</f>
        <v>publishing</v>
      </c>
      <c r="T478" t="str">
        <f>_xlfn.TEXTAFTER(R478,"/")</f>
        <v>fiction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>E479/D479</f>
        <v>0.54270588235294115</v>
      </c>
      <c r="G479" t="s">
        <v>14</v>
      </c>
      <c r="H479">
        <v>113</v>
      </c>
      <c r="I479" s="5">
        <f>IFERROR(E479/H479,0)</f>
        <v>40.823008849557525</v>
      </c>
      <c r="J479" t="s">
        <v>21</v>
      </c>
      <c r="K479" t="s">
        <v>22</v>
      </c>
      <c r="L479">
        <v>1309064400</v>
      </c>
      <c r="M479" s="8">
        <f t="shared" si="14"/>
        <v>40720.208333333336</v>
      </c>
      <c r="N479">
        <v>1311397200</v>
      </c>
      <c r="O479" s="8">
        <f t="shared" si="15"/>
        <v>40747.208333333336</v>
      </c>
      <c r="P479" t="b">
        <v>0</v>
      </c>
      <c r="Q479" t="b">
        <v>0</v>
      </c>
      <c r="R479" t="s">
        <v>474</v>
      </c>
      <c r="S479" t="str">
        <f>_xlfn.TEXTBEFORE(R479,"/")</f>
        <v>film &amp; video</v>
      </c>
      <c r="T479" t="str">
        <f>_xlfn.TEXTAFTER(R479,"/")</f>
        <v>science fiction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>E480/D480</f>
        <v>2.3634156976744185</v>
      </c>
      <c r="G480" t="s">
        <v>20</v>
      </c>
      <c r="H480">
        <v>2756</v>
      </c>
      <c r="I480" s="5">
        <f>IFERROR(E480/H480,0)</f>
        <v>58.999637155297535</v>
      </c>
      <c r="J480" t="s">
        <v>21</v>
      </c>
      <c r="K480" t="s">
        <v>22</v>
      </c>
      <c r="L480">
        <v>1425877200</v>
      </c>
      <c r="M480" s="8">
        <f t="shared" si="14"/>
        <v>42072.208333333328</v>
      </c>
      <c r="N480">
        <v>1426914000</v>
      </c>
      <c r="O480" s="8">
        <f t="shared" si="15"/>
        <v>42084.208333333328</v>
      </c>
      <c r="P480" t="b">
        <v>0</v>
      </c>
      <c r="Q480" t="b">
        <v>0</v>
      </c>
      <c r="R480" t="s">
        <v>65</v>
      </c>
      <c r="S480" t="str">
        <f>_xlfn.TEXTBEFORE(R480,"/")</f>
        <v>technology</v>
      </c>
      <c r="T480" t="str">
        <f>_xlfn.TEXTAFTER(R480,"/")</f>
        <v>wearables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>E481/D481</f>
        <v>5.1291666666666664</v>
      </c>
      <c r="G481" t="s">
        <v>20</v>
      </c>
      <c r="H481">
        <v>173</v>
      </c>
      <c r="I481" s="5">
        <f>IFERROR(E481/H481,0)</f>
        <v>71.156069364161851</v>
      </c>
      <c r="J481" t="s">
        <v>40</v>
      </c>
      <c r="K481" t="s">
        <v>41</v>
      </c>
      <c r="L481">
        <v>1501304400</v>
      </c>
      <c r="M481" s="8">
        <f t="shared" si="14"/>
        <v>42945.208333333328</v>
      </c>
      <c r="N481">
        <v>1501477200</v>
      </c>
      <c r="O481" s="8">
        <f t="shared" si="15"/>
        <v>42947.208333333328</v>
      </c>
      <c r="P481" t="b">
        <v>0</v>
      </c>
      <c r="Q481" t="b">
        <v>0</v>
      </c>
      <c r="R481" t="s">
        <v>17</v>
      </c>
      <c r="S481" t="str">
        <f>_xlfn.TEXTBEFORE(R481,"/")</f>
        <v>food</v>
      </c>
      <c r="T481" t="str">
        <f>_xlfn.TEXTAFTER(R481,"/")</f>
        <v>food trucks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>E482/D482</f>
        <v>1.0065116279069768</v>
      </c>
      <c r="G482" t="s">
        <v>20</v>
      </c>
      <c r="H482">
        <v>87</v>
      </c>
      <c r="I482" s="5">
        <f>IFERROR(E482/H482,0)</f>
        <v>99.494252873563212</v>
      </c>
      <c r="J482" t="s">
        <v>21</v>
      </c>
      <c r="K482" t="s">
        <v>22</v>
      </c>
      <c r="L482">
        <v>1268287200</v>
      </c>
      <c r="M482" s="8">
        <f t="shared" si="14"/>
        <v>40248.25</v>
      </c>
      <c r="N482">
        <v>1269061200</v>
      </c>
      <c r="O482" s="8">
        <f t="shared" si="15"/>
        <v>40257.208333333336</v>
      </c>
      <c r="P482" t="b">
        <v>0</v>
      </c>
      <c r="Q482" t="b">
        <v>1</v>
      </c>
      <c r="R482" t="s">
        <v>122</v>
      </c>
      <c r="S482" t="str">
        <f>_xlfn.TEXTBEFORE(R482,"/")</f>
        <v>photography</v>
      </c>
      <c r="T482" t="str">
        <f>_xlfn.TEXTAFTER(R482,"/")</f>
        <v>photography books</v>
      </c>
    </row>
    <row r="483" spans="1:20" ht="31.5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>E483/D483</f>
        <v>0.81348423194303154</v>
      </c>
      <c r="G483" t="s">
        <v>14</v>
      </c>
      <c r="H483">
        <v>1538</v>
      </c>
      <c r="I483" s="5">
        <f>IFERROR(E483/H483,0)</f>
        <v>103.98634590377114</v>
      </c>
      <c r="J483" t="s">
        <v>21</v>
      </c>
      <c r="K483" t="s">
        <v>22</v>
      </c>
      <c r="L483">
        <v>1412139600</v>
      </c>
      <c r="M483" s="8">
        <f t="shared" si="14"/>
        <v>41913.208333333336</v>
      </c>
      <c r="N483">
        <v>1415772000</v>
      </c>
      <c r="O483" s="8">
        <f t="shared" si="15"/>
        <v>41955.25</v>
      </c>
      <c r="P483" t="b">
        <v>0</v>
      </c>
      <c r="Q483" t="b">
        <v>1</v>
      </c>
      <c r="R483" t="s">
        <v>33</v>
      </c>
      <c r="S483" t="str">
        <f>_xlfn.TEXTBEFORE(R483,"/")</f>
        <v>theater</v>
      </c>
      <c r="T483" t="str">
        <f>_xlfn.TEXTAFTER(R483,"/")</f>
        <v>plays</v>
      </c>
    </row>
    <row r="484" spans="1:20" ht="31.5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>E484/D484</f>
        <v>0.16404761904761905</v>
      </c>
      <c r="G484" t="s">
        <v>14</v>
      </c>
      <c r="H484">
        <v>9</v>
      </c>
      <c r="I484" s="5">
        <f>IFERROR(E484/H484,0)</f>
        <v>76.555555555555557</v>
      </c>
      <c r="J484" t="s">
        <v>21</v>
      </c>
      <c r="K484" t="s">
        <v>22</v>
      </c>
      <c r="L484">
        <v>1330063200</v>
      </c>
      <c r="M484" s="8">
        <f t="shared" si="14"/>
        <v>40963.25</v>
      </c>
      <c r="N484">
        <v>1331013600</v>
      </c>
      <c r="O484" s="8">
        <f t="shared" si="15"/>
        <v>40974.25</v>
      </c>
      <c r="P484" t="b">
        <v>0</v>
      </c>
      <c r="Q484" t="b">
        <v>1</v>
      </c>
      <c r="R484" t="s">
        <v>119</v>
      </c>
      <c r="S484" t="str">
        <f>_xlfn.TEXTBEFORE(R484,"/")</f>
        <v>publishing</v>
      </c>
      <c r="T484" t="str">
        <f>_xlfn.TEXTAFTER(R484,"/")</f>
        <v>fiction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>E485/D485</f>
        <v>0.52774617067833696</v>
      </c>
      <c r="G485" t="s">
        <v>14</v>
      </c>
      <c r="H485">
        <v>554</v>
      </c>
      <c r="I485" s="5">
        <f>IFERROR(E485/H485,0)</f>
        <v>87.068592057761734</v>
      </c>
      <c r="J485" t="s">
        <v>21</v>
      </c>
      <c r="K485" t="s">
        <v>22</v>
      </c>
      <c r="L485">
        <v>1576130400</v>
      </c>
      <c r="M485" s="8">
        <f t="shared" si="14"/>
        <v>43811.25</v>
      </c>
      <c r="N485">
        <v>1576735200</v>
      </c>
      <c r="O485" s="8">
        <f t="shared" si="15"/>
        <v>43818.25</v>
      </c>
      <c r="P485" t="b">
        <v>0</v>
      </c>
      <c r="Q485" t="b">
        <v>0</v>
      </c>
      <c r="R485" t="s">
        <v>33</v>
      </c>
      <c r="S485" t="str">
        <f>_xlfn.TEXTBEFORE(R485,"/")</f>
        <v>theater</v>
      </c>
      <c r="T485" t="str">
        <f>_xlfn.TEXTAFTER(R485,"/")</f>
        <v>plays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>E486/D486</f>
        <v>2.6020608108108108</v>
      </c>
      <c r="G486" t="s">
        <v>20</v>
      </c>
      <c r="H486">
        <v>1572</v>
      </c>
      <c r="I486" s="5">
        <f>IFERROR(E486/H486,0)</f>
        <v>48.99554707379135</v>
      </c>
      <c r="J486" t="s">
        <v>40</v>
      </c>
      <c r="K486" t="s">
        <v>41</v>
      </c>
      <c r="L486">
        <v>1407128400</v>
      </c>
      <c r="M486" s="8">
        <f t="shared" si="14"/>
        <v>41855.208333333336</v>
      </c>
      <c r="N486">
        <v>1411362000</v>
      </c>
      <c r="O486" s="8">
        <f t="shared" si="15"/>
        <v>41904.208333333336</v>
      </c>
      <c r="P486" t="b">
        <v>0</v>
      </c>
      <c r="Q486" t="b">
        <v>1</v>
      </c>
      <c r="R486" t="s">
        <v>17</v>
      </c>
      <c r="S486" t="str">
        <f>_xlfn.TEXTBEFORE(R486,"/")</f>
        <v>food</v>
      </c>
      <c r="T486" t="str">
        <f>_xlfn.TEXTAFTER(R486,"/")</f>
        <v>food trucks</v>
      </c>
    </row>
    <row r="487" spans="1:20" ht="31.5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>E487/D487</f>
        <v>0.30732891832229581</v>
      </c>
      <c r="G487" t="s">
        <v>14</v>
      </c>
      <c r="H487">
        <v>648</v>
      </c>
      <c r="I487" s="5">
        <f>IFERROR(E487/H487,0)</f>
        <v>42.969135802469133</v>
      </c>
      <c r="J487" t="s">
        <v>40</v>
      </c>
      <c r="K487" t="s">
        <v>41</v>
      </c>
      <c r="L487">
        <v>1560142800</v>
      </c>
      <c r="M487" s="8">
        <f t="shared" si="14"/>
        <v>43626.208333333328</v>
      </c>
      <c r="N487">
        <v>1563685200</v>
      </c>
      <c r="O487" s="8">
        <f t="shared" si="15"/>
        <v>43667.208333333328</v>
      </c>
      <c r="P487" t="b">
        <v>0</v>
      </c>
      <c r="Q487" t="b">
        <v>0</v>
      </c>
      <c r="R487" t="s">
        <v>33</v>
      </c>
      <c r="S487" t="str">
        <f>_xlfn.TEXTBEFORE(R487,"/")</f>
        <v>theater</v>
      </c>
      <c r="T487" t="str">
        <f>_xlfn.TEXTAFTER(R487,"/")</f>
        <v>plays</v>
      </c>
    </row>
    <row r="488" spans="1:20" ht="31.5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>E488/D488</f>
        <v>0.13500000000000001</v>
      </c>
      <c r="G488" t="s">
        <v>14</v>
      </c>
      <c r="H488">
        <v>21</v>
      </c>
      <c r="I488" s="5">
        <f>IFERROR(E488/H488,0)</f>
        <v>33.428571428571431</v>
      </c>
      <c r="J488" t="s">
        <v>40</v>
      </c>
      <c r="K488" t="s">
        <v>41</v>
      </c>
      <c r="L488">
        <v>1520575200</v>
      </c>
      <c r="M488" s="8">
        <f t="shared" si="14"/>
        <v>43168.25</v>
      </c>
      <c r="N488">
        <v>1521867600</v>
      </c>
      <c r="O488" s="8">
        <f t="shared" si="15"/>
        <v>43183.208333333328</v>
      </c>
      <c r="P488" t="b">
        <v>0</v>
      </c>
      <c r="Q488" t="b">
        <v>1</v>
      </c>
      <c r="R488" t="s">
        <v>206</v>
      </c>
      <c r="S488" t="str">
        <f>_xlfn.TEXTBEFORE(R488,"/")</f>
        <v>publishing</v>
      </c>
      <c r="T488" t="str">
        <f>_xlfn.TEXTAFTER(R488,"/")</f>
        <v>translations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>E489/D489</f>
        <v>1.7862556663644606</v>
      </c>
      <c r="G489" t="s">
        <v>20</v>
      </c>
      <c r="H489">
        <v>2346</v>
      </c>
      <c r="I489" s="5">
        <f>IFERROR(E489/H489,0)</f>
        <v>83.982949701619773</v>
      </c>
      <c r="J489" t="s">
        <v>21</v>
      </c>
      <c r="K489" t="s">
        <v>22</v>
      </c>
      <c r="L489">
        <v>1492664400</v>
      </c>
      <c r="M489" s="8">
        <f t="shared" si="14"/>
        <v>42845.208333333328</v>
      </c>
      <c r="N489">
        <v>1495515600</v>
      </c>
      <c r="O489" s="8">
        <f t="shared" si="15"/>
        <v>42878.208333333328</v>
      </c>
      <c r="P489" t="b">
        <v>0</v>
      </c>
      <c r="Q489" t="b">
        <v>0</v>
      </c>
      <c r="R489" t="s">
        <v>33</v>
      </c>
      <c r="S489" t="str">
        <f>_xlfn.TEXTBEFORE(R489,"/")</f>
        <v>theater</v>
      </c>
      <c r="T489" t="str">
        <f>_xlfn.TEXTAFTER(R489,"/")</f>
        <v>plays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>E490/D490</f>
        <v>2.2005660377358489</v>
      </c>
      <c r="G490" t="s">
        <v>20</v>
      </c>
      <c r="H490">
        <v>115</v>
      </c>
      <c r="I490" s="5">
        <f>IFERROR(E490/H490,0)</f>
        <v>101.41739130434783</v>
      </c>
      <c r="J490" t="s">
        <v>21</v>
      </c>
      <c r="K490" t="s">
        <v>22</v>
      </c>
      <c r="L490">
        <v>1454479200</v>
      </c>
      <c r="M490" s="8">
        <f t="shared" si="14"/>
        <v>42403.25</v>
      </c>
      <c r="N490">
        <v>1455948000</v>
      </c>
      <c r="O490" s="8">
        <f t="shared" si="15"/>
        <v>42420.25</v>
      </c>
      <c r="P490" t="b">
        <v>0</v>
      </c>
      <c r="Q490" t="b">
        <v>0</v>
      </c>
      <c r="R490" t="s">
        <v>33</v>
      </c>
      <c r="S490" t="str">
        <f>_xlfn.TEXTBEFORE(R490,"/")</f>
        <v>theater</v>
      </c>
      <c r="T490" t="str">
        <f>_xlfn.TEXTAFTER(R490,"/")</f>
        <v>plays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>E491/D491</f>
        <v>1.015108695652174</v>
      </c>
      <c r="G491" t="s">
        <v>20</v>
      </c>
      <c r="H491">
        <v>85</v>
      </c>
      <c r="I491" s="5">
        <f>IFERROR(E491/H491,0)</f>
        <v>109.87058823529412</v>
      </c>
      <c r="J491" t="s">
        <v>107</v>
      </c>
      <c r="K491" t="s">
        <v>108</v>
      </c>
      <c r="L491">
        <v>1281934800</v>
      </c>
      <c r="M491" s="8">
        <f t="shared" si="14"/>
        <v>40406.208333333336</v>
      </c>
      <c r="N491">
        <v>1282366800</v>
      </c>
      <c r="O491" s="8">
        <f t="shared" si="15"/>
        <v>40411.208333333336</v>
      </c>
      <c r="P491" t="b">
        <v>0</v>
      </c>
      <c r="Q491" t="b">
        <v>0</v>
      </c>
      <c r="R491" t="s">
        <v>65</v>
      </c>
      <c r="S491" t="str">
        <f>_xlfn.TEXTBEFORE(R491,"/")</f>
        <v>technology</v>
      </c>
      <c r="T491" t="str">
        <f>_xlfn.TEXTAFTER(R491,"/")</f>
        <v>wearables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>E492/D492</f>
        <v>1.915</v>
      </c>
      <c r="G492" t="s">
        <v>20</v>
      </c>
      <c r="H492">
        <v>144</v>
      </c>
      <c r="I492" s="5">
        <f>IFERROR(E492/H492,0)</f>
        <v>31.916666666666668</v>
      </c>
      <c r="J492" t="s">
        <v>21</v>
      </c>
      <c r="K492" t="s">
        <v>22</v>
      </c>
      <c r="L492">
        <v>1573970400</v>
      </c>
      <c r="M492" s="8">
        <f t="shared" si="14"/>
        <v>43786.25</v>
      </c>
      <c r="N492">
        <v>1574575200</v>
      </c>
      <c r="O492" s="8">
        <f t="shared" si="15"/>
        <v>43793.25</v>
      </c>
      <c r="P492" t="b">
        <v>0</v>
      </c>
      <c r="Q492" t="b">
        <v>0</v>
      </c>
      <c r="R492" t="s">
        <v>1029</v>
      </c>
      <c r="S492" t="str">
        <f>_xlfn.TEXTBEFORE(R492,"/")</f>
        <v>journalism</v>
      </c>
      <c r="T492" t="str">
        <f>_xlfn.TEXTAFTER(R492,"/")</f>
        <v>audio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>E493/D493</f>
        <v>3.0534683098591549</v>
      </c>
      <c r="G493" t="s">
        <v>20</v>
      </c>
      <c r="H493">
        <v>2443</v>
      </c>
      <c r="I493" s="5">
        <f>IFERROR(E493/H493,0)</f>
        <v>70.993450675399103</v>
      </c>
      <c r="J493" t="s">
        <v>21</v>
      </c>
      <c r="K493" t="s">
        <v>22</v>
      </c>
      <c r="L493">
        <v>1372654800</v>
      </c>
      <c r="M493" s="8">
        <f t="shared" si="14"/>
        <v>41456.208333333336</v>
      </c>
      <c r="N493">
        <v>1374901200</v>
      </c>
      <c r="O493" s="8">
        <f t="shared" si="15"/>
        <v>41482.208333333336</v>
      </c>
      <c r="P493" t="b">
        <v>0</v>
      </c>
      <c r="Q493" t="b">
        <v>1</v>
      </c>
      <c r="R493" t="s">
        <v>17</v>
      </c>
      <c r="S493" t="str">
        <f>_xlfn.TEXTBEFORE(R493,"/")</f>
        <v>food</v>
      </c>
      <c r="T493" t="str">
        <f>_xlfn.TEXTAFTER(R493,"/")</f>
        <v>food trucks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>E494/D494</f>
        <v>0.23995287958115183</v>
      </c>
      <c r="G494" t="s">
        <v>74</v>
      </c>
      <c r="H494">
        <v>595</v>
      </c>
      <c r="I494" s="5">
        <f>IFERROR(E494/H494,0)</f>
        <v>77.026890756302521</v>
      </c>
      <c r="J494" t="s">
        <v>21</v>
      </c>
      <c r="K494" t="s">
        <v>22</v>
      </c>
      <c r="L494">
        <v>1275886800</v>
      </c>
      <c r="M494" s="8">
        <f t="shared" si="14"/>
        <v>40336.208333333336</v>
      </c>
      <c r="N494">
        <v>1278910800</v>
      </c>
      <c r="O494" s="8">
        <f t="shared" si="15"/>
        <v>40371.208333333336</v>
      </c>
      <c r="P494" t="b">
        <v>1</v>
      </c>
      <c r="Q494" t="b">
        <v>1</v>
      </c>
      <c r="R494" t="s">
        <v>100</v>
      </c>
      <c r="S494" t="str">
        <f>_xlfn.TEXTBEFORE(R494,"/")</f>
        <v>film &amp; video</v>
      </c>
      <c r="T494" t="str">
        <f>_xlfn.TEXTAFTER(R494,"/")</f>
        <v>shorts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>E495/D495</f>
        <v>7.2377777777777776</v>
      </c>
      <c r="G495" t="s">
        <v>20</v>
      </c>
      <c r="H495">
        <v>64</v>
      </c>
      <c r="I495" s="5">
        <f>IFERROR(E495/H495,0)</f>
        <v>101.78125</v>
      </c>
      <c r="J495" t="s">
        <v>21</v>
      </c>
      <c r="K495" t="s">
        <v>22</v>
      </c>
      <c r="L495">
        <v>1561784400</v>
      </c>
      <c r="M495" s="8">
        <f t="shared" si="14"/>
        <v>43645.208333333328</v>
      </c>
      <c r="N495">
        <v>1562907600</v>
      </c>
      <c r="O495" s="8">
        <f t="shared" si="15"/>
        <v>43658.208333333328</v>
      </c>
      <c r="P495" t="b">
        <v>0</v>
      </c>
      <c r="Q495" t="b">
        <v>0</v>
      </c>
      <c r="R495" t="s">
        <v>122</v>
      </c>
      <c r="S495" t="str">
        <f>_xlfn.TEXTBEFORE(R495,"/")</f>
        <v>photography</v>
      </c>
      <c r="T495" t="str">
        <f>_xlfn.TEXTAFTER(R495,"/")</f>
        <v>photography books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>E496/D496</f>
        <v>5.4736000000000002</v>
      </c>
      <c r="G496" t="s">
        <v>20</v>
      </c>
      <c r="H496">
        <v>268</v>
      </c>
      <c r="I496" s="5">
        <f>IFERROR(E496/H496,0)</f>
        <v>51.059701492537314</v>
      </c>
      <c r="J496" t="s">
        <v>21</v>
      </c>
      <c r="K496" t="s">
        <v>22</v>
      </c>
      <c r="L496">
        <v>1332392400</v>
      </c>
      <c r="M496" s="8">
        <f t="shared" si="14"/>
        <v>40990.208333333336</v>
      </c>
      <c r="N496">
        <v>1332478800</v>
      </c>
      <c r="O496" s="8">
        <f t="shared" si="15"/>
        <v>40991.208333333336</v>
      </c>
      <c r="P496" t="b">
        <v>0</v>
      </c>
      <c r="Q496" t="b">
        <v>0</v>
      </c>
      <c r="R496" t="s">
        <v>65</v>
      </c>
      <c r="S496" t="str">
        <f>_xlfn.TEXTBEFORE(R496,"/")</f>
        <v>technology</v>
      </c>
      <c r="T496" t="str">
        <f>_xlfn.TEXTAFTER(R496,"/")</f>
        <v>wearables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>E497/D497</f>
        <v>4.1449999999999996</v>
      </c>
      <c r="G497" t="s">
        <v>20</v>
      </c>
      <c r="H497">
        <v>195</v>
      </c>
      <c r="I497" s="5">
        <f>IFERROR(E497/H497,0)</f>
        <v>68.02051282051282</v>
      </c>
      <c r="J497" t="s">
        <v>36</v>
      </c>
      <c r="K497" t="s">
        <v>37</v>
      </c>
      <c r="L497">
        <v>1402376400</v>
      </c>
      <c r="M497" s="8">
        <f t="shared" si="14"/>
        <v>41800.208333333336</v>
      </c>
      <c r="N497">
        <v>1402722000</v>
      </c>
      <c r="O497" s="8">
        <f t="shared" si="15"/>
        <v>41804.208333333336</v>
      </c>
      <c r="P497" t="b">
        <v>0</v>
      </c>
      <c r="Q497" t="b">
        <v>0</v>
      </c>
      <c r="R497" t="s">
        <v>33</v>
      </c>
      <c r="S497" t="str">
        <f>_xlfn.TEXTBEFORE(R497,"/")</f>
        <v>theater</v>
      </c>
      <c r="T497" t="str">
        <f>_xlfn.TEXTAFTER(R497,"/")</f>
        <v>plays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>E498/D498</f>
        <v>9.0696409140369975E-3</v>
      </c>
      <c r="G498" t="s">
        <v>14</v>
      </c>
      <c r="H498">
        <v>54</v>
      </c>
      <c r="I498" s="5">
        <f>IFERROR(E498/H498,0)</f>
        <v>30.87037037037037</v>
      </c>
      <c r="J498" t="s">
        <v>21</v>
      </c>
      <c r="K498" t="s">
        <v>22</v>
      </c>
      <c r="L498">
        <v>1495342800</v>
      </c>
      <c r="M498" s="8">
        <f t="shared" si="14"/>
        <v>42876.208333333328</v>
      </c>
      <c r="N498">
        <v>1496811600</v>
      </c>
      <c r="O498" s="8">
        <f t="shared" si="15"/>
        <v>42893.208333333328</v>
      </c>
      <c r="P498" t="b">
        <v>0</v>
      </c>
      <c r="Q498" t="b">
        <v>0</v>
      </c>
      <c r="R498" t="s">
        <v>71</v>
      </c>
      <c r="S498" t="str">
        <f>_xlfn.TEXTBEFORE(R498,"/")</f>
        <v>film &amp; video</v>
      </c>
      <c r="T498" t="str">
        <f>_xlfn.TEXTAFTER(R498,"/")</f>
        <v>animation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>E499/D499</f>
        <v>0.34173469387755101</v>
      </c>
      <c r="G499" t="s">
        <v>14</v>
      </c>
      <c r="H499">
        <v>120</v>
      </c>
      <c r="I499" s="5">
        <f>IFERROR(E499/H499,0)</f>
        <v>27.908333333333335</v>
      </c>
      <c r="J499" t="s">
        <v>21</v>
      </c>
      <c r="K499" t="s">
        <v>22</v>
      </c>
      <c r="L499">
        <v>1482213600</v>
      </c>
      <c r="M499" s="8">
        <f t="shared" si="14"/>
        <v>42724.25</v>
      </c>
      <c r="N499">
        <v>1482213600</v>
      </c>
      <c r="O499" s="8">
        <f t="shared" si="15"/>
        <v>42724.25</v>
      </c>
      <c r="P499" t="b">
        <v>0</v>
      </c>
      <c r="Q499" t="b">
        <v>1</v>
      </c>
      <c r="R499" t="s">
        <v>65</v>
      </c>
      <c r="S499" t="str">
        <f>_xlfn.TEXTBEFORE(R499,"/")</f>
        <v>technology</v>
      </c>
      <c r="T499" t="str">
        <f>_xlfn.TEXTAFTER(R499,"/")</f>
        <v>wearables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>E500/D500</f>
        <v>0.239488107549121</v>
      </c>
      <c r="G500" t="s">
        <v>14</v>
      </c>
      <c r="H500">
        <v>579</v>
      </c>
      <c r="I500" s="5">
        <f>IFERROR(E500/H500,0)</f>
        <v>79.994818652849744</v>
      </c>
      <c r="J500" t="s">
        <v>36</v>
      </c>
      <c r="K500" t="s">
        <v>37</v>
      </c>
      <c r="L500">
        <v>1420092000</v>
      </c>
      <c r="M500" s="8">
        <f t="shared" si="14"/>
        <v>42005.25</v>
      </c>
      <c r="N500">
        <v>1420264800</v>
      </c>
      <c r="O500" s="8">
        <f t="shared" si="15"/>
        <v>42007.25</v>
      </c>
      <c r="P500" t="b">
        <v>0</v>
      </c>
      <c r="Q500" t="b">
        <v>0</v>
      </c>
      <c r="R500" t="s">
        <v>28</v>
      </c>
      <c r="S500" t="str">
        <f>_xlfn.TEXTBEFORE(R500,"/")</f>
        <v>technology</v>
      </c>
      <c r="T500" t="str">
        <f>_xlfn.TEXTAFTER(R500,"/")</f>
        <v>web</v>
      </c>
    </row>
    <row r="501" spans="1:20" ht="31.5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>E501/D501</f>
        <v>0.48072649572649573</v>
      </c>
      <c r="G501" t="s">
        <v>14</v>
      </c>
      <c r="H501">
        <v>2072</v>
      </c>
      <c r="I501" s="5">
        <f>IFERROR(E501/H501,0)</f>
        <v>38.003378378378379</v>
      </c>
      <c r="J501" t="s">
        <v>21</v>
      </c>
      <c r="K501" t="s">
        <v>22</v>
      </c>
      <c r="L501">
        <v>1458018000</v>
      </c>
      <c r="M501" s="8">
        <f t="shared" si="14"/>
        <v>42444.208333333328</v>
      </c>
      <c r="N501">
        <v>1458450000</v>
      </c>
      <c r="O501" s="8">
        <f t="shared" si="15"/>
        <v>42449.208333333328</v>
      </c>
      <c r="P501" t="b">
        <v>0</v>
      </c>
      <c r="Q501" t="b">
        <v>1</v>
      </c>
      <c r="R501" t="s">
        <v>42</v>
      </c>
      <c r="S501" t="str">
        <f>_xlfn.TEXTBEFORE(R501,"/")</f>
        <v>film &amp; video</v>
      </c>
      <c r="T501" t="str">
        <f>_xlfn.TEXTAFTER(R501,"/")</f>
        <v>documentary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>E502/D502</f>
        <v>0</v>
      </c>
      <c r="G502" t="s">
        <v>14</v>
      </c>
      <c r="H502">
        <v>0</v>
      </c>
      <c r="I502" s="5">
        <f>IFERROR(E502/H502,0)</f>
        <v>0</v>
      </c>
      <c r="J502" t="s">
        <v>21</v>
      </c>
      <c r="K502" t="s">
        <v>22</v>
      </c>
      <c r="L502">
        <v>1367384400</v>
      </c>
      <c r="M502" s="8">
        <f t="shared" si="14"/>
        <v>41395.208333333336</v>
      </c>
      <c r="N502">
        <v>1369803600</v>
      </c>
      <c r="O502" s="8">
        <f t="shared" si="15"/>
        <v>41423.208333333336</v>
      </c>
      <c r="P502" t="b">
        <v>0</v>
      </c>
      <c r="Q502" t="b">
        <v>1</v>
      </c>
      <c r="R502" t="s">
        <v>33</v>
      </c>
      <c r="S502" t="str">
        <f>_xlfn.TEXTBEFORE(R502,"/")</f>
        <v>theater</v>
      </c>
      <c r="T502" t="str">
        <f>_xlfn.TEXTAFTER(R502,"/")</f>
        <v>plays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>E503/D503</f>
        <v>0.70145182291666663</v>
      </c>
      <c r="G503" t="s">
        <v>14</v>
      </c>
      <c r="H503">
        <v>1796</v>
      </c>
      <c r="I503" s="5">
        <f>IFERROR(E503/H503,0)</f>
        <v>59.990534521158132</v>
      </c>
      <c r="J503" t="s">
        <v>21</v>
      </c>
      <c r="K503" t="s">
        <v>22</v>
      </c>
      <c r="L503">
        <v>1363064400</v>
      </c>
      <c r="M503" s="8">
        <f t="shared" si="14"/>
        <v>41345.208333333336</v>
      </c>
      <c r="N503">
        <v>1363237200</v>
      </c>
      <c r="O503" s="8">
        <f t="shared" si="15"/>
        <v>41347.208333333336</v>
      </c>
      <c r="P503" t="b">
        <v>0</v>
      </c>
      <c r="Q503" t="b">
        <v>0</v>
      </c>
      <c r="R503" t="s">
        <v>42</v>
      </c>
      <c r="S503" t="str">
        <f>_xlfn.TEXTBEFORE(R503,"/")</f>
        <v>film &amp; video</v>
      </c>
      <c r="T503" t="str">
        <f>_xlfn.TEXTAFTER(R503,"/")</f>
        <v>documentary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>E504/D504</f>
        <v>5.2992307692307694</v>
      </c>
      <c r="G504" t="s">
        <v>20</v>
      </c>
      <c r="H504">
        <v>186</v>
      </c>
      <c r="I504" s="5">
        <f>IFERROR(E504/H504,0)</f>
        <v>37.037634408602152</v>
      </c>
      <c r="J504" t="s">
        <v>26</v>
      </c>
      <c r="K504" t="s">
        <v>27</v>
      </c>
      <c r="L504">
        <v>1343365200</v>
      </c>
      <c r="M504" s="8">
        <f t="shared" si="14"/>
        <v>41117.208333333336</v>
      </c>
      <c r="N504">
        <v>1345870800</v>
      </c>
      <c r="O504" s="8">
        <f t="shared" si="15"/>
        <v>41146.208333333336</v>
      </c>
      <c r="P504" t="b">
        <v>0</v>
      </c>
      <c r="Q504" t="b">
        <v>1</v>
      </c>
      <c r="R504" t="s">
        <v>89</v>
      </c>
      <c r="S504" t="str">
        <f>_xlfn.TEXTBEFORE(R504,"/")</f>
        <v>games</v>
      </c>
      <c r="T504" t="str">
        <f>_xlfn.TEXTAFTER(R504,"/")</f>
        <v>video games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>E505/D505</f>
        <v>1.8032549019607844</v>
      </c>
      <c r="G505" t="s">
        <v>20</v>
      </c>
      <c r="H505">
        <v>460</v>
      </c>
      <c r="I505" s="5">
        <f>IFERROR(E505/H505,0)</f>
        <v>99.963043478260872</v>
      </c>
      <c r="J505" t="s">
        <v>21</v>
      </c>
      <c r="K505" t="s">
        <v>22</v>
      </c>
      <c r="L505">
        <v>1435726800</v>
      </c>
      <c r="M505" s="8">
        <f t="shared" si="14"/>
        <v>42186.208333333328</v>
      </c>
      <c r="N505">
        <v>1437454800</v>
      </c>
      <c r="O505" s="8">
        <f t="shared" si="15"/>
        <v>42206.208333333328</v>
      </c>
      <c r="P505" t="b">
        <v>0</v>
      </c>
      <c r="Q505" t="b">
        <v>0</v>
      </c>
      <c r="R505" t="s">
        <v>53</v>
      </c>
      <c r="S505" t="str">
        <f>_xlfn.TEXTBEFORE(R505,"/")</f>
        <v>film &amp; video</v>
      </c>
      <c r="T505" t="str">
        <f>_xlfn.TEXTAFTER(R505,"/")</f>
        <v>drama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>E506/D506</f>
        <v>0.92320000000000002</v>
      </c>
      <c r="G506" t="s">
        <v>14</v>
      </c>
      <c r="H506">
        <v>62</v>
      </c>
      <c r="I506" s="5">
        <f>IFERROR(E506/H506,0)</f>
        <v>111.6774193548387</v>
      </c>
      <c r="J506" t="s">
        <v>107</v>
      </c>
      <c r="K506" t="s">
        <v>108</v>
      </c>
      <c r="L506">
        <v>1431925200</v>
      </c>
      <c r="M506" s="8">
        <f t="shared" si="14"/>
        <v>42142.208333333328</v>
      </c>
      <c r="N506">
        <v>1432011600</v>
      </c>
      <c r="O506" s="8">
        <f t="shared" si="15"/>
        <v>42143.208333333328</v>
      </c>
      <c r="P506" t="b">
        <v>0</v>
      </c>
      <c r="Q506" t="b">
        <v>0</v>
      </c>
      <c r="R506" t="s">
        <v>23</v>
      </c>
      <c r="S506" t="str">
        <f>_xlfn.TEXTBEFORE(R506,"/")</f>
        <v>music</v>
      </c>
      <c r="T506" t="str">
        <f>_xlfn.TEXTAFTER(R506,"/")</f>
        <v>rock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>E507/D507</f>
        <v>0.13901001112347053</v>
      </c>
      <c r="G507" t="s">
        <v>14</v>
      </c>
      <c r="H507">
        <v>347</v>
      </c>
      <c r="I507" s="5">
        <f>IFERROR(E507/H507,0)</f>
        <v>36.014409221902014</v>
      </c>
      <c r="J507" t="s">
        <v>21</v>
      </c>
      <c r="K507" t="s">
        <v>22</v>
      </c>
      <c r="L507">
        <v>1362722400</v>
      </c>
      <c r="M507" s="8">
        <f t="shared" si="14"/>
        <v>41341.25</v>
      </c>
      <c r="N507">
        <v>1366347600</v>
      </c>
      <c r="O507" s="8">
        <f t="shared" si="15"/>
        <v>41383.208333333336</v>
      </c>
      <c r="P507" t="b">
        <v>0</v>
      </c>
      <c r="Q507" t="b">
        <v>1</v>
      </c>
      <c r="R507" t="s">
        <v>133</v>
      </c>
      <c r="S507" t="str">
        <f>_xlfn.TEXTBEFORE(R507,"/")</f>
        <v>publishing</v>
      </c>
      <c r="T507" t="str">
        <f>_xlfn.TEXTAFTER(R507,"/")</f>
        <v>radio &amp; podcasts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>E508/D508</f>
        <v>9.2707777777777771</v>
      </c>
      <c r="G508" t="s">
        <v>20</v>
      </c>
      <c r="H508">
        <v>2528</v>
      </c>
      <c r="I508" s="5">
        <f>IFERROR(E508/H508,0)</f>
        <v>66.010284810126578</v>
      </c>
      <c r="J508" t="s">
        <v>21</v>
      </c>
      <c r="K508" t="s">
        <v>22</v>
      </c>
      <c r="L508">
        <v>1511416800</v>
      </c>
      <c r="M508" s="8">
        <f t="shared" si="14"/>
        <v>43062.25</v>
      </c>
      <c r="N508">
        <v>1512885600</v>
      </c>
      <c r="O508" s="8">
        <f t="shared" si="15"/>
        <v>43079.25</v>
      </c>
      <c r="P508" t="b">
        <v>0</v>
      </c>
      <c r="Q508" t="b">
        <v>1</v>
      </c>
      <c r="R508" t="s">
        <v>33</v>
      </c>
      <c r="S508" t="str">
        <f>_xlfn.TEXTBEFORE(R508,"/")</f>
        <v>theater</v>
      </c>
      <c r="T508" t="str">
        <f>_xlfn.TEXTAFTER(R508,"/")</f>
        <v>plays</v>
      </c>
    </row>
    <row r="509" spans="1:20" ht="31.5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>E509/D509</f>
        <v>0.39857142857142858</v>
      </c>
      <c r="G509" t="s">
        <v>14</v>
      </c>
      <c r="H509">
        <v>19</v>
      </c>
      <c r="I509" s="5">
        <f>IFERROR(E509/H509,0)</f>
        <v>44.05263157894737</v>
      </c>
      <c r="J509" t="s">
        <v>21</v>
      </c>
      <c r="K509" t="s">
        <v>22</v>
      </c>
      <c r="L509">
        <v>1365483600</v>
      </c>
      <c r="M509" s="8">
        <f t="shared" si="14"/>
        <v>41373.208333333336</v>
      </c>
      <c r="N509">
        <v>1369717200</v>
      </c>
      <c r="O509" s="8">
        <f t="shared" si="15"/>
        <v>41422.208333333336</v>
      </c>
      <c r="P509" t="b">
        <v>0</v>
      </c>
      <c r="Q509" t="b">
        <v>1</v>
      </c>
      <c r="R509" t="s">
        <v>28</v>
      </c>
      <c r="S509" t="str">
        <f>_xlfn.TEXTBEFORE(R509,"/")</f>
        <v>technology</v>
      </c>
      <c r="T509" t="str">
        <f>_xlfn.TEXTAFTER(R509,"/")</f>
        <v>web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>E510/D510</f>
        <v>1.1222929936305732</v>
      </c>
      <c r="G510" t="s">
        <v>20</v>
      </c>
      <c r="H510">
        <v>3657</v>
      </c>
      <c r="I510" s="5">
        <f>IFERROR(E510/H510,0)</f>
        <v>52.999726551818434</v>
      </c>
      <c r="J510" t="s">
        <v>21</v>
      </c>
      <c r="K510" t="s">
        <v>22</v>
      </c>
      <c r="L510">
        <v>1532840400</v>
      </c>
      <c r="M510" s="8">
        <f t="shared" si="14"/>
        <v>43310.208333333328</v>
      </c>
      <c r="N510">
        <v>1534654800</v>
      </c>
      <c r="O510" s="8">
        <f t="shared" si="15"/>
        <v>43331.208333333328</v>
      </c>
      <c r="P510" t="b">
        <v>0</v>
      </c>
      <c r="Q510" t="b">
        <v>0</v>
      </c>
      <c r="R510" t="s">
        <v>33</v>
      </c>
      <c r="S510" t="str">
        <f>_xlfn.TEXTBEFORE(R510,"/")</f>
        <v>theater</v>
      </c>
      <c r="T510" t="str">
        <f>_xlfn.TEXTAFTER(R510,"/")</f>
        <v>plays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>E511/D511</f>
        <v>0.70925816023738875</v>
      </c>
      <c r="G511" t="s">
        <v>14</v>
      </c>
      <c r="H511">
        <v>1258</v>
      </c>
      <c r="I511" s="5">
        <f>IFERROR(E511/H511,0)</f>
        <v>95</v>
      </c>
      <c r="J511" t="s">
        <v>21</v>
      </c>
      <c r="K511" t="s">
        <v>22</v>
      </c>
      <c r="L511">
        <v>1336194000</v>
      </c>
      <c r="M511" s="8">
        <f t="shared" si="14"/>
        <v>41034.208333333336</v>
      </c>
      <c r="N511">
        <v>1337058000</v>
      </c>
      <c r="O511" s="8">
        <f t="shared" si="15"/>
        <v>41044.208333333336</v>
      </c>
      <c r="P511" t="b">
        <v>0</v>
      </c>
      <c r="Q511" t="b">
        <v>0</v>
      </c>
      <c r="R511" t="s">
        <v>33</v>
      </c>
      <c r="S511" t="str">
        <f>_xlfn.TEXTBEFORE(R511,"/")</f>
        <v>theater</v>
      </c>
      <c r="T511" t="str">
        <f>_xlfn.TEXTAFTER(R511,"/")</f>
        <v>plays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>E512/D512</f>
        <v>1.1908974358974358</v>
      </c>
      <c r="G512" t="s">
        <v>20</v>
      </c>
      <c r="H512">
        <v>131</v>
      </c>
      <c r="I512" s="5">
        <f>IFERROR(E512/H512,0)</f>
        <v>70.908396946564892</v>
      </c>
      <c r="J512" t="s">
        <v>26</v>
      </c>
      <c r="K512" t="s">
        <v>27</v>
      </c>
      <c r="L512">
        <v>1527742800</v>
      </c>
      <c r="M512" s="8">
        <f t="shared" si="14"/>
        <v>43251.208333333328</v>
      </c>
      <c r="N512">
        <v>1529816400</v>
      </c>
      <c r="O512" s="8">
        <f t="shared" si="15"/>
        <v>43275.208333333328</v>
      </c>
      <c r="P512" t="b">
        <v>0</v>
      </c>
      <c r="Q512" t="b">
        <v>0</v>
      </c>
      <c r="R512" t="s">
        <v>53</v>
      </c>
      <c r="S512" t="str">
        <f>_xlfn.TEXTBEFORE(R512,"/")</f>
        <v>film &amp; video</v>
      </c>
      <c r="T512" t="str">
        <f>_xlfn.TEXTAFTER(R512,"/")</f>
        <v>drama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>E513/D513</f>
        <v>0.24017591339648173</v>
      </c>
      <c r="G513" t="s">
        <v>14</v>
      </c>
      <c r="H513">
        <v>362</v>
      </c>
      <c r="I513" s="5">
        <f>IFERROR(E513/H513,0)</f>
        <v>98.060773480662988</v>
      </c>
      <c r="J513" t="s">
        <v>21</v>
      </c>
      <c r="K513" t="s">
        <v>22</v>
      </c>
      <c r="L513">
        <v>1564030800</v>
      </c>
      <c r="M513" s="8">
        <f t="shared" si="14"/>
        <v>43671.208333333328</v>
      </c>
      <c r="N513">
        <v>1564894800</v>
      </c>
      <c r="O513" s="8">
        <f t="shared" si="15"/>
        <v>43681.208333333328</v>
      </c>
      <c r="P513" t="b">
        <v>0</v>
      </c>
      <c r="Q513" t="b">
        <v>0</v>
      </c>
      <c r="R513" t="s">
        <v>33</v>
      </c>
      <c r="S513" t="str">
        <f>_xlfn.TEXTBEFORE(R513,"/")</f>
        <v>theater</v>
      </c>
      <c r="T513" t="str">
        <f>_xlfn.TEXTAFTER(R513,"/")</f>
        <v>plays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>E514/D514</f>
        <v>1.3931868131868133</v>
      </c>
      <c r="G514" t="s">
        <v>20</v>
      </c>
      <c r="H514">
        <v>239</v>
      </c>
      <c r="I514" s="5">
        <f>IFERROR(E514/H514,0)</f>
        <v>53.046025104602514</v>
      </c>
      <c r="J514" t="s">
        <v>21</v>
      </c>
      <c r="K514" t="s">
        <v>22</v>
      </c>
      <c r="L514">
        <v>1404536400</v>
      </c>
      <c r="M514" s="8">
        <f t="shared" si="14"/>
        <v>41825.208333333336</v>
      </c>
      <c r="N514">
        <v>1404622800</v>
      </c>
      <c r="O514" s="8">
        <f t="shared" si="15"/>
        <v>41826.208333333336</v>
      </c>
      <c r="P514" t="b">
        <v>0</v>
      </c>
      <c r="Q514" t="b">
        <v>1</v>
      </c>
      <c r="R514" t="s">
        <v>89</v>
      </c>
      <c r="S514" t="str">
        <f>_xlfn.TEXTBEFORE(R514,"/")</f>
        <v>games</v>
      </c>
      <c r="T514" t="str">
        <f>_xlfn.TEXTAFTER(R514,"/")</f>
        <v>video games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>E515/D515</f>
        <v>0.39277108433734942</v>
      </c>
      <c r="G515" t="s">
        <v>74</v>
      </c>
      <c r="H515">
        <v>35</v>
      </c>
      <c r="I515" s="5">
        <f>IFERROR(E515/H515,0)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16">(((L515/60)/60)/24)+DATE(1970,1,1)</f>
        <v>40430.208333333336</v>
      </c>
      <c r="N515">
        <v>1284181200</v>
      </c>
      <c r="O515" s="8">
        <f t="shared" ref="O515:O578" si="17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_xlfn.TEXTBEFORE(R515,"/")</f>
        <v>film &amp; video</v>
      </c>
      <c r="T515" t="str">
        <f>_xlfn.TEXTAFTER(R515,"/")</f>
        <v>television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>E516/D516</f>
        <v>0.22439077144917088</v>
      </c>
      <c r="G516" t="s">
        <v>74</v>
      </c>
      <c r="H516">
        <v>528</v>
      </c>
      <c r="I516" s="5">
        <f>IFERROR(E516/H516,0)</f>
        <v>58.945075757575758</v>
      </c>
      <c r="J516" t="s">
        <v>98</v>
      </c>
      <c r="K516" t="s">
        <v>99</v>
      </c>
      <c r="L516">
        <v>1386309600</v>
      </c>
      <c r="M516" s="8">
        <f t="shared" si="16"/>
        <v>41614.25</v>
      </c>
      <c r="N516">
        <v>1386741600</v>
      </c>
      <c r="O516" s="8">
        <f t="shared" si="17"/>
        <v>41619.25</v>
      </c>
      <c r="P516" t="b">
        <v>0</v>
      </c>
      <c r="Q516" t="b">
        <v>1</v>
      </c>
      <c r="R516" t="s">
        <v>23</v>
      </c>
      <c r="S516" t="str">
        <f>_xlfn.TEXTBEFORE(R516,"/")</f>
        <v>music</v>
      </c>
      <c r="T516" t="str">
        <f>_xlfn.TEXTAFTER(R516,"/")</f>
        <v>rock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>E517/D517</f>
        <v>0.55779069767441858</v>
      </c>
      <c r="G517" t="s">
        <v>14</v>
      </c>
      <c r="H517">
        <v>133</v>
      </c>
      <c r="I517" s="5">
        <f>IFERROR(E517/H517,0)</f>
        <v>36.067669172932334</v>
      </c>
      <c r="J517" t="s">
        <v>15</v>
      </c>
      <c r="K517" t="s">
        <v>16</v>
      </c>
      <c r="L517">
        <v>1324620000</v>
      </c>
      <c r="M517" s="8">
        <f t="shared" si="16"/>
        <v>40900.25</v>
      </c>
      <c r="N517">
        <v>1324792800</v>
      </c>
      <c r="O517" s="8">
        <f t="shared" si="17"/>
        <v>40902.25</v>
      </c>
      <c r="P517" t="b">
        <v>0</v>
      </c>
      <c r="Q517" t="b">
        <v>1</v>
      </c>
      <c r="R517" t="s">
        <v>33</v>
      </c>
      <c r="S517" t="str">
        <f>_xlfn.TEXTBEFORE(R517,"/")</f>
        <v>theater</v>
      </c>
      <c r="T517" t="str">
        <f>_xlfn.TEXTAFTER(R517,"/")</f>
        <v>plays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>E518/D518</f>
        <v>0.42523125996810207</v>
      </c>
      <c r="G518" t="s">
        <v>14</v>
      </c>
      <c r="H518">
        <v>846</v>
      </c>
      <c r="I518" s="5">
        <f>IFERROR(E518/H518,0)</f>
        <v>63.030732860520096</v>
      </c>
      <c r="J518" t="s">
        <v>21</v>
      </c>
      <c r="K518" t="s">
        <v>22</v>
      </c>
      <c r="L518">
        <v>1281070800</v>
      </c>
      <c r="M518" s="8">
        <f t="shared" si="16"/>
        <v>40396.208333333336</v>
      </c>
      <c r="N518">
        <v>1284354000</v>
      </c>
      <c r="O518" s="8">
        <f t="shared" si="17"/>
        <v>40434.208333333336</v>
      </c>
      <c r="P518" t="b">
        <v>0</v>
      </c>
      <c r="Q518" t="b">
        <v>0</v>
      </c>
      <c r="R518" t="s">
        <v>68</v>
      </c>
      <c r="S518" t="str">
        <f>_xlfn.TEXTBEFORE(R518,"/")</f>
        <v>publishing</v>
      </c>
      <c r="T518" t="str">
        <f>_xlfn.TEXTAFTER(R518,"/")</f>
        <v>nonfiction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>E519/D519</f>
        <v>1.1200000000000001</v>
      </c>
      <c r="G519" t="s">
        <v>20</v>
      </c>
      <c r="H519">
        <v>78</v>
      </c>
      <c r="I519" s="5">
        <f>IFERROR(E519/H519,0)</f>
        <v>84.717948717948715</v>
      </c>
      <c r="J519" t="s">
        <v>21</v>
      </c>
      <c r="K519" t="s">
        <v>22</v>
      </c>
      <c r="L519">
        <v>1493960400</v>
      </c>
      <c r="M519" s="8">
        <f t="shared" si="16"/>
        <v>42860.208333333328</v>
      </c>
      <c r="N519">
        <v>1494392400</v>
      </c>
      <c r="O519" s="8">
        <f t="shared" si="17"/>
        <v>42865.208333333328</v>
      </c>
      <c r="P519" t="b">
        <v>0</v>
      </c>
      <c r="Q519" t="b">
        <v>0</v>
      </c>
      <c r="R519" t="s">
        <v>17</v>
      </c>
      <c r="S519" t="str">
        <f>_xlfn.TEXTBEFORE(R519,"/")</f>
        <v>food</v>
      </c>
      <c r="T519" t="str">
        <f>_xlfn.TEXTAFTER(R519,"/")</f>
        <v>food trucks</v>
      </c>
    </row>
    <row r="520" spans="1:20" ht="31.5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>E520/D520</f>
        <v>7.0681818181818179E-2</v>
      </c>
      <c r="G520" t="s">
        <v>14</v>
      </c>
      <c r="H520">
        <v>10</v>
      </c>
      <c r="I520" s="5">
        <f>IFERROR(E520/H520,0)</f>
        <v>62.2</v>
      </c>
      <c r="J520" t="s">
        <v>21</v>
      </c>
      <c r="K520" t="s">
        <v>22</v>
      </c>
      <c r="L520">
        <v>1519365600</v>
      </c>
      <c r="M520" s="8">
        <f t="shared" si="16"/>
        <v>43154.25</v>
      </c>
      <c r="N520">
        <v>1519538400</v>
      </c>
      <c r="O520" s="8">
        <f t="shared" si="17"/>
        <v>43156.25</v>
      </c>
      <c r="P520" t="b">
        <v>0</v>
      </c>
      <c r="Q520" t="b">
        <v>1</v>
      </c>
      <c r="R520" t="s">
        <v>71</v>
      </c>
      <c r="S520" t="str">
        <f>_xlfn.TEXTBEFORE(R520,"/")</f>
        <v>film &amp; video</v>
      </c>
      <c r="T520" t="str">
        <f>_xlfn.TEXTAFTER(R520,"/")</f>
        <v>animation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>E521/D521</f>
        <v>1.0174563871693867</v>
      </c>
      <c r="G521" t="s">
        <v>20</v>
      </c>
      <c r="H521">
        <v>1773</v>
      </c>
      <c r="I521" s="5">
        <f>IFERROR(E521/H521,0)</f>
        <v>101.97518330513255</v>
      </c>
      <c r="J521" t="s">
        <v>21</v>
      </c>
      <c r="K521" t="s">
        <v>22</v>
      </c>
      <c r="L521">
        <v>1420696800</v>
      </c>
      <c r="M521" s="8">
        <f t="shared" si="16"/>
        <v>42012.25</v>
      </c>
      <c r="N521">
        <v>1421906400</v>
      </c>
      <c r="O521" s="8">
        <f t="shared" si="17"/>
        <v>42026.25</v>
      </c>
      <c r="P521" t="b">
        <v>0</v>
      </c>
      <c r="Q521" t="b">
        <v>1</v>
      </c>
      <c r="R521" t="s">
        <v>23</v>
      </c>
      <c r="S521" t="str">
        <f>_xlfn.TEXTBEFORE(R521,"/")</f>
        <v>music</v>
      </c>
      <c r="T521" t="str">
        <f>_xlfn.TEXTAFTER(R521,"/")</f>
        <v>rock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>E522/D522</f>
        <v>4.2575000000000003</v>
      </c>
      <c r="G522" t="s">
        <v>20</v>
      </c>
      <c r="H522">
        <v>32</v>
      </c>
      <c r="I522" s="5">
        <f>IFERROR(E522/H522,0)</f>
        <v>106.4375</v>
      </c>
      <c r="J522" t="s">
        <v>21</v>
      </c>
      <c r="K522" t="s">
        <v>22</v>
      </c>
      <c r="L522">
        <v>1555650000</v>
      </c>
      <c r="M522" s="8">
        <f t="shared" si="16"/>
        <v>43574.208333333328</v>
      </c>
      <c r="N522">
        <v>1555909200</v>
      </c>
      <c r="O522" s="8">
        <f t="shared" si="17"/>
        <v>43577.208333333328</v>
      </c>
      <c r="P522" t="b">
        <v>0</v>
      </c>
      <c r="Q522" t="b">
        <v>0</v>
      </c>
      <c r="R522" t="s">
        <v>33</v>
      </c>
      <c r="S522" t="str">
        <f>_xlfn.TEXTBEFORE(R522,"/")</f>
        <v>theater</v>
      </c>
      <c r="T522" t="str">
        <f>_xlfn.TEXTAFTER(R522,"/")</f>
        <v>plays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>E523/D523</f>
        <v>1.4553947368421052</v>
      </c>
      <c r="G523" t="s">
        <v>20</v>
      </c>
      <c r="H523">
        <v>369</v>
      </c>
      <c r="I523" s="5">
        <f>IFERROR(E523/H523,0)</f>
        <v>29.975609756097562</v>
      </c>
      <c r="J523" t="s">
        <v>21</v>
      </c>
      <c r="K523" t="s">
        <v>22</v>
      </c>
      <c r="L523">
        <v>1471928400</v>
      </c>
      <c r="M523" s="8">
        <f t="shared" si="16"/>
        <v>42605.208333333328</v>
      </c>
      <c r="N523">
        <v>1472446800</v>
      </c>
      <c r="O523" s="8">
        <f t="shared" si="17"/>
        <v>42611.208333333328</v>
      </c>
      <c r="P523" t="b">
        <v>0</v>
      </c>
      <c r="Q523" t="b">
        <v>1</v>
      </c>
      <c r="R523" t="s">
        <v>53</v>
      </c>
      <c r="S523" t="str">
        <f>_xlfn.TEXTBEFORE(R523,"/")</f>
        <v>film &amp; video</v>
      </c>
      <c r="T523" t="str">
        <f>_xlfn.TEXTAFTER(R523,"/")</f>
        <v>drama</v>
      </c>
    </row>
    <row r="524" spans="1:20" ht="31.5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>E524/D524</f>
        <v>0.32453465346534655</v>
      </c>
      <c r="G524" t="s">
        <v>14</v>
      </c>
      <c r="H524">
        <v>191</v>
      </c>
      <c r="I524" s="5">
        <f>IFERROR(E524/H524,0)</f>
        <v>85.806282722513089</v>
      </c>
      <c r="J524" t="s">
        <v>21</v>
      </c>
      <c r="K524" t="s">
        <v>22</v>
      </c>
      <c r="L524">
        <v>1341291600</v>
      </c>
      <c r="M524" s="8">
        <f t="shared" si="16"/>
        <v>41093.208333333336</v>
      </c>
      <c r="N524">
        <v>1342328400</v>
      </c>
      <c r="O524" s="8">
        <f t="shared" si="17"/>
        <v>41105.208333333336</v>
      </c>
      <c r="P524" t="b">
        <v>0</v>
      </c>
      <c r="Q524" t="b">
        <v>0</v>
      </c>
      <c r="R524" t="s">
        <v>100</v>
      </c>
      <c r="S524" t="str">
        <f>_xlfn.TEXTBEFORE(R524,"/")</f>
        <v>film &amp; video</v>
      </c>
      <c r="T524" t="str">
        <f>_xlfn.TEXTAFTER(R524,"/")</f>
        <v>shorts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>E525/D525</f>
        <v>7.003333333333333</v>
      </c>
      <c r="G525" t="s">
        <v>20</v>
      </c>
      <c r="H525">
        <v>89</v>
      </c>
      <c r="I525" s="5">
        <f>IFERROR(E525/H525,0)</f>
        <v>70.82022471910112</v>
      </c>
      <c r="J525" t="s">
        <v>21</v>
      </c>
      <c r="K525" t="s">
        <v>22</v>
      </c>
      <c r="L525">
        <v>1267682400</v>
      </c>
      <c r="M525" s="8">
        <f t="shared" si="16"/>
        <v>40241.25</v>
      </c>
      <c r="N525">
        <v>1268114400</v>
      </c>
      <c r="O525" s="8">
        <f t="shared" si="17"/>
        <v>40246.25</v>
      </c>
      <c r="P525" t="b">
        <v>0</v>
      </c>
      <c r="Q525" t="b">
        <v>0</v>
      </c>
      <c r="R525" t="s">
        <v>100</v>
      </c>
      <c r="S525" t="str">
        <f>_xlfn.TEXTBEFORE(R525,"/")</f>
        <v>film &amp; video</v>
      </c>
      <c r="T525" t="str">
        <f>_xlfn.TEXTAFTER(R525,"/")</f>
        <v>shorts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>E526/D526</f>
        <v>0.83904860392967939</v>
      </c>
      <c r="G526" t="s">
        <v>14</v>
      </c>
      <c r="H526">
        <v>1979</v>
      </c>
      <c r="I526" s="5">
        <f>IFERROR(E526/H526,0)</f>
        <v>40.998484082870135</v>
      </c>
      <c r="J526" t="s">
        <v>21</v>
      </c>
      <c r="K526" t="s">
        <v>22</v>
      </c>
      <c r="L526">
        <v>1272258000</v>
      </c>
      <c r="M526" s="8">
        <f t="shared" si="16"/>
        <v>40294.208333333336</v>
      </c>
      <c r="N526">
        <v>1273381200</v>
      </c>
      <c r="O526" s="8">
        <f t="shared" si="17"/>
        <v>40307.208333333336</v>
      </c>
      <c r="P526" t="b">
        <v>0</v>
      </c>
      <c r="Q526" t="b">
        <v>0</v>
      </c>
      <c r="R526" t="s">
        <v>33</v>
      </c>
      <c r="S526" t="str">
        <f>_xlfn.TEXTBEFORE(R526,"/")</f>
        <v>theater</v>
      </c>
      <c r="T526" t="str">
        <f>_xlfn.TEXTAFTER(R526,"/")</f>
        <v>plays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>E527/D527</f>
        <v>0.84190476190476193</v>
      </c>
      <c r="G527" t="s">
        <v>14</v>
      </c>
      <c r="H527">
        <v>63</v>
      </c>
      <c r="I527" s="5">
        <f>IFERROR(E527/H527,0)</f>
        <v>28.063492063492063</v>
      </c>
      <c r="J527" t="s">
        <v>21</v>
      </c>
      <c r="K527" t="s">
        <v>22</v>
      </c>
      <c r="L527">
        <v>1290492000</v>
      </c>
      <c r="M527" s="8">
        <f t="shared" si="16"/>
        <v>40505.25</v>
      </c>
      <c r="N527">
        <v>1290837600</v>
      </c>
      <c r="O527" s="8">
        <f t="shared" si="17"/>
        <v>40509.25</v>
      </c>
      <c r="P527" t="b">
        <v>0</v>
      </c>
      <c r="Q527" t="b">
        <v>0</v>
      </c>
      <c r="R527" t="s">
        <v>65</v>
      </c>
      <c r="S527" t="str">
        <f>_xlfn.TEXTBEFORE(R527,"/")</f>
        <v>technology</v>
      </c>
      <c r="T527" t="str">
        <f>_xlfn.TEXTAFTER(R527,"/")</f>
        <v>wearables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>E528/D528</f>
        <v>1.5595180722891566</v>
      </c>
      <c r="G528" t="s">
        <v>20</v>
      </c>
      <c r="H528">
        <v>147</v>
      </c>
      <c r="I528" s="5">
        <f>IFERROR(E528/H528,0)</f>
        <v>88.054421768707485</v>
      </c>
      <c r="J528" t="s">
        <v>21</v>
      </c>
      <c r="K528" t="s">
        <v>22</v>
      </c>
      <c r="L528">
        <v>1451109600</v>
      </c>
      <c r="M528" s="8">
        <f t="shared" si="16"/>
        <v>42364.25</v>
      </c>
      <c r="N528">
        <v>1454306400</v>
      </c>
      <c r="O528" s="8">
        <f t="shared" si="17"/>
        <v>42401.25</v>
      </c>
      <c r="P528" t="b">
        <v>0</v>
      </c>
      <c r="Q528" t="b">
        <v>1</v>
      </c>
      <c r="R528" t="s">
        <v>33</v>
      </c>
      <c r="S528" t="str">
        <f>_xlfn.TEXTBEFORE(R528,"/")</f>
        <v>theater</v>
      </c>
      <c r="T528" t="str">
        <f>_xlfn.TEXTAFTER(R528,"/")</f>
        <v>plays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>E529/D529</f>
        <v>0.99619450317124736</v>
      </c>
      <c r="G529" t="s">
        <v>14</v>
      </c>
      <c r="H529">
        <v>6080</v>
      </c>
      <c r="I529" s="5">
        <f>IFERROR(E529/H529,0)</f>
        <v>31</v>
      </c>
      <c r="J529" t="s">
        <v>15</v>
      </c>
      <c r="K529" t="s">
        <v>16</v>
      </c>
      <c r="L529">
        <v>1454652000</v>
      </c>
      <c r="M529" s="8">
        <f t="shared" si="16"/>
        <v>42405.25</v>
      </c>
      <c r="N529">
        <v>1457762400</v>
      </c>
      <c r="O529" s="8">
        <f t="shared" si="17"/>
        <v>42441.25</v>
      </c>
      <c r="P529" t="b">
        <v>0</v>
      </c>
      <c r="Q529" t="b">
        <v>0</v>
      </c>
      <c r="R529" t="s">
        <v>71</v>
      </c>
      <c r="S529" t="str">
        <f>_xlfn.TEXTBEFORE(R529,"/")</f>
        <v>film &amp; video</v>
      </c>
      <c r="T529" t="str">
        <f>_xlfn.TEXTAFTER(R529,"/")</f>
        <v>animation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>E530/D530</f>
        <v>0.80300000000000005</v>
      </c>
      <c r="G530" t="s">
        <v>14</v>
      </c>
      <c r="H530">
        <v>80</v>
      </c>
      <c r="I530" s="5">
        <f>IFERROR(E530/H530,0)</f>
        <v>90.337500000000006</v>
      </c>
      <c r="J530" t="s">
        <v>40</v>
      </c>
      <c r="K530" t="s">
        <v>41</v>
      </c>
      <c r="L530">
        <v>1385186400</v>
      </c>
      <c r="M530" s="8">
        <f t="shared" si="16"/>
        <v>41601.25</v>
      </c>
      <c r="N530">
        <v>1389074400</v>
      </c>
      <c r="O530" s="8">
        <f t="shared" si="17"/>
        <v>41646.25</v>
      </c>
      <c r="P530" t="b">
        <v>0</v>
      </c>
      <c r="Q530" t="b">
        <v>0</v>
      </c>
      <c r="R530" t="s">
        <v>60</v>
      </c>
      <c r="S530" t="str">
        <f>_xlfn.TEXTBEFORE(R530,"/")</f>
        <v>music</v>
      </c>
      <c r="T530" t="str">
        <f>_xlfn.TEXTAFTER(R530,"/")</f>
        <v>indie rock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>E531/D531</f>
        <v>0.11254901960784314</v>
      </c>
      <c r="G531" t="s">
        <v>14</v>
      </c>
      <c r="H531">
        <v>9</v>
      </c>
      <c r="I531" s="5">
        <f>IFERROR(E531/H531,0)</f>
        <v>63.777777777777779</v>
      </c>
      <c r="J531" t="s">
        <v>21</v>
      </c>
      <c r="K531" t="s">
        <v>22</v>
      </c>
      <c r="L531">
        <v>1399698000</v>
      </c>
      <c r="M531" s="8">
        <f t="shared" si="16"/>
        <v>41769.208333333336</v>
      </c>
      <c r="N531">
        <v>1402117200</v>
      </c>
      <c r="O531" s="8">
        <f t="shared" si="17"/>
        <v>41797.208333333336</v>
      </c>
      <c r="P531" t="b">
        <v>0</v>
      </c>
      <c r="Q531" t="b">
        <v>0</v>
      </c>
      <c r="R531" t="s">
        <v>89</v>
      </c>
      <c r="S531" t="str">
        <f>_xlfn.TEXTBEFORE(R531,"/")</f>
        <v>games</v>
      </c>
      <c r="T531" t="str">
        <f>_xlfn.TEXTAFTER(R531,"/")</f>
        <v>video games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>E532/D532</f>
        <v>0.91740952380952379</v>
      </c>
      <c r="G532" t="s">
        <v>14</v>
      </c>
      <c r="H532">
        <v>1784</v>
      </c>
      <c r="I532" s="5">
        <f>IFERROR(E532/H532,0)</f>
        <v>53.995515695067262</v>
      </c>
      <c r="J532" t="s">
        <v>21</v>
      </c>
      <c r="K532" t="s">
        <v>22</v>
      </c>
      <c r="L532">
        <v>1283230800</v>
      </c>
      <c r="M532" s="8">
        <f t="shared" si="16"/>
        <v>40421.208333333336</v>
      </c>
      <c r="N532">
        <v>1284440400</v>
      </c>
      <c r="O532" s="8">
        <f t="shared" si="17"/>
        <v>40435.208333333336</v>
      </c>
      <c r="P532" t="b">
        <v>0</v>
      </c>
      <c r="Q532" t="b">
        <v>1</v>
      </c>
      <c r="R532" t="s">
        <v>119</v>
      </c>
      <c r="S532" t="str">
        <f>_xlfn.TEXTBEFORE(R532,"/")</f>
        <v>publishing</v>
      </c>
      <c r="T532" t="str">
        <f>_xlfn.TEXTAFTER(R532,"/")</f>
        <v>fiction</v>
      </c>
    </row>
    <row r="533" spans="1:20" ht="31.5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>E533/D533</f>
        <v>0.95521156936261387</v>
      </c>
      <c r="G533" t="s">
        <v>47</v>
      </c>
      <c r="H533">
        <v>3640</v>
      </c>
      <c r="I533" s="5">
        <f>IFERROR(E533/H533,0)</f>
        <v>48.993956043956047</v>
      </c>
      <c r="J533" t="s">
        <v>98</v>
      </c>
      <c r="K533" t="s">
        <v>99</v>
      </c>
      <c r="L533">
        <v>1384149600</v>
      </c>
      <c r="M533" s="8">
        <f t="shared" si="16"/>
        <v>41589.25</v>
      </c>
      <c r="N533">
        <v>1388988000</v>
      </c>
      <c r="O533" s="8">
        <f t="shared" si="17"/>
        <v>41645.25</v>
      </c>
      <c r="P533" t="b">
        <v>0</v>
      </c>
      <c r="Q533" t="b">
        <v>0</v>
      </c>
      <c r="R533" t="s">
        <v>89</v>
      </c>
      <c r="S533" t="str">
        <f>_xlfn.TEXTBEFORE(R533,"/")</f>
        <v>games</v>
      </c>
      <c r="T533" t="str">
        <f>_xlfn.TEXTAFTER(R533,"/")</f>
        <v>video games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>E534/D534</f>
        <v>5.0287499999999996</v>
      </c>
      <c r="G534" t="s">
        <v>20</v>
      </c>
      <c r="H534">
        <v>126</v>
      </c>
      <c r="I534" s="5">
        <f>IFERROR(E534/H534,0)</f>
        <v>63.857142857142854</v>
      </c>
      <c r="J534" t="s">
        <v>15</v>
      </c>
      <c r="K534" t="s">
        <v>16</v>
      </c>
      <c r="L534">
        <v>1516860000</v>
      </c>
      <c r="M534" s="8">
        <f t="shared" si="16"/>
        <v>43125.25</v>
      </c>
      <c r="N534">
        <v>1516946400</v>
      </c>
      <c r="O534" s="8">
        <f t="shared" si="17"/>
        <v>43126.25</v>
      </c>
      <c r="P534" t="b">
        <v>0</v>
      </c>
      <c r="Q534" t="b">
        <v>0</v>
      </c>
      <c r="R534" t="s">
        <v>33</v>
      </c>
      <c r="S534" t="str">
        <f>_xlfn.TEXTBEFORE(R534,"/")</f>
        <v>theater</v>
      </c>
      <c r="T534" t="str">
        <f>_xlfn.TEXTAFTER(R534,"/")</f>
        <v>plays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>E535/D535</f>
        <v>1.5924394463667819</v>
      </c>
      <c r="G535" t="s">
        <v>20</v>
      </c>
      <c r="H535">
        <v>2218</v>
      </c>
      <c r="I535" s="5">
        <f>IFERROR(E535/H535,0)</f>
        <v>82.996393146979258</v>
      </c>
      <c r="J535" t="s">
        <v>40</v>
      </c>
      <c r="K535" t="s">
        <v>41</v>
      </c>
      <c r="L535">
        <v>1374642000</v>
      </c>
      <c r="M535" s="8">
        <f t="shared" si="16"/>
        <v>41479.208333333336</v>
      </c>
      <c r="N535">
        <v>1377752400</v>
      </c>
      <c r="O535" s="8">
        <f t="shared" si="17"/>
        <v>41515.208333333336</v>
      </c>
      <c r="P535" t="b">
        <v>0</v>
      </c>
      <c r="Q535" t="b">
        <v>0</v>
      </c>
      <c r="R535" t="s">
        <v>60</v>
      </c>
      <c r="S535" t="str">
        <f>_xlfn.TEXTBEFORE(R535,"/")</f>
        <v>music</v>
      </c>
      <c r="T535" t="str">
        <f>_xlfn.TEXTAFTER(R535,"/")</f>
        <v>indie rock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>E536/D536</f>
        <v>0.15022446689113356</v>
      </c>
      <c r="G536" t="s">
        <v>14</v>
      </c>
      <c r="H536">
        <v>243</v>
      </c>
      <c r="I536" s="5">
        <f>IFERROR(E536/H536,0)</f>
        <v>55.08230452674897</v>
      </c>
      <c r="J536" t="s">
        <v>21</v>
      </c>
      <c r="K536" t="s">
        <v>22</v>
      </c>
      <c r="L536">
        <v>1534482000</v>
      </c>
      <c r="M536" s="8">
        <f t="shared" si="16"/>
        <v>43329.208333333328</v>
      </c>
      <c r="N536">
        <v>1534568400</v>
      </c>
      <c r="O536" s="8">
        <f t="shared" si="17"/>
        <v>43330.208333333328</v>
      </c>
      <c r="P536" t="b">
        <v>0</v>
      </c>
      <c r="Q536" t="b">
        <v>1</v>
      </c>
      <c r="R536" t="s">
        <v>53</v>
      </c>
      <c r="S536" t="str">
        <f>_xlfn.TEXTBEFORE(R536,"/")</f>
        <v>film &amp; video</v>
      </c>
      <c r="T536" t="str">
        <f>_xlfn.TEXTAFTER(R536,"/")</f>
        <v>drama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>E537/D537</f>
        <v>4.820384615384615</v>
      </c>
      <c r="G537" t="s">
        <v>20</v>
      </c>
      <c r="H537">
        <v>202</v>
      </c>
      <c r="I537" s="5">
        <f>IFERROR(E537/H537,0)</f>
        <v>62.044554455445542</v>
      </c>
      <c r="J537" t="s">
        <v>107</v>
      </c>
      <c r="K537" t="s">
        <v>108</v>
      </c>
      <c r="L537">
        <v>1528434000</v>
      </c>
      <c r="M537" s="8">
        <f t="shared" si="16"/>
        <v>43259.208333333328</v>
      </c>
      <c r="N537">
        <v>1528606800</v>
      </c>
      <c r="O537" s="8">
        <f t="shared" si="17"/>
        <v>43261.208333333328</v>
      </c>
      <c r="P537" t="b">
        <v>0</v>
      </c>
      <c r="Q537" t="b">
        <v>1</v>
      </c>
      <c r="R537" t="s">
        <v>33</v>
      </c>
      <c r="S537" t="str">
        <f>_xlfn.TEXTBEFORE(R537,"/")</f>
        <v>theater</v>
      </c>
      <c r="T537" t="str">
        <f>_xlfn.TEXTAFTER(R537,"/")</f>
        <v>plays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>E538/D538</f>
        <v>1.4996938775510205</v>
      </c>
      <c r="G538" t="s">
        <v>20</v>
      </c>
      <c r="H538">
        <v>140</v>
      </c>
      <c r="I538" s="5">
        <f>IFERROR(E538/H538,0)</f>
        <v>104.97857142857143</v>
      </c>
      <c r="J538" t="s">
        <v>107</v>
      </c>
      <c r="K538" t="s">
        <v>108</v>
      </c>
      <c r="L538">
        <v>1282626000</v>
      </c>
      <c r="M538" s="8">
        <f t="shared" si="16"/>
        <v>40414.208333333336</v>
      </c>
      <c r="N538">
        <v>1284872400</v>
      </c>
      <c r="O538" s="8">
        <f t="shared" si="17"/>
        <v>40440.208333333336</v>
      </c>
      <c r="P538" t="b">
        <v>0</v>
      </c>
      <c r="Q538" t="b">
        <v>0</v>
      </c>
      <c r="R538" t="s">
        <v>119</v>
      </c>
      <c r="S538" t="str">
        <f>_xlfn.TEXTBEFORE(R538,"/")</f>
        <v>publishing</v>
      </c>
      <c r="T538" t="str">
        <f>_xlfn.TEXTAFTER(R538,"/")</f>
        <v>fiction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>E539/D539</f>
        <v>1.1722156398104266</v>
      </c>
      <c r="G539" t="s">
        <v>20</v>
      </c>
      <c r="H539">
        <v>1052</v>
      </c>
      <c r="I539" s="5">
        <f>IFERROR(E539/H539,0)</f>
        <v>94.044676806083643</v>
      </c>
      <c r="J539" t="s">
        <v>36</v>
      </c>
      <c r="K539" t="s">
        <v>37</v>
      </c>
      <c r="L539">
        <v>1535605200</v>
      </c>
      <c r="M539" s="8">
        <f t="shared" si="16"/>
        <v>43342.208333333328</v>
      </c>
      <c r="N539">
        <v>1537592400</v>
      </c>
      <c r="O539" s="8">
        <f t="shared" si="17"/>
        <v>43365.208333333328</v>
      </c>
      <c r="P539" t="b">
        <v>1</v>
      </c>
      <c r="Q539" t="b">
        <v>1</v>
      </c>
      <c r="R539" t="s">
        <v>42</v>
      </c>
      <c r="S539" t="str">
        <f>_xlfn.TEXTBEFORE(R539,"/")</f>
        <v>film &amp; video</v>
      </c>
      <c r="T539" t="str">
        <f>_xlfn.TEXTAFTER(R539,"/")</f>
        <v>documentary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>E540/D540</f>
        <v>0.37695968274950431</v>
      </c>
      <c r="G540" t="s">
        <v>14</v>
      </c>
      <c r="H540">
        <v>1296</v>
      </c>
      <c r="I540" s="5">
        <f>IFERROR(E540/H540,0)</f>
        <v>44.007716049382715</v>
      </c>
      <c r="J540" t="s">
        <v>21</v>
      </c>
      <c r="K540" t="s">
        <v>22</v>
      </c>
      <c r="L540">
        <v>1379826000</v>
      </c>
      <c r="M540" s="8">
        <f t="shared" si="16"/>
        <v>41539.208333333336</v>
      </c>
      <c r="N540">
        <v>1381208400</v>
      </c>
      <c r="O540" s="8">
        <f t="shared" si="17"/>
        <v>41555.208333333336</v>
      </c>
      <c r="P540" t="b">
        <v>0</v>
      </c>
      <c r="Q540" t="b">
        <v>0</v>
      </c>
      <c r="R540" t="s">
        <v>292</v>
      </c>
      <c r="S540" t="str">
        <f>_xlfn.TEXTBEFORE(R540,"/")</f>
        <v>games</v>
      </c>
      <c r="T540" t="str">
        <f>_xlfn.TEXTAFTER(R540,"/")</f>
        <v>mobile games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>E541/D541</f>
        <v>0.72653061224489801</v>
      </c>
      <c r="G541" t="s">
        <v>14</v>
      </c>
      <c r="H541">
        <v>77</v>
      </c>
      <c r="I541" s="5">
        <f>IFERROR(E541/H541,0)</f>
        <v>92.467532467532465</v>
      </c>
      <c r="J541" t="s">
        <v>21</v>
      </c>
      <c r="K541" t="s">
        <v>22</v>
      </c>
      <c r="L541">
        <v>1561957200</v>
      </c>
      <c r="M541" s="8">
        <f t="shared" si="16"/>
        <v>43647.208333333328</v>
      </c>
      <c r="N541">
        <v>1562475600</v>
      </c>
      <c r="O541" s="8">
        <f t="shared" si="17"/>
        <v>43653.208333333328</v>
      </c>
      <c r="P541" t="b">
        <v>0</v>
      </c>
      <c r="Q541" t="b">
        <v>1</v>
      </c>
      <c r="R541" t="s">
        <v>17</v>
      </c>
      <c r="S541" t="str">
        <f>_xlfn.TEXTBEFORE(R541,"/")</f>
        <v>food</v>
      </c>
      <c r="T541" t="str">
        <f>_xlfn.TEXTAFTER(R541,"/")</f>
        <v>food trucks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>E542/D542</f>
        <v>2.6598113207547169</v>
      </c>
      <c r="G542" t="s">
        <v>20</v>
      </c>
      <c r="H542">
        <v>247</v>
      </c>
      <c r="I542" s="5">
        <f>IFERROR(E542/H542,0)</f>
        <v>57.072874493927124</v>
      </c>
      <c r="J542" t="s">
        <v>21</v>
      </c>
      <c r="K542" t="s">
        <v>22</v>
      </c>
      <c r="L542">
        <v>1525496400</v>
      </c>
      <c r="M542" s="8">
        <f t="shared" si="16"/>
        <v>43225.208333333328</v>
      </c>
      <c r="N542">
        <v>1527397200</v>
      </c>
      <c r="O542" s="8">
        <f t="shared" si="17"/>
        <v>43247.208333333328</v>
      </c>
      <c r="P542" t="b">
        <v>0</v>
      </c>
      <c r="Q542" t="b">
        <v>0</v>
      </c>
      <c r="R542" t="s">
        <v>122</v>
      </c>
      <c r="S542" t="str">
        <f>_xlfn.TEXTBEFORE(R542,"/")</f>
        <v>photography</v>
      </c>
      <c r="T542" t="str">
        <f>_xlfn.TEXTAFTER(R542,"/")</f>
        <v>photography books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>E543/D543</f>
        <v>0.24205617977528091</v>
      </c>
      <c r="G543" t="s">
        <v>14</v>
      </c>
      <c r="H543">
        <v>395</v>
      </c>
      <c r="I543" s="5">
        <f>IFERROR(E543/H543,0)</f>
        <v>109.07848101265823</v>
      </c>
      <c r="J543" t="s">
        <v>107</v>
      </c>
      <c r="K543" t="s">
        <v>108</v>
      </c>
      <c r="L543">
        <v>1433912400</v>
      </c>
      <c r="M543" s="8">
        <f t="shared" si="16"/>
        <v>42165.208333333328</v>
      </c>
      <c r="N543">
        <v>1436158800</v>
      </c>
      <c r="O543" s="8">
        <f t="shared" si="17"/>
        <v>42191.208333333328</v>
      </c>
      <c r="P543" t="b">
        <v>0</v>
      </c>
      <c r="Q543" t="b">
        <v>0</v>
      </c>
      <c r="R543" t="s">
        <v>292</v>
      </c>
      <c r="S543" t="str">
        <f>_xlfn.TEXTBEFORE(R543,"/")</f>
        <v>games</v>
      </c>
      <c r="T543" t="str">
        <f>_xlfn.TEXTAFTER(R543,"/")</f>
        <v>mobile games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>E544/D544</f>
        <v>2.5064935064935064E-2</v>
      </c>
      <c r="G544" t="s">
        <v>14</v>
      </c>
      <c r="H544">
        <v>49</v>
      </c>
      <c r="I544" s="5">
        <f>IFERROR(E544/H544,0)</f>
        <v>39.387755102040813</v>
      </c>
      <c r="J544" t="s">
        <v>40</v>
      </c>
      <c r="K544" t="s">
        <v>41</v>
      </c>
      <c r="L544">
        <v>1453442400</v>
      </c>
      <c r="M544" s="8">
        <f t="shared" si="16"/>
        <v>42391.25</v>
      </c>
      <c r="N544">
        <v>1456034400</v>
      </c>
      <c r="O544" s="8">
        <f t="shared" si="17"/>
        <v>42421.25</v>
      </c>
      <c r="P544" t="b">
        <v>0</v>
      </c>
      <c r="Q544" t="b">
        <v>0</v>
      </c>
      <c r="R544" t="s">
        <v>60</v>
      </c>
      <c r="S544" t="str">
        <f>_xlfn.TEXTBEFORE(R544,"/")</f>
        <v>music</v>
      </c>
      <c r="T544" t="str">
        <f>_xlfn.TEXTAFTER(R544,"/")</f>
        <v>indie rock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>E545/D545</f>
        <v>0.1632979976442874</v>
      </c>
      <c r="G545" t="s">
        <v>14</v>
      </c>
      <c r="H545">
        <v>180</v>
      </c>
      <c r="I545" s="5">
        <f>IFERROR(E545/H545,0)</f>
        <v>77.022222222222226</v>
      </c>
      <c r="J545" t="s">
        <v>21</v>
      </c>
      <c r="K545" t="s">
        <v>22</v>
      </c>
      <c r="L545">
        <v>1378875600</v>
      </c>
      <c r="M545" s="8">
        <f t="shared" si="16"/>
        <v>41528.208333333336</v>
      </c>
      <c r="N545">
        <v>1380171600</v>
      </c>
      <c r="O545" s="8">
        <f t="shared" si="17"/>
        <v>41543.208333333336</v>
      </c>
      <c r="P545" t="b">
        <v>0</v>
      </c>
      <c r="Q545" t="b">
        <v>0</v>
      </c>
      <c r="R545" t="s">
        <v>89</v>
      </c>
      <c r="S545" t="str">
        <f>_xlfn.TEXTBEFORE(R545,"/")</f>
        <v>games</v>
      </c>
      <c r="T545" t="str">
        <f>_xlfn.TEXTAFTER(R545,"/")</f>
        <v>video games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>E546/D546</f>
        <v>2.7650000000000001</v>
      </c>
      <c r="G546" t="s">
        <v>20</v>
      </c>
      <c r="H546">
        <v>84</v>
      </c>
      <c r="I546" s="5">
        <f>IFERROR(E546/H546,0)</f>
        <v>92.166666666666671</v>
      </c>
      <c r="J546" t="s">
        <v>21</v>
      </c>
      <c r="K546" t="s">
        <v>22</v>
      </c>
      <c r="L546">
        <v>1452232800</v>
      </c>
      <c r="M546" s="8">
        <f t="shared" si="16"/>
        <v>42377.25</v>
      </c>
      <c r="N546">
        <v>1453356000</v>
      </c>
      <c r="O546" s="8">
        <f t="shared" si="17"/>
        <v>42390.25</v>
      </c>
      <c r="P546" t="b">
        <v>0</v>
      </c>
      <c r="Q546" t="b">
        <v>0</v>
      </c>
      <c r="R546" t="s">
        <v>23</v>
      </c>
      <c r="S546" t="str">
        <f>_xlfn.TEXTBEFORE(R546,"/")</f>
        <v>music</v>
      </c>
      <c r="T546" t="str">
        <f>_xlfn.TEXTAFTER(R546,"/")</f>
        <v>rock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>E547/D547</f>
        <v>0.88803571428571426</v>
      </c>
      <c r="G547" t="s">
        <v>14</v>
      </c>
      <c r="H547">
        <v>2690</v>
      </c>
      <c r="I547" s="5">
        <f>IFERROR(E547/H547,0)</f>
        <v>61.007063197026021</v>
      </c>
      <c r="J547" t="s">
        <v>21</v>
      </c>
      <c r="K547" t="s">
        <v>22</v>
      </c>
      <c r="L547">
        <v>1577253600</v>
      </c>
      <c r="M547" s="8">
        <f t="shared" si="16"/>
        <v>43824.25</v>
      </c>
      <c r="N547">
        <v>1578981600</v>
      </c>
      <c r="O547" s="8">
        <f t="shared" si="17"/>
        <v>43844.25</v>
      </c>
      <c r="P547" t="b">
        <v>0</v>
      </c>
      <c r="Q547" t="b">
        <v>0</v>
      </c>
      <c r="R547" t="s">
        <v>33</v>
      </c>
      <c r="S547" t="str">
        <f>_xlfn.TEXTBEFORE(R547,"/")</f>
        <v>theater</v>
      </c>
      <c r="T547" t="str">
        <f>_xlfn.TEXTAFTER(R547,"/")</f>
        <v>plays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>E548/D548</f>
        <v>1.6357142857142857</v>
      </c>
      <c r="G548" t="s">
        <v>20</v>
      </c>
      <c r="H548">
        <v>88</v>
      </c>
      <c r="I548" s="5">
        <f>IFERROR(E548/H548,0)</f>
        <v>78.068181818181813</v>
      </c>
      <c r="J548" t="s">
        <v>21</v>
      </c>
      <c r="K548" t="s">
        <v>22</v>
      </c>
      <c r="L548">
        <v>1537160400</v>
      </c>
      <c r="M548" s="8">
        <f t="shared" si="16"/>
        <v>43360.208333333328</v>
      </c>
      <c r="N548">
        <v>1537419600</v>
      </c>
      <c r="O548" s="8">
        <f t="shared" si="17"/>
        <v>43363.208333333328</v>
      </c>
      <c r="P548" t="b">
        <v>0</v>
      </c>
      <c r="Q548" t="b">
        <v>1</v>
      </c>
      <c r="R548" t="s">
        <v>33</v>
      </c>
      <c r="S548" t="str">
        <f>_xlfn.TEXTBEFORE(R548,"/")</f>
        <v>theater</v>
      </c>
      <c r="T548" t="str">
        <f>_xlfn.TEXTAFTER(R548,"/")</f>
        <v>plays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>E549/D549</f>
        <v>9.69</v>
      </c>
      <c r="G549" t="s">
        <v>20</v>
      </c>
      <c r="H549">
        <v>156</v>
      </c>
      <c r="I549" s="5">
        <f>IFERROR(E549/H549,0)</f>
        <v>80.75</v>
      </c>
      <c r="J549" t="s">
        <v>21</v>
      </c>
      <c r="K549" t="s">
        <v>22</v>
      </c>
      <c r="L549">
        <v>1422165600</v>
      </c>
      <c r="M549" s="8">
        <f t="shared" si="16"/>
        <v>42029.25</v>
      </c>
      <c r="N549">
        <v>1423202400</v>
      </c>
      <c r="O549" s="8">
        <f t="shared" si="17"/>
        <v>42041.25</v>
      </c>
      <c r="P549" t="b">
        <v>0</v>
      </c>
      <c r="Q549" t="b">
        <v>0</v>
      </c>
      <c r="R549" t="s">
        <v>53</v>
      </c>
      <c r="S549" t="str">
        <f>_xlfn.TEXTBEFORE(R549,"/")</f>
        <v>film &amp; video</v>
      </c>
      <c r="T549" t="str">
        <f>_xlfn.TEXTAFTER(R549,"/")</f>
        <v>drama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>E550/D550</f>
        <v>2.7091376701966716</v>
      </c>
      <c r="G550" t="s">
        <v>20</v>
      </c>
      <c r="H550">
        <v>2985</v>
      </c>
      <c r="I550" s="5">
        <f>IFERROR(E550/H550,0)</f>
        <v>59.991289782244557</v>
      </c>
      <c r="J550" t="s">
        <v>21</v>
      </c>
      <c r="K550" t="s">
        <v>22</v>
      </c>
      <c r="L550">
        <v>1459486800</v>
      </c>
      <c r="M550" s="8">
        <f t="shared" si="16"/>
        <v>42461.208333333328</v>
      </c>
      <c r="N550">
        <v>1460610000</v>
      </c>
      <c r="O550" s="8">
        <f t="shared" si="17"/>
        <v>42474.208333333328</v>
      </c>
      <c r="P550" t="b">
        <v>0</v>
      </c>
      <c r="Q550" t="b">
        <v>0</v>
      </c>
      <c r="R550" t="s">
        <v>33</v>
      </c>
      <c r="S550" t="str">
        <f>_xlfn.TEXTBEFORE(R550,"/")</f>
        <v>theater</v>
      </c>
      <c r="T550" t="str">
        <f>_xlfn.TEXTAFTER(R550,"/")</f>
        <v>plays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>E551/D551</f>
        <v>2.8421355932203389</v>
      </c>
      <c r="G551" t="s">
        <v>20</v>
      </c>
      <c r="H551">
        <v>762</v>
      </c>
      <c r="I551" s="5">
        <f>IFERROR(E551/H551,0)</f>
        <v>110.03018372703411</v>
      </c>
      <c r="J551" t="s">
        <v>21</v>
      </c>
      <c r="K551" t="s">
        <v>22</v>
      </c>
      <c r="L551">
        <v>1369717200</v>
      </c>
      <c r="M551" s="8">
        <f t="shared" si="16"/>
        <v>41422.208333333336</v>
      </c>
      <c r="N551">
        <v>1370494800</v>
      </c>
      <c r="O551" s="8">
        <f t="shared" si="17"/>
        <v>41431.208333333336</v>
      </c>
      <c r="P551" t="b">
        <v>0</v>
      </c>
      <c r="Q551" t="b">
        <v>0</v>
      </c>
      <c r="R551" t="s">
        <v>65</v>
      </c>
      <c r="S551" t="str">
        <f>_xlfn.TEXTBEFORE(R551,"/")</f>
        <v>technology</v>
      </c>
      <c r="T551" t="str">
        <f>_xlfn.TEXTAFTER(R551,"/")</f>
        <v>wearables</v>
      </c>
    </row>
    <row r="552" spans="1:20" ht="31.5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>E552/D552</f>
        <v>0.04</v>
      </c>
      <c r="G552" t="s">
        <v>74</v>
      </c>
      <c r="H552">
        <v>1</v>
      </c>
      <c r="I552" s="5">
        <f>IFERROR(E552/H552,0)</f>
        <v>4</v>
      </c>
      <c r="J552" t="s">
        <v>98</v>
      </c>
      <c r="K552" t="s">
        <v>99</v>
      </c>
      <c r="L552">
        <v>1330495200</v>
      </c>
      <c r="M552" s="8">
        <f t="shared" si="16"/>
        <v>40968.25</v>
      </c>
      <c r="N552">
        <v>1332306000</v>
      </c>
      <c r="O552" s="8">
        <f t="shared" si="17"/>
        <v>40989.208333333336</v>
      </c>
      <c r="P552" t="b">
        <v>0</v>
      </c>
      <c r="Q552" t="b">
        <v>0</v>
      </c>
      <c r="R552" t="s">
        <v>60</v>
      </c>
      <c r="S552" t="str">
        <f>_xlfn.TEXTBEFORE(R552,"/")</f>
        <v>music</v>
      </c>
      <c r="T552" t="str">
        <f>_xlfn.TEXTAFTER(R552,"/")</f>
        <v>indie rock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>E553/D553</f>
        <v>0.58632981676846196</v>
      </c>
      <c r="G553" t="s">
        <v>14</v>
      </c>
      <c r="H553">
        <v>2779</v>
      </c>
      <c r="I553" s="5">
        <f>IFERROR(E553/H553,0)</f>
        <v>37.99856063332134</v>
      </c>
      <c r="J553" t="s">
        <v>26</v>
      </c>
      <c r="K553" t="s">
        <v>27</v>
      </c>
      <c r="L553">
        <v>1419055200</v>
      </c>
      <c r="M553" s="8">
        <f t="shared" si="16"/>
        <v>41993.25</v>
      </c>
      <c r="N553">
        <v>1422511200</v>
      </c>
      <c r="O553" s="8">
        <f t="shared" si="17"/>
        <v>42033.25</v>
      </c>
      <c r="P553" t="b">
        <v>0</v>
      </c>
      <c r="Q553" t="b">
        <v>1</v>
      </c>
      <c r="R553" t="s">
        <v>28</v>
      </c>
      <c r="S553" t="str">
        <f>_xlfn.TEXTBEFORE(R553,"/")</f>
        <v>technology</v>
      </c>
      <c r="T553" t="str">
        <f>_xlfn.TEXTAFTER(R553,"/")</f>
        <v>web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>E554/D554</f>
        <v>0.98511111111111116</v>
      </c>
      <c r="G554" t="s">
        <v>14</v>
      </c>
      <c r="H554">
        <v>92</v>
      </c>
      <c r="I554" s="5">
        <f>IFERROR(E554/H554,0)</f>
        <v>96.369565217391298</v>
      </c>
      <c r="J554" t="s">
        <v>21</v>
      </c>
      <c r="K554" t="s">
        <v>22</v>
      </c>
      <c r="L554">
        <v>1480140000</v>
      </c>
      <c r="M554" s="8">
        <f t="shared" si="16"/>
        <v>42700.25</v>
      </c>
      <c r="N554">
        <v>1480312800</v>
      </c>
      <c r="O554" s="8">
        <f t="shared" si="17"/>
        <v>42702.25</v>
      </c>
      <c r="P554" t="b">
        <v>0</v>
      </c>
      <c r="Q554" t="b">
        <v>0</v>
      </c>
      <c r="R554" t="s">
        <v>33</v>
      </c>
      <c r="S554" t="str">
        <f>_xlfn.TEXTBEFORE(R554,"/")</f>
        <v>theater</v>
      </c>
      <c r="T554" t="str">
        <f>_xlfn.TEXTAFTER(R554,"/")</f>
        <v>plays</v>
      </c>
    </row>
    <row r="555" spans="1:20" ht="31.5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>E555/D555</f>
        <v>0.43975381008206332</v>
      </c>
      <c r="G555" t="s">
        <v>14</v>
      </c>
      <c r="H555">
        <v>1028</v>
      </c>
      <c r="I555" s="5">
        <f>IFERROR(E555/H555,0)</f>
        <v>72.978599221789878</v>
      </c>
      <c r="J555" t="s">
        <v>21</v>
      </c>
      <c r="K555" t="s">
        <v>22</v>
      </c>
      <c r="L555">
        <v>1293948000</v>
      </c>
      <c r="M555" s="8">
        <f t="shared" si="16"/>
        <v>40545.25</v>
      </c>
      <c r="N555">
        <v>1294034400</v>
      </c>
      <c r="O555" s="8">
        <f t="shared" si="17"/>
        <v>40546.25</v>
      </c>
      <c r="P555" t="b">
        <v>0</v>
      </c>
      <c r="Q555" t="b">
        <v>0</v>
      </c>
      <c r="R555" t="s">
        <v>23</v>
      </c>
      <c r="S555" t="str">
        <f>_xlfn.TEXTBEFORE(R555,"/")</f>
        <v>music</v>
      </c>
      <c r="T555" t="str">
        <f>_xlfn.TEXTAFTER(R555,"/")</f>
        <v>rock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>E556/D556</f>
        <v>1.5166315789473683</v>
      </c>
      <c r="G556" t="s">
        <v>20</v>
      </c>
      <c r="H556">
        <v>554</v>
      </c>
      <c r="I556" s="5">
        <f>IFERROR(E556/H556,0)</f>
        <v>26.007220216606498</v>
      </c>
      <c r="J556" t="s">
        <v>15</v>
      </c>
      <c r="K556" t="s">
        <v>16</v>
      </c>
      <c r="L556">
        <v>1482127200</v>
      </c>
      <c r="M556" s="8">
        <f t="shared" si="16"/>
        <v>42723.25</v>
      </c>
      <c r="N556">
        <v>1482645600</v>
      </c>
      <c r="O556" s="8">
        <f t="shared" si="17"/>
        <v>42729.25</v>
      </c>
      <c r="P556" t="b">
        <v>0</v>
      </c>
      <c r="Q556" t="b">
        <v>0</v>
      </c>
      <c r="R556" t="s">
        <v>60</v>
      </c>
      <c r="S556" t="str">
        <f>_xlfn.TEXTBEFORE(R556,"/")</f>
        <v>music</v>
      </c>
      <c r="T556" t="str">
        <f>_xlfn.TEXTAFTER(R556,"/")</f>
        <v>indie rock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>E557/D557</f>
        <v>2.2363492063492063</v>
      </c>
      <c r="G557" t="s">
        <v>20</v>
      </c>
      <c r="H557">
        <v>135</v>
      </c>
      <c r="I557" s="5">
        <f>IFERROR(E557/H557,0)</f>
        <v>104.36296296296297</v>
      </c>
      <c r="J557" t="s">
        <v>36</v>
      </c>
      <c r="K557" t="s">
        <v>37</v>
      </c>
      <c r="L557">
        <v>1396414800</v>
      </c>
      <c r="M557" s="8">
        <f t="shared" si="16"/>
        <v>41731.208333333336</v>
      </c>
      <c r="N557">
        <v>1399093200</v>
      </c>
      <c r="O557" s="8">
        <f t="shared" si="17"/>
        <v>41762.208333333336</v>
      </c>
      <c r="P557" t="b">
        <v>0</v>
      </c>
      <c r="Q557" t="b">
        <v>0</v>
      </c>
      <c r="R557" t="s">
        <v>23</v>
      </c>
      <c r="S557" t="str">
        <f>_xlfn.TEXTBEFORE(R557,"/")</f>
        <v>music</v>
      </c>
      <c r="T557" t="str">
        <f>_xlfn.TEXTAFTER(R557,"/")</f>
        <v>rock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>E558/D558</f>
        <v>2.3975</v>
      </c>
      <c r="G558" t="s">
        <v>20</v>
      </c>
      <c r="H558">
        <v>122</v>
      </c>
      <c r="I558" s="5">
        <f>IFERROR(E558/H558,0)</f>
        <v>102.18852459016394</v>
      </c>
      <c r="J558" t="s">
        <v>21</v>
      </c>
      <c r="K558" t="s">
        <v>22</v>
      </c>
      <c r="L558">
        <v>1315285200</v>
      </c>
      <c r="M558" s="8">
        <f t="shared" si="16"/>
        <v>40792.208333333336</v>
      </c>
      <c r="N558">
        <v>1315890000</v>
      </c>
      <c r="O558" s="8">
        <f t="shared" si="17"/>
        <v>40799.208333333336</v>
      </c>
      <c r="P558" t="b">
        <v>0</v>
      </c>
      <c r="Q558" t="b">
        <v>1</v>
      </c>
      <c r="R558" t="s">
        <v>206</v>
      </c>
      <c r="S558" t="str">
        <f>_xlfn.TEXTBEFORE(R558,"/")</f>
        <v>publishing</v>
      </c>
      <c r="T558" t="str">
        <f>_xlfn.TEXTAFTER(R558,"/")</f>
        <v>translations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>E559/D559</f>
        <v>1.9933333333333334</v>
      </c>
      <c r="G559" t="s">
        <v>20</v>
      </c>
      <c r="H559">
        <v>221</v>
      </c>
      <c r="I559" s="5">
        <f>IFERROR(E559/H559,0)</f>
        <v>54.117647058823529</v>
      </c>
      <c r="J559" t="s">
        <v>21</v>
      </c>
      <c r="K559" t="s">
        <v>22</v>
      </c>
      <c r="L559">
        <v>1443762000</v>
      </c>
      <c r="M559" s="8">
        <f t="shared" si="16"/>
        <v>42279.208333333328</v>
      </c>
      <c r="N559">
        <v>1444021200</v>
      </c>
      <c r="O559" s="8">
        <f t="shared" si="17"/>
        <v>42282.208333333328</v>
      </c>
      <c r="P559" t="b">
        <v>0</v>
      </c>
      <c r="Q559" t="b">
        <v>1</v>
      </c>
      <c r="R559" t="s">
        <v>474</v>
      </c>
      <c r="S559" t="str">
        <f>_xlfn.TEXTBEFORE(R559,"/")</f>
        <v>film &amp; video</v>
      </c>
      <c r="T559" t="str">
        <f>_xlfn.TEXTAFTER(R559,"/")</f>
        <v>science fiction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>E560/D560</f>
        <v>1.373448275862069</v>
      </c>
      <c r="G560" t="s">
        <v>20</v>
      </c>
      <c r="H560">
        <v>126</v>
      </c>
      <c r="I560" s="5">
        <f>IFERROR(E560/H560,0)</f>
        <v>63.222222222222221</v>
      </c>
      <c r="J560" t="s">
        <v>21</v>
      </c>
      <c r="K560" t="s">
        <v>22</v>
      </c>
      <c r="L560">
        <v>1456293600</v>
      </c>
      <c r="M560" s="8">
        <f t="shared" si="16"/>
        <v>42424.25</v>
      </c>
      <c r="N560">
        <v>1460005200</v>
      </c>
      <c r="O560" s="8">
        <f t="shared" si="17"/>
        <v>42467.208333333328</v>
      </c>
      <c r="P560" t="b">
        <v>0</v>
      </c>
      <c r="Q560" t="b">
        <v>0</v>
      </c>
      <c r="R560" t="s">
        <v>33</v>
      </c>
      <c r="S560" t="str">
        <f>_xlfn.TEXTBEFORE(R560,"/")</f>
        <v>theater</v>
      </c>
      <c r="T560" t="str">
        <f>_xlfn.TEXTAFTER(R560,"/")</f>
        <v>plays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>E561/D561</f>
        <v>1.009696106362773</v>
      </c>
      <c r="G561" t="s">
        <v>20</v>
      </c>
      <c r="H561">
        <v>1022</v>
      </c>
      <c r="I561" s="5">
        <f>IFERROR(E561/H561,0)</f>
        <v>104.03228962818004</v>
      </c>
      <c r="J561" t="s">
        <v>21</v>
      </c>
      <c r="K561" t="s">
        <v>22</v>
      </c>
      <c r="L561">
        <v>1470114000</v>
      </c>
      <c r="M561" s="8">
        <f t="shared" si="16"/>
        <v>42584.208333333328</v>
      </c>
      <c r="N561">
        <v>1470718800</v>
      </c>
      <c r="O561" s="8">
        <f t="shared" si="17"/>
        <v>42591.208333333328</v>
      </c>
      <c r="P561" t="b">
        <v>0</v>
      </c>
      <c r="Q561" t="b">
        <v>0</v>
      </c>
      <c r="R561" t="s">
        <v>33</v>
      </c>
      <c r="S561" t="str">
        <f>_xlfn.TEXTBEFORE(R561,"/")</f>
        <v>theater</v>
      </c>
      <c r="T561" t="str">
        <f>_xlfn.TEXTAFTER(R561,"/")</f>
        <v>plays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>E562/D562</f>
        <v>7.9416000000000002</v>
      </c>
      <c r="G562" t="s">
        <v>20</v>
      </c>
      <c r="H562">
        <v>3177</v>
      </c>
      <c r="I562" s="5">
        <f>IFERROR(E562/H562,0)</f>
        <v>49.994334277620396</v>
      </c>
      <c r="J562" t="s">
        <v>21</v>
      </c>
      <c r="K562" t="s">
        <v>22</v>
      </c>
      <c r="L562">
        <v>1321596000</v>
      </c>
      <c r="M562" s="8">
        <f t="shared" si="16"/>
        <v>40865.25</v>
      </c>
      <c r="N562">
        <v>1325052000</v>
      </c>
      <c r="O562" s="8">
        <f t="shared" si="17"/>
        <v>40905.25</v>
      </c>
      <c r="P562" t="b">
        <v>0</v>
      </c>
      <c r="Q562" t="b">
        <v>0</v>
      </c>
      <c r="R562" t="s">
        <v>71</v>
      </c>
      <c r="S562" t="str">
        <f>_xlfn.TEXTBEFORE(R562,"/")</f>
        <v>film &amp; video</v>
      </c>
      <c r="T562" t="str">
        <f>_xlfn.TEXTAFTER(R562,"/")</f>
        <v>animation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>E563/D563</f>
        <v>3.6970000000000001</v>
      </c>
      <c r="G563" t="s">
        <v>20</v>
      </c>
      <c r="H563">
        <v>198</v>
      </c>
      <c r="I563" s="5">
        <f>IFERROR(E563/H563,0)</f>
        <v>56.015151515151516</v>
      </c>
      <c r="J563" t="s">
        <v>98</v>
      </c>
      <c r="K563" t="s">
        <v>99</v>
      </c>
      <c r="L563">
        <v>1318827600</v>
      </c>
      <c r="M563" s="8">
        <f t="shared" si="16"/>
        <v>40833.208333333336</v>
      </c>
      <c r="N563">
        <v>1319000400</v>
      </c>
      <c r="O563" s="8">
        <f t="shared" si="17"/>
        <v>40835.208333333336</v>
      </c>
      <c r="P563" t="b">
        <v>0</v>
      </c>
      <c r="Q563" t="b">
        <v>0</v>
      </c>
      <c r="R563" t="s">
        <v>33</v>
      </c>
      <c r="S563" t="str">
        <f>_xlfn.TEXTBEFORE(R563,"/")</f>
        <v>theater</v>
      </c>
      <c r="T563" t="str">
        <f>_xlfn.TEXTAFTER(R563,"/")</f>
        <v>plays</v>
      </c>
    </row>
    <row r="564" spans="1:20" ht="31.5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>E564/D564</f>
        <v>0.12818181818181817</v>
      </c>
      <c r="G564" t="s">
        <v>14</v>
      </c>
      <c r="H564">
        <v>26</v>
      </c>
      <c r="I564" s="5">
        <f>IFERROR(E564/H564,0)</f>
        <v>48.807692307692307</v>
      </c>
      <c r="J564" t="s">
        <v>98</v>
      </c>
      <c r="K564" t="s">
        <v>99</v>
      </c>
      <c r="L564">
        <v>1552366800</v>
      </c>
      <c r="M564" s="8">
        <f t="shared" si="16"/>
        <v>43536.208333333328</v>
      </c>
      <c r="N564">
        <v>1552539600</v>
      </c>
      <c r="O564" s="8">
        <f t="shared" si="17"/>
        <v>43538.208333333328</v>
      </c>
      <c r="P564" t="b">
        <v>0</v>
      </c>
      <c r="Q564" t="b">
        <v>0</v>
      </c>
      <c r="R564" t="s">
        <v>23</v>
      </c>
      <c r="S564" t="str">
        <f>_xlfn.TEXTBEFORE(R564,"/")</f>
        <v>music</v>
      </c>
      <c r="T564" t="str">
        <f>_xlfn.TEXTAFTER(R564,"/")</f>
        <v>rock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>E565/D565</f>
        <v>1.3802702702702703</v>
      </c>
      <c r="G565" t="s">
        <v>20</v>
      </c>
      <c r="H565">
        <v>85</v>
      </c>
      <c r="I565" s="5">
        <f>IFERROR(E565/H565,0)</f>
        <v>60.082352941176474</v>
      </c>
      <c r="J565" t="s">
        <v>26</v>
      </c>
      <c r="K565" t="s">
        <v>27</v>
      </c>
      <c r="L565">
        <v>1542088800</v>
      </c>
      <c r="M565" s="8">
        <f t="shared" si="16"/>
        <v>43417.25</v>
      </c>
      <c r="N565">
        <v>1543816800</v>
      </c>
      <c r="O565" s="8">
        <f t="shared" si="17"/>
        <v>43437.25</v>
      </c>
      <c r="P565" t="b">
        <v>0</v>
      </c>
      <c r="Q565" t="b">
        <v>0</v>
      </c>
      <c r="R565" t="s">
        <v>42</v>
      </c>
      <c r="S565" t="str">
        <f>_xlfn.TEXTBEFORE(R565,"/")</f>
        <v>film &amp; video</v>
      </c>
      <c r="T565" t="str">
        <f>_xlfn.TEXTAFTER(R565,"/")</f>
        <v>documentary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>E566/D566</f>
        <v>0.83813278008298753</v>
      </c>
      <c r="G566" t="s">
        <v>14</v>
      </c>
      <c r="H566">
        <v>1790</v>
      </c>
      <c r="I566" s="5">
        <f>IFERROR(E566/H566,0)</f>
        <v>78.990502793296088</v>
      </c>
      <c r="J566" t="s">
        <v>21</v>
      </c>
      <c r="K566" t="s">
        <v>22</v>
      </c>
      <c r="L566">
        <v>1426395600</v>
      </c>
      <c r="M566" s="8">
        <f t="shared" si="16"/>
        <v>42078.208333333328</v>
      </c>
      <c r="N566">
        <v>1427086800</v>
      </c>
      <c r="O566" s="8">
        <f t="shared" si="17"/>
        <v>42086.208333333328</v>
      </c>
      <c r="P566" t="b">
        <v>0</v>
      </c>
      <c r="Q566" t="b">
        <v>0</v>
      </c>
      <c r="R566" t="s">
        <v>33</v>
      </c>
      <c r="S566" t="str">
        <f>_xlfn.TEXTBEFORE(R566,"/")</f>
        <v>theater</v>
      </c>
      <c r="T566" t="str">
        <f>_xlfn.TEXTAFTER(R566,"/")</f>
        <v>plays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>E567/D567</f>
        <v>2.0460063224446787</v>
      </c>
      <c r="G567" t="s">
        <v>20</v>
      </c>
      <c r="H567">
        <v>3596</v>
      </c>
      <c r="I567" s="5">
        <f>IFERROR(E567/H567,0)</f>
        <v>53.99499443826474</v>
      </c>
      <c r="J567" t="s">
        <v>21</v>
      </c>
      <c r="K567" t="s">
        <v>22</v>
      </c>
      <c r="L567">
        <v>1321336800</v>
      </c>
      <c r="M567" s="8">
        <f t="shared" si="16"/>
        <v>40862.25</v>
      </c>
      <c r="N567">
        <v>1323064800</v>
      </c>
      <c r="O567" s="8">
        <f t="shared" si="17"/>
        <v>40882.25</v>
      </c>
      <c r="P567" t="b">
        <v>0</v>
      </c>
      <c r="Q567" t="b">
        <v>0</v>
      </c>
      <c r="R567" t="s">
        <v>33</v>
      </c>
      <c r="S567" t="str">
        <f>_xlfn.TEXTBEFORE(R567,"/")</f>
        <v>theater</v>
      </c>
      <c r="T567" t="str">
        <f>_xlfn.TEXTAFTER(R567,"/")</f>
        <v>plays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>E568/D568</f>
        <v>0.44344086021505374</v>
      </c>
      <c r="G568" t="s">
        <v>14</v>
      </c>
      <c r="H568">
        <v>37</v>
      </c>
      <c r="I568" s="5">
        <f>IFERROR(E568/H568,0)</f>
        <v>111.45945945945945</v>
      </c>
      <c r="J568" t="s">
        <v>21</v>
      </c>
      <c r="K568" t="s">
        <v>22</v>
      </c>
      <c r="L568">
        <v>1456293600</v>
      </c>
      <c r="M568" s="8">
        <f t="shared" si="16"/>
        <v>42424.25</v>
      </c>
      <c r="N568">
        <v>1458277200</v>
      </c>
      <c r="O568" s="8">
        <f t="shared" si="17"/>
        <v>42447.208333333328</v>
      </c>
      <c r="P568" t="b">
        <v>0</v>
      </c>
      <c r="Q568" t="b">
        <v>1</v>
      </c>
      <c r="R568" t="s">
        <v>50</v>
      </c>
      <c r="S568" t="str">
        <f>_xlfn.TEXTBEFORE(R568,"/")</f>
        <v>music</v>
      </c>
      <c r="T568" t="str">
        <f>_xlfn.TEXTAFTER(R568,"/")</f>
        <v>electric music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>E569/D569</f>
        <v>2.1860294117647059</v>
      </c>
      <c r="G569" t="s">
        <v>20</v>
      </c>
      <c r="H569">
        <v>244</v>
      </c>
      <c r="I569" s="5">
        <f>IFERROR(E569/H569,0)</f>
        <v>60.922131147540981</v>
      </c>
      <c r="J569" t="s">
        <v>21</v>
      </c>
      <c r="K569" t="s">
        <v>22</v>
      </c>
      <c r="L569">
        <v>1404968400</v>
      </c>
      <c r="M569" s="8">
        <f t="shared" si="16"/>
        <v>41830.208333333336</v>
      </c>
      <c r="N569">
        <v>1405141200</v>
      </c>
      <c r="O569" s="8">
        <f t="shared" si="17"/>
        <v>41832.208333333336</v>
      </c>
      <c r="P569" t="b">
        <v>0</v>
      </c>
      <c r="Q569" t="b">
        <v>0</v>
      </c>
      <c r="R569" t="s">
        <v>23</v>
      </c>
      <c r="S569" t="str">
        <f>_xlfn.TEXTBEFORE(R569,"/")</f>
        <v>music</v>
      </c>
      <c r="T569" t="str">
        <f>_xlfn.TEXTAFTER(R569,"/")</f>
        <v>rock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>E570/D570</f>
        <v>1.8603314917127072</v>
      </c>
      <c r="G570" t="s">
        <v>20</v>
      </c>
      <c r="H570">
        <v>5180</v>
      </c>
      <c r="I570" s="5">
        <f>IFERROR(E570/H570,0)</f>
        <v>26.0015444015444</v>
      </c>
      <c r="J570" t="s">
        <v>21</v>
      </c>
      <c r="K570" t="s">
        <v>22</v>
      </c>
      <c r="L570">
        <v>1279170000</v>
      </c>
      <c r="M570" s="8">
        <f t="shared" si="16"/>
        <v>40374.208333333336</v>
      </c>
      <c r="N570">
        <v>1283058000</v>
      </c>
      <c r="O570" s="8">
        <f t="shared" si="17"/>
        <v>40419.208333333336</v>
      </c>
      <c r="P570" t="b">
        <v>0</v>
      </c>
      <c r="Q570" t="b">
        <v>0</v>
      </c>
      <c r="R570" t="s">
        <v>33</v>
      </c>
      <c r="S570" t="str">
        <f>_xlfn.TEXTBEFORE(R570,"/")</f>
        <v>theater</v>
      </c>
      <c r="T570" t="str">
        <f>_xlfn.TEXTAFTER(R570,"/")</f>
        <v>plays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>E571/D571</f>
        <v>2.3733830845771142</v>
      </c>
      <c r="G571" t="s">
        <v>20</v>
      </c>
      <c r="H571">
        <v>589</v>
      </c>
      <c r="I571" s="5">
        <f>IFERROR(E571/H571,0)</f>
        <v>80.993208828522924</v>
      </c>
      <c r="J571" t="s">
        <v>107</v>
      </c>
      <c r="K571" t="s">
        <v>108</v>
      </c>
      <c r="L571">
        <v>1294725600</v>
      </c>
      <c r="M571" s="8">
        <f t="shared" si="16"/>
        <v>40554.25</v>
      </c>
      <c r="N571">
        <v>1295762400</v>
      </c>
      <c r="O571" s="8">
        <f t="shared" si="17"/>
        <v>40566.25</v>
      </c>
      <c r="P571" t="b">
        <v>0</v>
      </c>
      <c r="Q571" t="b">
        <v>0</v>
      </c>
      <c r="R571" t="s">
        <v>71</v>
      </c>
      <c r="S571" t="str">
        <f>_xlfn.TEXTBEFORE(R571,"/")</f>
        <v>film &amp; video</v>
      </c>
      <c r="T571" t="str">
        <f>_xlfn.TEXTAFTER(R571,"/")</f>
        <v>animation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>E572/D572</f>
        <v>3.0565384615384614</v>
      </c>
      <c r="G572" t="s">
        <v>20</v>
      </c>
      <c r="H572">
        <v>2725</v>
      </c>
      <c r="I572" s="5">
        <f>IFERROR(E572/H572,0)</f>
        <v>34.995963302752294</v>
      </c>
      <c r="J572" t="s">
        <v>21</v>
      </c>
      <c r="K572" t="s">
        <v>22</v>
      </c>
      <c r="L572">
        <v>1419055200</v>
      </c>
      <c r="M572" s="8">
        <f t="shared" si="16"/>
        <v>41993.25</v>
      </c>
      <c r="N572">
        <v>1419573600</v>
      </c>
      <c r="O572" s="8">
        <f t="shared" si="17"/>
        <v>41999.25</v>
      </c>
      <c r="P572" t="b">
        <v>0</v>
      </c>
      <c r="Q572" t="b">
        <v>1</v>
      </c>
      <c r="R572" t="s">
        <v>23</v>
      </c>
      <c r="S572" t="str">
        <f>_xlfn.TEXTBEFORE(R572,"/")</f>
        <v>music</v>
      </c>
      <c r="T572" t="str">
        <f>_xlfn.TEXTAFTER(R572,"/")</f>
        <v>rock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>E573/D573</f>
        <v>0.94142857142857139</v>
      </c>
      <c r="G573" t="s">
        <v>14</v>
      </c>
      <c r="H573">
        <v>35</v>
      </c>
      <c r="I573" s="5">
        <f>IFERROR(E573/H573,0)</f>
        <v>94.142857142857139</v>
      </c>
      <c r="J573" t="s">
        <v>107</v>
      </c>
      <c r="K573" t="s">
        <v>108</v>
      </c>
      <c r="L573">
        <v>1434690000</v>
      </c>
      <c r="M573" s="8">
        <f t="shared" si="16"/>
        <v>42174.208333333328</v>
      </c>
      <c r="N573">
        <v>1438750800</v>
      </c>
      <c r="O573" s="8">
        <f t="shared" si="17"/>
        <v>42221.208333333328</v>
      </c>
      <c r="P573" t="b">
        <v>0</v>
      </c>
      <c r="Q573" t="b">
        <v>0</v>
      </c>
      <c r="R573" t="s">
        <v>100</v>
      </c>
      <c r="S573" t="str">
        <f>_xlfn.TEXTBEFORE(R573,"/")</f>
        <v>film &amp; video</v>
      </c>
      <c r="T573" t="str">
        <f>_xlfn.TEXTAFTER(R573,"/")</f>
        <v>shorts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>E574/D574</f>
        <v>0.54400000000000004</v>
      </c>
      <c r="G574" t="s">
        <v>74</v>
      </c>
      <c r="H574">
        <v>94</v>
      </c>
      <c r="I574" s="5">
        <f>IFERROR(E574/H574,0)</f>
        <v>52.085106382978722</v>
      </c>
      <c r="J574" t="s">
        <v>21</v>
      </c>
      <c r="K574" t="s">
        <v>22</v>
      </c>
      <c r="L574">
        <v>1443416400</v>
      </c>
      <c r="M574" s="8">
        <f t="shared" si="16"/>
        <v>42275.208333333328</v>
      </c>
      <c r="N574">
        <v>1444798800</v>
      </c>
      <c r="O574" s="8">
        <f t="shared" si="17"/>
        <v>42291.208333333328</v>
      </c>
      <c r="P574" t="b">
        <v>0</v>
      </c>
      <c r="Q574" t="b">
        <v>1</v>
      </c>
      <c r="R574" t="s">
        <v>23</v>
      </c>
      <c r="S574" t="str">
        <f>_xlfn.TEXTBEFORE(R574,"/")</f>
        <v>music</v>
      </c>
      <c r="T574" t="str">
        <f>_xlfn.TEXTAFTER(R574,"/")</f>
        <v>rock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>E575/D575</f>
        <v>1.1188059701492536</v>
      </c>
      <c r="G575" t="s">
        <v>20</v>
      </c>
      <c r="H575">
        <v>300</v>
      </c>
      <c r="I575" s="5">
        <f>IFERROR(E575/H575,0)</f>
        <v>24.986666666666668</v>
      </c>
      <c r="J575" t="s">
        <v>21</v>
      </c>
      <c r="K575" t="s">
        <v>22</v>
      </c>
      <c r="L575">
        <v>1399006800</v>
      </c>
      <c r="M575" s="8">
        <f t="shared" si="16"/>
        <v>41761.208333333336</v>
      </c>
      <c r="N575">
        <v>1399179600</v>
      </c>
      <c r="O575" s="8">
        <f t="shared" si="17"/>
        <v>41763.208333333336</v>
      </c>
      <c r="P575" t="b">
        <v>0</v>
      </c>
      <c r="Q575" t="b">
        <v>0</v>
      </c>
      <c r="R575" t="s">
        <v>1029</v>
      </c>
      <c r="S575" t="str">
        <f>_xlfn.TEXTBEFORE(R575,"/")</f>
        <v>journalism</v>
      </c>
      <c r="T575" t="str">
        <f>_xlfn.TEXTAFTER(R575,"/")</f>
        <v>audio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>E576/D576</f>
        <v>3.6914814814814814</v>
      </c>
      <c r="G576" t="s">
        <v>20</v>
      </c>
      <c r="H576">
        <v>144</v>
      </c>
      <c r="I576" s="5">
        <f>IFERROR(E576/H576,0)</f>
        <v>69.215277777777771</v>
      </c>
      <c r="J576" t="s">
        <v>21</v>
      </c>
      <c r="K576" t="s">
        <v>22</v>
      </c>
      <c r="L576">
        <v>1575698400</v>
      </c>
      <c r="M576" s="8">
        <f t="shared" si="16"/>
        <v>43806.25</v>
      </c>
      <c r="N576">
        <v>1576562400</v>
      </c>
      <c r="O576" s="8">
        <f t="shared" si="17"/>
        <v>43816.25</v>
      </c>
      <c r="P576" t="b">
        <v>0</v>
      </c>
      <c r="Q576" t="b">
        <v>1</v>
      </c>
      <c r="R576" t="s">
        <v>17</v>
      </c>
      <c r="S576" t="str">
        <f>_xlfn.TEXTBEFORE(R576,"/")</f>
        <v>food</v>
      </c>
      <c r="T576" t="str">
        <f>_xlfn.TEXTAFTER(R576,"/")</f>
        <v>food trucks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>E577/D577</f>
        <v>0.62930372148859548</v>
      </c>
      <c r="G577" t="s">
        <v>14</v>
      </c>
      <c r="H577">
        <v>558</v>
      </c>
      <c r="I577" s="5">
        <f>IFERROR(E577/H577,0)</f>
        <v>93.944444444444443</v>
      </c>
      <c r="J577" t="s">
        <v>21</v>
      </c>
      <c r="K577" t="s">
        <v>22</v>
      </c>
      <c r="L577">
        <v>1400562000</v>
      </c>
      <c r="M577" s="8">
        <f t="shared" si="16"/>
        <v>41779.208333333336</v>
      </c>
      <c r="N577">
        <v>1400821200</v>
      </c>
      <c r="O577" s="8">
        <f t="shared" si="17"/>
        <v>41782.208333333336</v>
      </c>
      <c r="P577" t="b">
        <v>0</v>
      </c>
      <c r="Q577" t="b">
        <v>1</v>
      </c>
      <c r="R577" t="s">
        <v>33</v>
      </c>
      <c r="S577" t="str">
        <f>_xlfn.TEXTBEFORE(R577,"/")</f>
        <v>theater</v>
      </c>
      <c r="T577" t="str">
        <f>_xlfn.TEXTAFTER(R577,"/")</f>
        <v>plays</v>
      </c>
    </row>
    <row r="578" spans="1:20" ht="31.5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>E578/D578</f>
        <v>0.6492783505154639</v>
      </c>
      <c r="G578" t="s">
        <v>14</v>
      </c>
      <c r="H578">
        <v>64</v>
      </c>
      <c r="I578" s="5">
        <f>IFERROR(E578/H578,0)</f>
        <v>98.40625</v>
      </c>
      <c r="J578" t="s">
        <v>21</v>
      </c>
      <c r="K578" t="s">
        <v>22</v>
      </c>
      <c r="L578">
        <v>1509512400</v>
      </c>
      <c r="M578" s="8">
        <f t="shared" si="16"/>
        <v>43040.208333333328</v>
      </c>
      <c r="N578">
        <v>1510984800</v>
      </c>
      <c r="O578" s="8">
        <f t="shared" si="17"/>
        <v>43057.25</v>
      </c>
      <c r="P578" t="b">
        <v>0</v>
      </c>
      <c r="Q578" t="b">
        <v>0</v>
      </c>
      <c r="R578" t="s">
        <v>33</v>
      </c>
      <c r="S578" t="str">
        <f>_xlfn.TEXTBEFORE(R578,"/")</f>
        <v>theater</v>
      </c>
      <c r="T578" t="str">
        <f>_xlfn.TEXTAFTER(R578,"/")</f>
        <v>plays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>E579/D579</f>
        <v>0.18853658536585366</v>
      </c>
      <c r="G579" t="s">
        <v>74</v>
      </c>
      <c r="H579">
        <v>37</v>
      </c>
      <c r="I579" s="5">
        <f>IFERROR(E579/H579,0)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18">(((L579/60)/60)/24)+DATE(1970,1,1)</f>
        <v>40613.25</v>
      </c>
      <c r="N579">
        <v>1302066000</v>
      </c>
      <c r="O579" s="8">
        <f t="shared" ref="O579:O642" si="19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_xlfn.TEXTBEFORE(R579,"/")</f>
        <v>music</v>
      </c>
      <c r="T579" t="str">
        <f>_xlfn.TEXTAFTER(R579,"/")</f>
        <v>jazz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>E580/D580</f>
        <v>0.1675440414507772</v>
      </c>
      <c r="G580" t="s">
        <v>14</v>
      </c>
      <c r="H580">
        <v>245</v>
      </c>
      <c r="I580" s="5">
        <f>IFERROR(E580/H580,0)</f>
        <v>65.991836734693877</v>
      </c>
      <c r="J580" t="s">
        <v>21</v>
      </c>
      <c r="K580" t="s">
        <v>22</v>
      </c>
      <c r="L580">
        <v>1322719200</v>
      </c>
      <c r="M580" s="8">
        <f t="shared" si="18"/>
        <v>40878.25</v>
      </c>
      <c r="N580">
        <v>1322978400</v>
      </c>
      <c r="O580" s="8">
        <f t="shared" si="19"/>
        <v>40881.25</v>
      </c>
      <c r="P580" t="b">
        <v>0</v>
      </c>
      <c r="Q580" t="b">
        <v>0</v>
      </c>
      <c r="R580" t="s">
        <v>474</v>
      </c>
      <c r="S580" t="str">
        <f>_xlfn.TEXTBEFORE(R580,"/")</f>
        <v>film &amp; video</v>
      </c>
      <c r="T580" t="str">
        <f>_xlfn.TEXTAFTER(R580,"/")</f>
        <v>science fiction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>E581/D581</f>
        <v>1.0111290322580646</v>
      </c>
      <c r="G581" t="s">
        <v>20</v>
      </c>
      <c r="H581">
        <v>87</v>
      </c>
      <c r="I581" s="5">
        <f>IFERROR(E581/H581,0)</f>
        <v>72.05747126436782</v>
      </c>
      <c r="J581" t="s">
        <v>21</v>
      </c>
      <c r="K581" t="s">
        <v>22</v>
      </c>
      <c r="L581">
        <v>1312693200</v>
      </c>
      <c r="M581" s="8">
        <f t="shared" si="18"/>
        <v>40762.208333333336</v>
      </c>
      <c r="N581">
        <v>1313730000</v>
      </c>
      <c r="O581" s="8">
        <f t="shared" si="19"/>
        <v>40774.208333333336</v>
      </c>
      <c r="P581" t="b">
        <v>0</v>
      </c>
      <c r="Q581" t="b">
        <v>0</v>
      </c>
      <c r="R581" t="s">
        <v>159</v>
      </c>
      <c r="S581" t="str">
        <f>_xlfn.TEXTBEFORE(R581,"/")</f>
        <v>music</v>
      </c>
      <c r="T581" t="str">
        <f>_xlfn.TEXTAFTER(R581,"/")</f>
        <v>jazz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>E582/D582</f>
        <v>3.4150228310502282</v>
      </c>
      <c r="G582" t="s">
        <v>20</v>
      </c>
      <c r="H582">
        <v>3116</v>
      </c>
      <c r="I582" s="5">
        <f>IFERROR(E582/H582,0)</f>
        <v>48.003209242618745</v>
      </c>
      <c r="J582" t="s">
        <v>21</v>
      </c>
      <c r="K582" t="s">
        <v>22</v>
      </c>
      <c r="L582">
        <v>1393394400</v>
      </c>
      <c r="M582" s="8">
        <f t="shared" si="18"/>
        <v>41696.25</v>
      </c>
      <c r="N582">
        <v>1394085600</v>
      </c>
      <c r="O582" s="8">
        <f t="shared" si="19"/>
        <v>41704.25</v>
      </c>
      <c r="P582" t="b">
        <v>0</v>
      </c>
      <c r="Q582" t="b">
        <v>0</v>
      </c>
      <c r="R582" t="s">
        <v>33</v>
      </c>
      <c r="S582" t="str">
        <f>_xlfn.TEXTBEFORE(R582,"/")</f>
        <v>theater</v>
      </c>
      <c r="T582" t="str">
        <f>_xlfn.TEXTAFTER(R582,"/")</f>
        <v>plays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>E583/D583</f>
        <v>0.64016666666666666</v>
      </c>
      <c r="G583" t="s">
        <v>14</v>
      </c>
      <c r="H583">
        <v>71</v>
      </c>
      <c r="I583" s="5">
        <f>IFERROR(E583/H583,0)</f>
        <v>54.098591549295776</v>
      </c>
      <c r="J583" t="s">
        <v>21</v>
      </c>
      <c r="K583" t="s">
        <v>22</v>
      </c>
      <c r="L583">
        <v>1304053200</v>
      </c>
      <c r="M583" s="8">
        <f t="shared" si="18"/>
        <v>40662.208333333336</v>
      </c>
      <c r="N583">
        <v>1305349200</v>
      </c>
      <c r="O583" s="8">
        <f t="shared" si="19"/>
        <v>40677.208333333336</v>
      </c>
      <c r="P583" t="b">
        <v>0</v>
      </c>
      <c r="Q583" t="b">
        <v>0</v>
      </c>
      <c r="R583" t="s">
        <v>28</v>
      </c>
      <c r="S583" t="str">
        <f>_xlfn.TEXTBEFORE(R583,"/")</f>
        <v>technology</v>
      </c>
      <c r="T583" t="str">
        <f>_xlfn.TEXTAFTER(R583,"/")</f>
        <v>web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>E584/D584</f>
        <v>0.5208045977011494</v>
      </c>
      <c r="G584" t="s">
        <v>14</v>
      </c>
      <c r="H584">
        <v>42</v>
      </c>
      <c r="I584" s="5">
        <f>IFERROR(E584/H584,0)</f>
        <v>107.88095238095238</v>
      </c>
      <c r="J584" t="s">
        <v>21</v>
      </c>
      <c r="K584" t="s">
        <v>22</v>
      </c>
      <c r="L584">
        <v>1433912400</v>
      </c>
      <c r="M584" s="8">
        <f t="shared" si="18"/>
        <v>42165.208333333328</v>
      </c>
      <c r="N584">
        <v>1434344400</v>
      </c>
      <c r="O584" s="8">
        <f t="shared" si="19"/>
        <v>42170.208333333328</v>
      </c>
      <c r="P584" t="b">
        <v>0</v>
      </c>
      <c r="Q584" t="b">
        <v>1</v>
      </c>
      <c r="R584" t="s">
        <v>89</v>
      </c>
      <c r="S584" t="str">
        <f>_xlfn.TEXTBEFORE(R584,"/")</f>
        <v>games</v>
      </c>
      <c r="T584" t="str">
        <f>_xlfn.TEXTAFTER(R584,"/")</f>
        <v>video games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>E585/D585</f>
        <v>3.2240211640211642</v>
      </c>
      <c r="G585" t="s">
        <v>20</v>
      </c>
      <c r="H585">
        <v>909</v>
      </c>
      <c r="I585" s="5">
        <f>IFERROR(E585/H585,0)</f>
        <v>67.034103410341032</v>
      </c>
      <c r="J585" t="s">
        <v>21</v>
      </c>
      <c r="K585" t="s">
        <v>22</v>
      </c>
      <c r="L585">
        <v>1329717600</v>
      </c>
      <c r="M585" s="8">
        <f t="shared" si="18"/>
        <v>40959.25</v>
      </c>
      <c r="N585">
        <v>1331186400</v>
      </c>
      <c r="O585" s="8">
        <f t="shared" si="19"/>
        <v>40976.25</v>
      </c>
      <c r="P585" t="b">
        <v>0</v>
      </c>
      <c r="Q585" t="b">
        <v>0</v>
      </c>
      <c r="R585" t="s">
        <v>42</v>
      </c>
      <c r="S585" t="str">
        <f>_xlfn.TEXTBEFORE(R585,"/")</f>
        <v>film &amp; video</v>
      </c>
      <c r="T585" t="str">
        <f>_xlfn.TEXTAFTER(R585,"/")</f>
        <v>documentary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>E586/D586</f>
        <v>1.1950810185185186</v>
      </c>
      <c r="G586" t="s">
        <v>20</v>
      </c>
      <c r="H586">
        <v>1613</v>
      </c>
      <c r="I586" s="5">
        <f>IFERROR(E586/H586,0)</f>
        <v>64.01425914445133</v>
      </c>
      <c r="J586" t="s">
        <v>21</v>
      </c>
      <c r="K586" t="s">
        <v>22</v>
      </c>
      <c r="L586">
        <v>1335330000</v>
      </c>
      <c r="M586" s="8">
        <f t="shared" si="18"/>
        <v>41024.208333333336</v>
      </c>
      <c r="N586">
        <v>1336539600</v>
      </c>
      <c r="O586" s="8">
        <f t="shared" si="19"/>
        <v>41038.208333333336</v>
      </c>
      <c r="P586" t="b">
        <v>0</v>
      </c>
      <c r="Q586" t="b">
        <v>0</v>
      </c>
      <c r="R586" t="s">
        <v>28</v>
      </c>
      <c r="S586" t="str">
        <f>_xlfn.TEXTBEFORE(R586,"/")</f>
        <v>technology</v>
      </c>
      <c r="T586" t="str">
        <f>_xlfn.TEXTAFTER(R586,"/")</f>
        <v>web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>E587/D587</f>
        <v>1.4679775280898877</v>
      </c>
      <c r="G587" t="s">
        <v>20</v>
      </c>
      <c r="H587">
        <v>136</v>
      </c>
      <c r="I587" s="5">
        <f>IFERROR(E587/H587,0)</f>
        <v>96.066176470588232</v>
      </c>
      <c r="J587" t="s">
        <v>21</v>
      </c>
      <c r="K587" t="s">
        <v>22</v>
      </c>
      <c r="L587">
        <v>1268888400</v>
      </c>
      <c r="M587" s="8">
        <f t="shared" si="18"/>
        <v>40255.208333333336</v>
      </c>
      <c r="N587">
        <v>1269752400</v>
      </c>
      <c r="O587" s="8">
        <f t="shared" si="19"/>
        <v>40265.208333333336</v>
      </c>
      <c r="P587" t="b">
        <v>0</v>
      </c>
      <c r="Q587" t="b">
        <v>0</v>
      </c>
      <c r="R587" t="s">
        <v>206</v>
      </c>
      <c r="S587" t="str">
        <f>_xlfn.TEXTBEFORE(R587,"/")</f>
        <v>publishing</v>
      </c>
      <c r="T587" t="str">
        <f>_xlfn.TEXTAFTER(R587,"/")</f>
        <v>translations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>E588/D588</f>
        <v>9.5057142857142853</v>
      </c>
      <c r="G588" t="s">
        <v>20</v>
      </c>
      <c r="H588">
        <v>130</v>
      </c>
      <c r="I588" s="5">
        <f>IFERROR(E588/H588,0)</f>
        <v>51.184615384615384</v>
      </c>
      <c r="J588" t="s">
        <v>21</v>
      </c>
      <c r="K588" t="s">
        <v>22</v>
      </c>
      <c r="L588">
        <v>1289973600</v>
      </c>
      <c r="M588" s="8">
        <f t="shared" si="18"/>
        <v>40499.25</v>
      </c>
      <c r="N588">
        <v>1291615200</v>
      </c>
      <c r="O588" s="8">
        <f t="shared" si="19"/>
        <v>40518.25</v>
      </c>
      <c r="P588" t="b">
        <v>0</v>
      </c>
      <c r="Q588" t="b">
        <v>0</v>
      </c>
      <c r="R588" t="s">
        <v>23</v>
      </c>
      <c r="S588" t="str">
        <f>_xlfn.TEXTBEFORE(R588,"/")</f>
        <v>music</v>
      </c>
      <c r="T588" t="str">
        <f>_xlfn.TEXTAFTER(R588,"/")</f>
        <v>rock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>E589/D589</f>
        <v>0.72893617021276591</v>
      </c>
      <c r="G589" t="s">
        <v>14</v>
      </c>
      <c r="H589">
        <v>156</v>
      </c>
      <c r="I589" s="5">
        <f>IFERROR(E589/H589,0)</f>
        <v>43.92307692307692</v>
      </c>
      <c r="J589" t="s">
        <v>15</v>
      </c>
      <c r="K589" t="s">
        <v>16</v>
      </c>
      <c r="L589">
        <v>1547877600</v>
      </c>
      <c r="M589" s="8">
        <f t="shared" si="18"/>
        <v>43484.25</v>
      </c>
      <c r="N589">
        <v>1552366800</v>
      </c>
      <c r="O589" s="8">
        <f t="shared" si="19"/>
        <v>43536.208333333328</v>
      </c>
      <c r="P589" t="b">
        <v>0</v>
      </c>
      <c r="Q589" t="b">
        <v>1</v>
      </c>
      <c r="R589" t="s">
        <v>17</v>
      </c>
      <c r="S589" t="str">
        <f>_xlfn.TEXTBEFORE(R589,"/")</f>
        <v>food</v>
      </c>
      <c r="T589" t="str">
        <f>_xlfn.TEXTAFTER(R589,"/")</f>
        <v>food trucks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>E590/D590</f>
        <v>0.7900824873096447</v>
      </c>
      <c r="G590" t="s">
        <v>14</v>
      </c>
      <c r="H590">
        <v>1368</v>
      </c>
      <c r="I590" s="5">
        <f>IFERROR(E590/H590,0)</f>
        <v>91.021198830409361</v>
      </c>
      <c r="J590" t="s">
        <v>40</v>
      </c>
      <c r="K590" t="s">
        <v>41</v>
      </c>
      <c r="L590">
        <v>1269493200</v>
      </c>
      <c r="M590" s="8">
        <f t="shared" si="18"/>
        <v>40262.208333333336</v>
      </c>
      <c r="N590">
        <v>1272171600</v>
      </c>
      <c r="O590" s="8">
        <f t="shared" si="19"/>
        <v>40293.208333333336</v>
      </c>
      <c r="P590" t="b">
        <v>0</v>
      </c>
      <c r="Q590" t="b">
        <v>0</v>
      </c>
      <c r="R590" t="s">
        <v>33</v>
      </c>
      <c r="S590" t="str">
        <f>_xlfn.TEXTBEFORE(R590,"/")</f>
        <v>theater</v>
      </c>
      <c r="T590" t="str">
        <f>_xlfn.TEXTAFTER(R590,"/")</f>
        <v>plays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>E591/D591</f>
        <v>0.64721518987341775</v>
      </c>
      <c r="G591" t="s">
        <v>14</v>
      </c>
      <c r="H591">
        <v>102</v>
      </c>
      <c r="I591" s="5">
        <f>IFERROR(E591/H591,0)</f>
        <v>50.127450980392155</v>
      </c>
      <c r="J591" t="s">
        <v>21</v>
      </c>
      <c r="K591" t="s">
        <v>22</v>
      </c>
      <c r="L591">
        <v>1436072400</v>
      </c>
      <c r="M591" s="8">
        <f t="shared" si="18"/>
        <v>42190.208333333328</v>
      </c>
      <c r="N591">
        <v>1436677200</v>
      </c>
      <c r="O591" s="8">
        <f t="shared" si="19"/>
        <v>42197.208333333328</v>
      </c>
      <c r="P591" t="b">
        <v>0</v>
      </c>
      <c r="Q591" t="b">
        <v>0</v>
      </c>
      <c r="R591" t="s">
        <v>42</v>
      </c>
      <c r="S591" t="str">
        <f>_xlfn.TEXTBEFORE(R591,"/")</f>
        <v>film &amp; video</v>
      </c>
      <c r="T591" t="str">
        <f>_xlfn.TEXTAFTER(R591,"/")</f>
        <v>documentary</v>
      </c>
    </row>
    <row r="592" spans="1:20" ht="31.5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>E592/D592</f>
        <v>0.82028169014084507</v>
      </c>
      <c r="G592" t="s">
        <v>14</v>
      </c>
      <c r="H592">
        <v>86</v>
      </c>
      <c r="I592" s="5">
        <f>IFERROR(E592/H592,0)</f>
        <v>67.720930232558146</v>
      </c>
      <c r="J592" t="s">
        <v>26</v>
      </c>
      <c r="K592" t="s">
        <v>27</v>
      </c>
      <c r="L592">
        <v>1419141600</v>
      </c>
      <c r="M592" s="8">
        <f t="shared" si="18"/>
        <v>41994.25</v>
      </c>
      <c r="N592">
        <v>1420092000</v>
      </c>
      <c r="O592" s="8">
        <f t="shared" si="19"/>
        <v>42005.25</v>
      </c>
      <c r="P592" t="b">
        <v>0</v>
      </c>
      <c r="Q592" t="b">
        <v>0</v>
      </c>
      <c r="R592" t="s">
        <v>133</v>
      </c>
      <c r="S592" t="str">
        <f>_xlfn.TEXTBEFORE(R592,"/")</f>
        <v>publishing</v>
      </c>
      <c r="T592" t="str">
        <f>_xlfn.TEXTAFTER(R592,"/")</f>
        <v>radio &amp; podcasts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>E593/D593</f>
        <v>10.376666666666667</v>
      </c>
      <c r="G593" t="s">
        <v>20</v>
      </c>
      <c r="H593">
        <v>102</v>
      </c>
      <c r="I593" s="5">
        <f>IFERROR(E593/H593,0)</f>
        <v>61.03921568627451</v>
      </c>
      <c r="J593" t="s">
        <v>21</v>
      </c>
      <c r="K593" t="s">
        <v>22</v>
      </c>
      <c r="L593">
        <v>1279083600</v>
      </c>
      <c r="M593" s="8">
        <f t="shared" si="18"/>
        <v>40373.208333333336</v>
      </c>
      <c r="N593">
        <v>1279947600</v>
      </c>
      <c r="O593" s="8">
        <f t="shared" si="19"/>
        <v>40383.208333333336</v>
      </c>
      <c r="P593" t="b">
        <v>0</v>
      </c>
      <c r="Q593" t="b">
        <v>0</v>
      </c>
      <c r="R593" t="s">
        <v>89</v>
      </c>
      <c r="S593" t="str">
        <f>_xlfn.TEXTBEFORE(R593,"/")</f>
        <v>games</v>
      </c>
      <c r="T593" t="str">
        <f>_xlfn.TEXTAFTER(R593,"/")</f>
        <v>video games</v>
      </c>
    </row>
    <row r="594" spans="1:20" ht="31.5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>E594/D594</f>
        <v>0.12910076530612244</v>
      </c>
      <c r="G594" t="s">
        <v>14</v>
      </c>
      <c r="H594">
        <v>253</v>
      </c>
      <c r="I594" s="5">
        <f>IFERROR(E594/H594,0)</f>
        <v>80.011857707509876</v>
      </c>
      <c r="J594" t="s">
        <v>21</v>
      </c>
      <c r="K594" t="s">
        <v>22</v>
      </c>
      <c r="L594">
        <v>1401426000</v>
      </c>
      <c r="M594" s="8">
        <f t="shared" si="18"/>
        <v>41789.208333333336</v>
      </c>
      <c r="N594">
        <v>1402203600</v>
      </c>
      <c r="O594" s="8">
        <f t="shared" si="19"/>
        <v>41798.208333333336</v>
      </c>
      <c r="P594" t="b">
        <v>0</v>
      </c>
      <c r="Q594" t="b">
        <v>0</v>
      </c>
      <c r="R594" t="s">
        <v>33</v>
      </c>
      <c r="S594" t="str">
        <f>_xlfn.TEXTBEFORE(R594,"/")</f>
        <v>theater</v>
      </c>
      <c r="T594" t="str">
        <f>_xlfn.TEXTAFTER(R594,"/")</f>
        <v>plays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>E595/D595</f>
        <v>1.5484210526315789</v>
      </c>
      <c r="G595" t="s">
        <v>20</v>
      </c>
      <c r="H595">
        <v>4006</v>
      </c>
      <c r="I595" s="5">
        <f>IFERROR(E595/H595,0)</f>
        <v>47.001497753369947</v>
      </c>
      <c r="J595" t="s">
        <v>21</v>
      </c>
      <c r="K595" t="s">
        <v>22</v>
      </c>
      <c r="L595">
        <v>1395810000</v>
      </c>
      <c r="M595" s="8">
        <f t="shared" si="18"/>
        <v>41724.208333333336</v>
      </c>
      <c r="N595">
        <v>1396933200</v>
      </c>
      <c r="O595" s="8">
        <f t="shared" si="19"/>
        <v>41737.208333333336</v>
      </c>
      <c r="P595" t="b">
        <v>0</v>
      </c>
      <c r="Q595" t="b">
        <v>0</v>
      </c>
      <c r="R595" t="s">
        <v>71</v>
      </c>
      <c r="S595" t="str">
        <f>_xlfn.TEXTBEFORE(R595,"/")</f>
        <v>film &amp; video</v>
      </c>
      <c r="T595" t="str">
        <f>_xlfn.TEXTAFTER(R595,"/")</f>
        <v>animation</v>
      </c>
    </row>
    <row r="596" spans="1:20" ht="31.5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>E596/D596</f>
        <v>7.0991735537190084E-2</v>
      </c>
      <c r="G596" t="s">
        <v>14</v>
      </c>
      <c r="H596">
        <v>157</v>
      </c>
      <c r="I596" s="5">
        <f>IFERROR(E596/H596,0)</f>
        <v>71.127388535031841</v>
      </c>
      <c r="J596" t="s">
        <v>21</v>
      </c>
      <c r="K596" t="s">
        <v>22</v>
      </c>
      <c r="L596">
        <v>1467003600</v>
      </c>
      <c r="M596" s="8">
        <f t="shared" si="18"/>
        <v>42548.208333333328</v>
      </c>
      <c r="N596">
        <v>1467262800</v>
      </c>
      <c r="O596" s="8">
        <f t="shared" si="19"/>
        <v>42551.208333333328</v>
      </c>
      <c r="P596" t="b">
        <v>0</v>
      </c>
      <c r="Q596" t="b">
        <v>1</v>
      </c>
      <c r="R596" t="s">
        <v>33</v>
      </c>
      <c r="S596" t="str">
        <f>_xlfn.TEXTBEFORE(R596,"/")</f>
        <v>theater</v>
      </c>
      <c r="T596" t="str">
        <f>_xlfn.TEXTAFTER(R596,"/")</f>
        <v>plays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>E597/D597</f>
        <v>2.0852773826458035</v>
      </c>
      <c r="G597" t="s">
        <v>20</v>
      </c>
      <c r="H597">
        <v>1629</v>
      </c>
      <c r="I597" s="5">
        <f>IFERROR(E597/H597,0)</f>
        <v>89.99079189686924</v>
      </c>
      <c r="J597" t="s">
        <v>21</v>
      </c>
      <c r="K597" t="s">
        <v>22</v>
      </c>
      <c r="L597">
        <v>1268715600</v>
      </c>
      <c r="M597" s="8">
        <f t="shared" si="18"/>
        <v>40253.208333333336</v>
      </c>
      <c r="N597">
        <v>1270530000</v>
      </c>
      <c r="O597" s="8">
        <f t="shared" si="19"/>
        <v>40274.208333333336</v>
      </c>
      <c r="P597" t="b">
        <v>0</v>
      </c>
      <c r="Q597" t="b">
        <v>1</v>
      </c>
      <c r="R597" t="s">
        <v>33</v>
      </c>
      <c r="S597" t="str">
        <f>_xlfn.TEXTBEFORE(R597,"/")</f>
        <v>theater</v>
      </c>
      <c r="T597" t="str">
        <f>_xlfn.TEXTAFTER(R597,"/")</f>
        <v>plays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>E598/D598</f>
        <v>0.99683544303797467</v>
      </c>
      <c r="G598" t="s">
        <v>14</v>
      </c>
      <c r="H598">
        <v>183</v>
      </c>
      <c r="I598" s="5">
        <f>IFERROR(E598/H598,0)</f>
        <v>43.032786885245905</v>
      </c>
      <c r="J598" t="s">
        <v>21</v>
      </c>
      <c r="K598" t="s">
        <v>22</v>
      </c>
      <c r="L598">
        <v>1457157600</v>
      </c>
      <c r="M598" s="8">
        <f t="shared" si="18"/>
        <v>42434.25</v>
      </c>
      <c r="N598">
        <v>1457762400</v>
      </c>
      <c r="O598" s="8">
        <f t="shared" si="19"/>
        <v>42441.25</v>
      </c>
      <c r="P598" t="b">
        <v>0</v>
      </c>
      <c r="Q598" t="b">
        <v>1</v>
      </c>
      <c r="R598" t="s">
        <v>53</v>
      </c>
      <c r="S598" t="str">
        <f>_xlfn.TEXTBEFORE(R598,"/")</f>
        <v>film &amp; video</v>
      </c>
      <c r="T598" t="str">
        <f>_xlfn.TEXTAFTER(R598,"/")</f>
        <v>drama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>E599/D599</f>
        <v>2.0159756097560977</v>
      </c>
      <c r="G599" t="s">
        <v>20</v>
      </c>
      <c r="H599">
        <v>2188</v>
      </c>
      <c r="I599" s="5">
        <f>IFERROR(E599/H599,0)</f>
        <v>67.997714808043881</v>
      </c>
      <c r="J599" t="s">
        <v>21</v>
      </c>
      <c r="K599" t="s">
        <v>22</v>
      </c>
      <c r="L599">
        <v>1573970400</v>
      </c>
      <c r="M599" s="8">
        <f t="shared" si="18"/>
        <v>43786.25</v>
      </c>
      <c r="N599">
        <v>1575525600</v>
      </c>
      <c r="O599" s="8">
        <f t="shared" si="19"/>
        <v>43804.25</v>
      </c>
      <c r="P599" t="b">
        <v>0</v>
      </c>
      <c r="Q599" t="b">
        <v>0</v>
      </c>
      <c r="R599" t="s">
        <v>33</v>
      </c>
      <c r="S599" t="str">
        <f>_xlfn.TEXTBEFORE(R599,"/")</f>
        <v>theater</v>
      </c>
      <c r="T599" t="str">
        <f>_xlfn.TEXTAFTER(R599,"/")</f>
        <v>plays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>E600/D600</f>
        <v>1.6209032258064515</v>
      </c>
      <c r="G600" t="s">
        <v>20</v>
      </c>
      <c r="H600">
        <v>2409</v>
      </c>
      <c r="I600" s="5">
        <f>IFERROR(E600/H600,0)</f>
        <v>73.004566210045667</v>
      </c>
      <c r="J600" t="s">
        <v>107</v>
      </c>
      <c r="K600" t="s">
        <v>108</v>
      </c>
      <c r="L600">
        <v>1276578000</v>
      </c>
      <c r="M600" s="8">
        <f t="shared" si="18"/>
        <v>40344.208333333336</v>
      </c>
      <c r="N600">
        <v>1279083600</v>
      </c>
      <c r="O600" s="8">
        <f t="shared" si="19"/>
        <v>40373.208333333336</v>
      </c>
      <c r="P600" t="b">
        <v>0</v>
      </c>
      <c r="Q600" t="b">
        <v>0</v>
      </c>
      <c r="R600" t="s">
        <v>23</v>
      </c>
      <c r="S600" t="str">
        <f>_xlfn.TEXTBEFORE(R600,"/")</f>
        <v>music</v>
      </c>
      <c r="T600" t="str">
        <f>_xlfn.TEXTAFTER(R600,"/")</f>
        <v>rock</v>
      </c>
    </row>
    <row r="601" spans="1:20" ht="31.5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>E601/D601</f>
        <v>3.6436208125445471E-2</v>
      </c>
      <c r="G601" t="s">
        <v>14</v>
      </c>
      <c r="H601">
        <v>82</v>
      </c>
      <c r="I601" s="5">
        <f>IFERROR(E601/H601,0)</f>
        <v>62.341463414634148</v>
      </c>
      <c r="J601" t="s">
        <v>36</v>
      </c>
      <c r="K601" t="s">
        <v>37</v>
      </c>
      <c r="L601">
        <v>1423720800</v>
      </c>
      <c r="M601" s="8">
        <f t="shared" si="18"/>
        <v>42047.25</v>
      </c>
      <c r="N601">
        <v>1424412000</v>
      </c>
      <c r="O601" s="8">
        <f t="shared" si="19"/>
        <v>42055.25</v>
      </c>
      <c r="P601" t="b">
        <v>0</v>
      </c>
      <c r="Q601" t="b">
        <v>0</v>
      </c>
      <c r="R601" t="s">
        <v>42</v>
      </c>
      <c r="S601" t="str">
        <f>_xlfn.TEXTBEFORE(R601,"/")</f>
        <v>film &amp; video</v>
      </c>
      <c r="T601" t="str">
        <f>_xlfn.TEXTAFTER(R601,"/")</f>
        <v>documentary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>E602/D602</f>
        <v>0.05</v>
      </c>
      <c r="G602" t="s">
        <v>14</v>
      </c>
      <c r="H602">
        <v>1</v>
      </c>
      <c r="I602" s="5">
        <f>IFERROR(E602/H602,0)</f>
        <v>5</v>
      </c>
      <c r="J602" t="s">
        <v>40</v>
      </c>
      <c r="K602" t="s">
        <v>41</v>
      </c>
      <c r="L602">
        <v>1375160400</v>
      </c>
      <c r="M602" s="8">
        <f t="shared" si="18"/>
        <v>41485.208333333336</v>
      </c>
      <c r="N602">
        <v>1376197200</v>
      </c>
      <c r="O602" s="8">
        <f t="shared" si="19"/>
        <v>41497.208333333336</v>
      </c>
      <c r="P602" t="b">
        <v>0</v>
      </c>
      <c r="Q602" t="b">
        <v>0</v>
      </c>
      <c r="R602" t="s">
        <v>17</v>
      </c>
      <c r="S602" t="str">
        <f>_xlfn.TEXTBEFORE(R602,"/")</f>
        <v>food</v>
      </c>
      <c r="T602" t="str">
        <f>_xlfn.TEXTAFTER(R602,"/")</f>
        <v>food trucks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>E603/D603</f>
        <v>2.0663492063492064</v>
      </c>
      <c r="G603" t="s">
        <v>20</v>
      </c>
      <c r="H603">
        <v>194</v>
      </c>
      <c r="I603" s="5">
        <f>IFERROR(E603/H603,0)</f>
        <v>67.103092783505161</v>
      </c>
      <c r="J603" t="s">
        <v>21</v>
      </c>
      <c r="K603" t="s">
        <v>22</v>
      </c>
      <c r="L603">
        <v>1401426000</v>
      </c>
      <c r="M603" s="8">
        <f t="shared" si="18"/>
        <v>41789.208333333336</v>
      </c>
      <c r="N603">
        <v>1402894800</v>
      </c>
      <c r="O603" s="8">
        <f t="shared" si="19"/>
        <v>41806.208333333336</v>
      </c>
      <c r="P603" t="b">
        <v>1</v>
      </c>
      <c r="Q603" t="b">
        <v>0</v>
      </c>
      <c r="R603" t="s">
        <v>65</v>
      </c>
      <c r="S603" t="str">
        <f>_xlfn.TEXTBEFORE(R603,"/")</f>
        <v>technology</v>
      </c>
      <c r="T603" t="str">
        <f>_xlfn.TEXTAFTER(R603,"/")</f>
        <v>wearables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>E604/D604</f>
        <v>1.2823628691983122</v>
      </c>
      <c r="G604" t="s">
        <v>20</v>
      </c>
      <c r="H604">
        <v>1140</v>
      </c>
      <c r="I604" s="5">
        <f>IFERROR(E604/H604,0)</f>
        <v>79.978947368421046</v>
      </c>
      <c r="J604" t="s">
        <v>21</v>
      </c>
      <c r="K604" t="s">
        <v>22</v>
      </c>
      <c r="L604">
        <v>1433480400</v>
      </c>
      <c r="M604" s="8">
        <f t="shared" si="18"/>
        <v>42160.208333333328</v>
      </c>
      <c r="N604">
        <v>1434430800</v>
      </c>
      <c r="O604" s="8">
        <f t="shared" si="19"/>
        <v>42171.208333333328</v>
      </c>
      <c r="P604" t="b">
        <v>0</v>
      </c>
      <c r="Q604" t="b">
        <v>0</v>
      </c>
      <c r="R604" t="s">
        <v>33</v>
      </c>
      <c r="S604" t="str">
        <f>_xlfn.TEXTBEFORE(R604,"/")</f>
        <v>theater</v>
      </c>
      <c r="T604" t="str">
        <f>_xlfn.TEXTAFTER(R604,"/")</f>
        <v>plays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>E605/D605</f>
        <v>1.1966037735849056</v>
      </c>
      <c r="G605" t="s">
        <v>20</v>
      </c>
      <c r="H605">
        <v>102</v>
      </c>
      <c r="I605" s="5">
        <f>IFERROR(E605/H605,0)</f>
        <v>62.176470588235297</v>
      </c>
      <c r="J605" t="s">
        <v>21</v>
      </c>
      <c r="K605" t="s">
        <v>22</v>
      </c>
      <c r="L605">
        <v>1555563600</v>
      </c>
      <c r="M605" s="8">
        <f t="shared" si="18"/>
        <v>43573.208333333328</v>
      </c>
      <c r="N605">
        <v>1557896400</v>
      </c>
      <c r="O605" s="8">
        <f t="shared" si="19"/>
        <v>43600.208333333328</v>
      </c>
      <c r="P605" t="b">
        <v>0</v>
      </c>
      <c r="Q605" t="b">
        <v>0</v>
      </c>
      <c r="R605" t="s">
        <v>33</v>
      </c>
      <c r="S605" t="str">
        <f>_xlfn.TEXTBEFORE(R605,"/")</f>
        <v>theater</v>
      </c>
      <c r="T605" t="str">
        <f>_xlfn.TEXTAFTER(R605,"/")</f>
        <v>plays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>E606/D606</f>
        <v>1.7073055242390078</v>
      </c>
      <c r="G606" t="s">
        <v>20</v>
      </c>
      <c r="H606">
        <v>2857</v>
      </c>
      <c r="I606" s="5">
        <f>IFERROR(E606/H606,0)</f>
        <v>53.005950297514879</v>
      </c>
      <c r="J606" t="s">
        <v>21</v>
      </c>
      <c r="K606" t="s">
        <v>22</v>
      </c>
      <c r="L606">
        <v>1295676000</v>
      </c>
      <c r="M606" s="8">
        <f t="shared" si="18"/>
        <v>40565.25</v>
      </c>
      <c r="N606">
        <v>1297490400</v>
      </c>
      <c r="O606" s="8">
        <f t="shared" si="19"/>
        <v>40586.25</v>
      </c>
      <c r="P606" t="b">
        <v>0</v>
      </c>
      <c r="Q606" t="b">
        <v>0</v>
      </c>
      <c r="R606" t="s">
        <v>33</v>
      </c>
      <c r="S606" t="str">
        <f>_xlfn.TEXTBEFORE(R606,"/")</f>
        <v>theater</v>
      </c>
      <c r="T606" t="str">
        <f>_xlfn.TEXTAFTER(R606,"/")</f>
        <v>plays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>E607/D607</f>
        <v>1.8721212121212121</v>
      </c>
      <c r="G607" t="s">
        <v>20</v>
      </c>
      <c r="H607">
        <v>107</v>
      </c>
      <c r="I607" s="5">
        <f>IFERROR(E607/H607,0)</f>
        <v>57.738317757009348</v>
      </c>
      <c r="J607" t="s">
        <v>21</v>
      </c>
      <c r="K607" t="s">
        <v>22</v>
      </c>
      <c r="L607">
        <v>1443848400</v>
      </c>
      <c r="M607" s="8">
        <f t="shared" si="18"/>
        <v>42280.208333333328</v>
      </c>
      <c r="N607">
        <v>1447394400</v>
      </c>
      <c r="O607" s="8">
        <f t="shared" si="19"/>
        <v>42321.25</v>
      </c>
      <c r="P607" t="b">
        <v>0</v>
      </c>
      <c r="Q607" t="b">
        <v>0</v>
      </c>
      <c r="R607" t="s">
        <v>68</v>
      </c>
      <c r="S607" t="str">
        <f>_xlfn.TEXTBEFORE(R607,"/")</f>
        <v>publishing</v>
      </c>
      <c r="T607" t="str">
        <f>_xlfn.TEXTAFTER(R607,"/")</f>
        <v>nonfiction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>E608/D608</f>
        <v>1.8838235294117647</v>
      </c>
      <c r="G608" t="s">
        <v>20</v>
      </c>
      <c r="H608">
        <v>160</v>
      </c>
      <c r="I608" s="5">
        <f>IFERROR(E608/H608,0)</f>
        <v>40.03125</v>
      </c>
      <c r="J608" t="s">
        <v>40</v>
      </c>
      <c r="K608" t="s">
        <v>41</v>
      </c>
      <c r="L608">
        <v>1457330400</v>
      </c>
      <c r="M608" s="8">
        <f t="shared" si="18"/>
        <v>42436.25</v>
      </c>
      <c r="N608">
        <v>1458277200</v>
      </c>
      <c r="O608" s="8">
        <f t="shared" si="19"/>
        <v>42447.208333333328</v>
      </c>
      <c r="P608" t="b">
        <v>0</v>
      </c>
      <c r="Q608" t="b">
        <v>0</v>
      </c>
      <c r="R608" t="s">
        <v>23</v>
      </c>
      <c r="S608" t="str">
        <f>_xlfn.TEXTBEFORE(R608,"/")</f>
        <v>music</v>
      </c>
      <c r="T608" t="str">
        <f>_xlfn.TEXTAFTER(R608,"/")</f>
        <v>rock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>E609/D609</f>
        <v>1.3129869186046512</v>
      </c>
      <c r="G609" t="s">
        <v>20</v>
      </c>
      <c r="H609">
        <v>2230</v>
      </c>
      <c r="I609" s="5">
        <f>IFERROR(E609/H609,0)</f>
        <v>81.016591928251117</v>
      </c>
      <c r="J609" t="s">
        <v>21</v>
      </c>
      <c r="K609" t="s">
        <v>22</v>
      </c>
      <c r="L609">
        <v>1395550800</v>
      </c>
      <c r="M609" s="8">
        <f t="shared" si="18"/>
        <v>41721.208333333336</v>
      </c>
      <c r="N609">
        <v>1395723600</v>
      </c>
      <c r="O609" s="8">
        <f t="shared" si="19"/>
        <v>41723.208333333336</v>
      </c>
      <c r="P609" t="b">
        <v>0</v>
      </c>
      <c r="Q609" t="b">
        <v>0</v>
      </c>
      <c r="R609" t="s">
        <v>17</v>
      </c>
      <c r="S609" t="str">
        <f>_xlfn.TEXTBEFORE(R609,"/")</f>
        <v>food</v>
      </c>
      <c r="T609" t="str">
        <f>_xlfn.TEXTAFTER(R609,"/")</f>
        <v>food trucks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>E610/D610</f>
        <v>2.8397435897435899</v>
      </c>
      <c r="G610" t="s">
        <v>20</v>
      </c>
      <c r="H610">
        <v>316</v>
      </c>
      <c r="I610" s="5">
        <f>IFERROR(E610/H610,0)</f>
        <v>35.047468354430379</v>
      </c>
      <c r="J610" t="s">
        <v>21</v>
      </c>
      <c r="K610" t="s">
        <v>22</v>
      </c>
      <c r="L610">
        <v>1551852000</v>
      </c>
      <c r="M610" s="8">
        <f t="shared" si="18"/>
        <v>43530.25</v>
      </c>
      <c r="N610">
        <v>1552197600</v>
      </c>
      <c r="O610" s="8">
        <f t="shared" si="19"/>
        <v>43534.25</v>
      </c>
      <c r="P610" t="b">
        <v>0</v>
      </c>
      <c r="Q610" t="b">
        <v>1</v>
      </c>
      <c r="R610" t="s">
        <v>159</v>
      </c>
      <c r="S610" t="str">
        <f>_xlfn.TEXTBEFORE(R610,"/")</f>
        <v>music</v>
      </c>
      <c r="T610" t="str">
        <f>_xlfn.TEXTAFTER(R610,"/")</f>
        <v>jazz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>E611/D611</f>
        <v>1.2041999999999999</v>
      </c>
      <c r="G611" t="s">
        <v>20</v>
      </c>
      <c r="H611">
        <v>117</v>
      </c>
      <c r="I611" s="5">
        <f>IFERROR(E611/H611,0)</f>
        <v>102.92307692307692</v>
      </c>
      <c r="J611" t="s">
        <v>21</v>
      </c>
      <c r="K611" t="s">
        <v>22</v>
      </c>
      <c r="L611">
        <v>1547618400</v>
      </c>
      <c r="M611" s="8">
        <f t="shared" si="18"/>
        <v>43481.25</v>
      </c>
      <c r="N611">
        <v>1549087200</v>
      </c>
      <c r="O611" s="8">
        <f t="shared" si="19"/>
        <v>43498.25</v>
      </c>
      <c r="P611" t="b">
        <v>0</v>
      </c>
      <c r="Q611" t="b">
        <v>0</v>
      </c>
      <c r="R611" t="s">
        <v>474</v>
      </c>
      <c r="S611" t="str">
        <f>_xlfn.TEXTBEFORE(R611,"/")</f>
        <v>film &amp; video</v>
      </c>
      <c r="T611" t="str">
        <f>_xlfn.TEXTAFTER(R611,"/")</f>
        <v>science fiction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>E612/D612</f>
        <v>4.1905607476635511</v>
      </c>
      <c r="G612" t="s">
        <v>20</v>
      </c>
      <c r="H612">
        <v>6406</v>
      </c>
      <c r="I612" s="5">
        <f>IFERROR(E612/H612,0)</f>
        <v>27.998126756166094</v>
      </c>
      <c r="J612" t="s">
        <v>21</v>
      </c>
      <c r="K612" t="s">
        <v>22</v>
      </c>
      <c r="L612">
        <v>1355637600</v>
      </c>
      <c r="M612" s="8">
        <f t="shared" si="18"/>
        <v>41259.25</v>
      </c>
      <c r="N612">
        <v>1356847200</v>
      </c>
      <c r="O612" s="8">
        <f t="shared" si="19"/>
        <v>41273.25</v>
      </c>
      <c r="P612" t="b">
        <v>0</v>
      </c>
      <c r="Q612" t="b">
        <v>0</v>
      </c>
      <c r="R612" t="s">
        <v>33</v>
      </c>
      <c r="S612" t="str">
        <f>_xlfn.TEXTBEFORE(R612,"/")</f>
        <v>theater</v>
      </c>
      <c r="T612" t="str">
        <f>_xlfn.TEXTAFTER(R612,"/")</f>
        <v>plays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>E613/D613</f>
        <v>0.13853658536585367</v>
      </c>
      <c r="G613" t="s">
        <v>74</v>
      </c>
      <c r="H613">
        <v>15</v>
      </c>
      <c r="I613" s="5">
        <f>IFERROR(E613/H613,0)</f>
        <v>75.733333333333334</v>
      </c>
      <c r="J613" t="s">
        <v>21</v>
      </c>
      <c r="K613" t="s">
        <v>22</v>
      </c>
      <c r="L613">
        <v>1374728400</v>
      </c>
      <c r="M613" s="8">
        <f t="shared" si="18"/>
        <v>41480.208333333336</v>
      </c>
      <c r="N613">
        <v>1375765200</v>
      </c>
      <c r="O613" s="8">
        <f t="shared" si="19"/>
        <v>41492.208333333336</v>
      </c>
      <c r="P613" t="b">
        <v>0</v>
      </c>
      <c r="Q613" t="b">
        <v>0</v>
      </c>
      <c r="R613" t="s">
        <v>33</v>
      </c>
      <c r="S613" t="str">
        <f>_xlfn.TEXTBEFORE(R613,"/")</f>
        <v>theater</v>
      </c>
      <c r="T613" t="str">
        <f>_xlfn.TEXTAFTER(R613,"/")</f>
        <v>plays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>E614/D614</f>
        <v>1.3943548387096774</v>
      </c>
      <c r="G614" t="s">
        <v>20</v>
      </c>
      <c r="H614">
        <v>192</v>
      </c>
      <c r="I614" s="5">
        <f>IFERROR(E614/H614,0)</f>
        <v>45.026041666666664</v>
      </c>
      <c r="J614" t="s">
        <v>21</v>
      </c>
      <c r="K614" t="s">
        <v>22</v>
      </c>
      <c r="L614">
        <v>1287810000</v>
      </c>
      <c r="M614" s="8">
        <f t="shared" si="18"/>
        <v>40474.208333333336</v>
      </c>
      <c r="N614">
        <v>1289800800</v>
      </c>
      <c r="O614" s="8">
        <f t="shared" si="19"/>
        <v>40497.25</v>
      </c>
      <c r="P614" t="b">
        <v>0</v>
      </c>
      <c r="Q614" t="b">
        <v>0</v>
      </c>
      <c r="R614" t="s">
        <v>50</v>
      </c>
      <c r="S614" t="str">
        <f>_xlfn.TEXTBEFORE(R614,"/")</f>
        <v>music</v>
      </c>
      <c r="T614" t="str">
        <f>_xlfn.TEXTAFTER(R614,"/")</f>
        <v>electric music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>E615/D615</f>
        <v>1.74</v>
      </c>
      <c r="G615" t="s">
        <v>20</v>
      </c>
      <c r="H615">
        <v>26</v>
      </c>
      <c r="I615" s="5">
        <f>IFERROR(E615/H615,0)</f>
        <v>73.615384615384613</v>
      </c>
      <c r="J615" t="s">
        <v>15</v>
      </c>
      <c r="K615" t="s">
        <v>16</v>
      </c>
      <c r="L615">
        <v>1503723600</v>
      </c>
      <c r="M615" s="8">
        <f t="shared" si="18"/>
        <v>42973.208333333328</v>
      </c>
      <c r="N615">
        <v>1504501200</v>
      </c>
      <c r="O615" s="8">
        <f t="shared" si="19"/>
        <v>42982.208333333328</v>
      </c>
      <c r="P615" t="b">
        <v>0</v>
      </c>
      <c r="Q615" t="b">
        <v>0</v>
      </c>
      <c r="R615" t="s">
        <v>33</v>
      </c>
      <c r="S615" t="str">
        <f>_xlfn.TEXTBEFORE(R615,"/")</f>
        <v>theater</v>
      </c>
      <c r="T615" t="str">
        <f>_xlfn.TEXTAFTER(R615,"/")</f>
        <v>plays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>E616/D616</f>
        <v>1.5549056603773586</v>
      </c>
      <c r="G616" t="s">
        <v>20</v>
      </c>
      <c r="H616">
        <v>723</v>
      </c>
      <c r="I616" s="5">
        <f>IFERROR(E616/H616,0)</f>
        <v>56.991701244813278</v>
      </c>
      <c r="J616" t="s">
        <v>21</v>
      </c>
      <c r="K616" t="s">
        <v>22</v>
      </c>
      <c r="L616">
        <v>1484114400</v>
      </c>
      <c r="M616" s="8">
        <f t="shared" si="18"/>
        <v>42746.25</v>
      </c>
      <c r="N616">
        <v>1485669600</v>
      </c>
      <c r="O616" s="8">
        <f t="shared" si="19"/>
        <v>42764.25</v>
      </c>
      <c r="P616" t="b">
        <v>0</v>
      </c>
      <c r="Q616" t="b">
        <v>0</v>
      </c>
      <c r="R616" t="s">
        <v>33</v>
      </c>
      <c r="S616" t="str">
        <f>_xlfn.TEXTBEFORE(R616,"/")</f>
        <v>theater</v>
      </c>
      <c r="T616" t="str">
        <f>_xlfn.TEXTAFTER(R616,"/")</f>
        <v>plays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>E617/D617</f>
        <v>1.7044705882352942</v>
      </c>
      <c r="G617" t="s">
        <v>20</v>
      </c>
      <c r="H617">
        <v>170</v>
      </c>
      <c r="I617" s="5">
        <f>IFERROR(E617/H617,0)</f>
        <v>85.223529411764702</v>
      </c>
      <c r="J617" t="s">
        <v>107</v>
      </c>
      <c r="K617" t="s">
        <v>108</v>
      </c>
      <c r="L617">
        <v>1461906000</v>
      </c>
      <c r="M617" s="8">
        <f t="shared" si="18"/>
        <v>42489.208333333328</v>
      </c>
      <c r="N617">
        <v>1462770000</v>
      </c>
      <c r="O617" s="8">
        <f t="shared" si="19"/>
        <v>42499.208333333328</v>
      </c>
      <c r="P617" t="b">
        <v>0</v>
      </c>
      <c r="Q617" t="b">
        <v>0</v>
      </c>
      <c r="R617" t="s">
        <v>33</v>
      </c>
      <c r="S617" t="str">
        <f>_xlfn.TEXTBEFORE(R617,"/")</f>
        <v>theater</v>
      </c>
      <c r="T617" t="str">
        <f>_xlfn.TEXTAFTER(R617,"/")</f>
        <v>plays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>E618/D618</f>
        <v>1.8951562500000001</v>
      </c>
      <c r="G618" t="s">
        <v>20</v>
      </c>
      <c r="H618">
        <v>238</v>
      </c>
      <c r="I618" s="5">
        <f>IFERROR(E618/H618,0)</f>
        <v>50.962184873949582</v>
      </c>
      <c r="J618" t="s">
        <v>40</v>
      </c>
      <c r="K618" t="s">
        <v>41</v>
      </c>
      <c r="L618">
        <v>1379653200</v>
      </c>
      <c r="M618" s="8">
        <f t="shared" si="18"/>
        <v>41537.208333333336</v>
      </c>
      <c r="N618">
        <v>1379739600</v>
      </c>
      <c r="O618" s="8">
        <f t="shared" si="19"/>
        <v>41538.208333333336</v>
      </c>
      <c r="P618" t="b">
        <v>0</v>
      </c>
      <c r="Q618" t="b">
        <v>1</v>
      </c>
      <c r="R618" t="s">
        <v>60</v>
      </c>
      <c r="S618" t="str">
        <f>_xlfn.TEXTBEFORE(R618,"/")</f>
        <v>music</v>
      </c>
      <c r="T618" t="str">
        <f>_xlfn.TEXTAFTER(R618,"/")</f>
        <v>indie rock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>E619/D619</f>
        <v>2.4971428571428573</v>
      </c>
      <c r="G619" t="s">
        <v>20</v>
      </c>
      <c r="H619">
        <v>55</v>
      </c>
      <c r="I619" s="5">
        <f>IFERROR(E619/H619,0)</f>
        <v>63.563636363636363</v>
      </c>
      <c r="J619" t="s">
        <v>21</v>
      </c>
      <c r="K619" t="s">
        <v>22</v>
      </c>
      <c r="L619">
        <v>1401858000</v>
      </c>
      <c r="M619" s="8">
        <f t="shared" si="18"/>
        <v>41794.208333333336</v>
      </c>
      <c r="N619">
        <v>1402722000</v>
      </c>
      <c r="O619" s="8">
        <f t="shared" si="19"/>
        <v>41804.208333333336</v>
      </c>
      <c r="P619" t="b">
        <v>0</v>
      </c>
      <c r="Q619" t="b">
        <v>0</v>
      </c>
      <c r="R619" t="s">
        <v>33</v>
      </c>
      <c r="S619" t="str">
        <f>_xlfn.TEXTBEFORE(R619,"/")</f>
        <v>theater</v>
      </c>
      <c r="T619" t="str">
        <f>_xlfn.TEXTAFTER(R619,"/")</f>
        <v>plays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>E620/D620</f>
        <v>0.48860523665659616</v>
      </c>
      <c r="G620" t="s">
        <v>14</v>
      </c>
      <c r="H620">
        <v>1198</v>
      </c>
      <c r="I620" s="5">
        <f>IFERROR(E620/H620,0)</f>
        <v>80.999165275459092</v>
      </c>
      <c r="J620" t="s">
        <v>21</v>
      </c>
      <c r="K620" t="s">
        <v>22</v>
      </c>
      <c r="L620">
        <v>1367470800</v>
      </c>
      <c r="M620" s="8">
        <f t="shared" si="18"/>
        <v>41396.208333333336</v>
      </c>
      <c r="N620">
        <v>1369285200</v>
      </c>
      <c r="O620" s="8">
        <f t="shared" si="19"/>
        <v>41417.208333333336</v>
      </c>
      <c r="P620" t="b">
        <v>0</v>
      </c>
      <c r="Q620" t="b">
        <v>0</v>
      </c>
      <c r="R620" t="s">
        <v>68</v>
      </c>
      <c r="S620" t="str">
        <f>_xlfn.TEXTBEFORE(R620,"/")</f>
        <v>publishing</v>
      </c>
      <c r="T620" t="str">
        <f>_xlfn.TEXTAFTER(R620,"/")</f>
        <v>nonfiction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>E621/D621</f>
        <v>0.28461970393057684</v>
      </c>
      <c r="G621" t="s">
        <v>14</v>
      </c>
      <c r="H621">
        <v>648</v>
      </c>
      <c r="I621" s="5">
        <f>IFERROR(E621/H621,0)</f>
        <v>86.044753086419746</v>
      </c>
      <c r="J621" t="s">
        <v>21</v>
      </c>
      <c r="K621" t="s">
        <v>22</v>
      </c>
      <c r="L621">
        <v>1304658000</v>
      </c>
      <c r="M621" s="8">
        <f t="shared" si="18"/>
        <v>40669.208333333336</v>
      </c>
      <c r="N621">
        <v>1304744400</v>
      </c>
      <c r="O621" s="8">
        <f t="shared" si="19"/>
        <v>40670.208333333336</v>
      </c>
      <c r="P621" t="b">
        <v>1</v>
      </c>
      <c r="Q621" t="b">
        <v>1</v>
      </c>
      <c r="R621" t="s">
        <v>33</v>
      </c>
      <c r="S621" t="str">
        <f>_xlfn.TEXTBEFORE(R621,"/")</f>
        <v>theater</v>
      </c>
      <c r="T621" t="str">
        <f>_xlfn.TEXTAFTER(R621,"/")</f>
        <v>plays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>E622/D622</f>
        <v>2.6802325581395348</v>
      </c>
      <c r="G622" t="s">
        <v>20</v>
      </c>
      <c r="H622">
        <v>128</v>
      </c>
      <c r="I622" s="5">
        <f>IFERROR(E622/H622,0)</f>
        <v>90.0390625</v>
      </c>
      <c r="J622" t="s">
        <v>26</v>
      </c>
      <c r="K622" t="s">
        <v>27</v>
      </c>
      <c r="L622">
        <v>1467954000</v>
      </c>
      <c r="M622" s="8">
        <f t="shared" si="18"/>
        <v>42559.208333333328</v>
      </c>
      <c r="N622">
        <v>1468299600</v>
      </c>
      <c r="O622" s="8">
        <f t="shared" si="19"/>
        <v>42563.208333333328</v>
      </c>
      <c r="P622" t="b">
        <v>0</v>
      </c>
      <c r="Q622" t="b">
        <v>0</v>
      </c>
      <c r="R622" t="s">
        <v>122</v>
      </c>
      <c r="S622" t="str">
        <f>_xlfn.TEXTBEFORE(R622,"/")</f>
        <v>photography</v>
      </c>
      <c r="T622" t="str">
        <f>_xlfn.TEXTAFTER(R622,"/")</f>
        <v>photography books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>E623/D623</f>
        <v>6.1980078125000002</v>
      </c>
      <c r="G623" t="s">
        <v>20</v>
      </c>
      <c r="H623">
        <v>2144</v>
      </c>
      <c r="I623" s="5">
        <f>IFERROR(E623/H623,0)</f>
        <v>74.006063432835816</v>
      </c>
      <c r="J623" t="s">
        <v>21</v>
      </c>
      <c r="K623" t="s">
        <v>22</v>
      </c>
      <c r="L623">
        <v>1473742800</v>
      </c>
      <c r="M623" s="8">
        <f t="shared" si="18"/>
        <v>42626.208333333328</v>
      </c>
      <c r="N623">
        <v>1474174800</v>
      </c>
      <c r="O623" s="8">
        <f t="shared" si="19"/>
        <v>42631.208333333328</v>
      </c>
      <c r="P623" t="b">
        <v>0</v>
      </c>
      <c r="Q623" t="b">
        <v>0</v>
      </c>
      <c r="R623" t="s">
        <v>33</v>
      </c>
      <c r="S623" t="str">
        <f>_xlfn.TEXTBEFORE(R623,"/")</f>
        <v>theater</v>
      </c>
      <c r="T623" t="str">
        <f>_xlfn.TEXTAFTER(R623,"/")</f>
        <v>plays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>E624/D624</f>
        <v>3.1301587301587303E-2</v>
      </c>
      <c r="G624" t="s">
        <v>14</v>
      </c>
      <c r="H624">
        <v>64</v>
      </c>
      <c r="I624" s="5">
        <f>IFERROR(E624/H624,0)</f>
        <v>92.4375</v>
      </c>
      <c r="J624" t="s">
        <v>21</v>
      </c>
      <c r="K624" t="s">
        <v>22</v>
      </c>
      <c r="L624">
        <v>1523768400</v>
      </c>
      <c r="M624" s="8">
        <f t="shared" si="18"/>
        <v>43205.208333333328</v>
      </c>
      <c r="N624">
        <v>1526014800</v>
      </c>
      <c r="O624" s="8">
        <f t="shared" si="19"/>
        <v>43231.208333333328</v>
      </c>
      <c r="P624" t="b">
        <v>0</v>
      </c>
      <c r="Q624" t="b">
        <v>0</v>
      </c>
      <c r="R624" t="s">
        <v>60</v>
      </c>
      <c r="S624" t="str">
        <f>_xlfn.TEXTBEFORE(R624,"/")</f>
        <v>music</v>
      </c>
      <c r="T624" t="str">
        <f>_xlfn.TEXTAFTER(R624,"/")</f>
        <v>indie rock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>E625/D625</f>
        <v>1.5992152704135738</v>
      </c>
      <c r="G625" t="s">
        <v>20</v>
      </c>
      <c r="H625">
        <v>2693</v>
      </c>
      <c r="I625" s="5">
        <f>IFERROR(E625/H625,0)</f>
        <v>55.999257333828446</v>
      </c>
      <c r="J625" t="s">
        <v>40</v>
      </c>
      <c r="K625" t="s">
        <v>41</v>
      </c>
      <c r="L625">
        <v>1437022800</v>
      </c>
      <c r="M625" s="8">
        <f t="shared" si="18"/>
        <v>42201.208333333328</v>
      </c>
      <c r="N625">
        <v>1437454800</v>
      </c>
      <c r="O625" s="8">
        <f t="shared" si="19"/>
        <v>42206.208333333328</v>
      </c>
      <c r="P625" t="b">
        <v>0</v>
      </c>
      <c r="Q625" t="b">
        <v>0</v>
      </c>
      <c r="R625" t="s">
        <v>33</v>
      </c>
      <c r="S625" t="str">
        <f>_xlfn.TEXTBEFORE(R625,"/")</f>
        <v>theater</v>
      </c>
      <c r="T625" t="str">
        <f>_xlfn.TEXTAFTER(R625,"/")</f>
        <v>plays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>E626/D626</f>
        <v>2.793921568627451</v>
      </c>
      <c r="G626" t="s">
        <v>20</v>
      </c>
      <c r="H626">
        <v>432</v>
      </c>
      <c r="I626" s="5">
        <f>IFERROR(E626/H626,0)</f>
        <v>32.983796296296298</v>
      </c>
      <c r="J626" t="s">
        <v>21</v>
      </c>
      <c r="K626" t="s">
        <v>22</v>
      </c>
      <c r="L626">
        <v>1422165600</v>
      </c>
      <c r="M626" s="8">
        <f t="shared" si="18"/>
        <v>42029.25</v>
      </c>
      <c r="N626">
        <v>1422684000</v>
      </c>
      <c r="O626" s="8">
        <f t="shared" si="19"/>
        <v>42035.25</v>
      </c>
      <c r="P626" t="b">
        <v>0</v>
      </c>
      <c r="Q626" t="b">
        <v>0</v>
      </c>
      <c r="R626" t="s">
        <v>122</v>
      </c>
      <c r="S626" t="str">
        <f>_xlfn.TEXTBEFORE(R626,"/")</f>
        <v>photography</v>
      </c>
      <c r="T626" t="str">
        <f>_xlfn.TEXTAFTER(R626,"/")</f>
        <v>photography books</v>
      </c>
    </row>
    <row r="627" spans="1:20" ht="31.5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>E627/D627</f>
        <v>0.77373333333333338</v>
      </c>
      <c r="G627" t="s">
        <v>14</v>
      </c>
      <c r="H627">
        <v>62</v>
      </c>
      <c r="I627" s="5">
        <f>IFERROR(E627/H627,0)</f>
        <v>93.596774193548384</v>
      </c>
      <c r="J627" t="s">
        <v>21</v>
      </c>
      <c r="K627" t="s">
        <v>22</v>
      </c>
      <c r="L627">
        <v>1580104800</v>
      </c>
      <c r="M627" s="8">
        <f t="shared" si="18"/>
        <v>43857.25</v>
      </c>
      <c r="N627">
        <v>1581314400</v>
      </c>
      <c r="O627" s="8">
        <f t="shared" si="19"/>
        <v>43871.25</v>
      </c>
      <c r="P627" t="b">
        <v>0</v>
      </c>
      <c r="Q627" t="b">
        <v>0</v>
      </c>
      <c r="R627" t="s">
        <v>33</v>
      </c>
      <c r="S627" t="str">
        <f>_xlfn.TEXTBEFORE(R627,"/")</f>
        <v>theater</v>
      </c>
      <c r="T627" t="str">
        <f>_xlfn.TEXTAFTER(R627,"/")</f>
        <v>plays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>E628/D628</f>
        <v>2.0632812500000002</v>
      </c>
      <c r="G628" t="s">
        <v>20</v>
      </c>
      <c r="H628">
        <v>189</v>
      </c>
      <c r="I628" s="5">
        <f>IFERROR(E628/H628,0)</f>
        <v>69.867724867724874</v>
      </c>
      <c r="J628" t="s">
        <v>21</v>
      </c>
      <c r="K628" t="s">
        <v>22</v>
      </c>
      <c r="L628">
        <v>1285650000</v>
      </c>
      <c r="M628" s="8">
        <f t="shared" si="18"/>
        <v>40449.208333333336</v>
      </c>
      <c r="N628">
        <v>1286427600</v>
      </c>
      <c r="O628" s="8">
        <f t="shared" si="19"/>
        <v>40458.208333333336</v>
      </c>
      <c r="P628" t="b">
        <v>0</v>
      </c>
      <c r="Q628" t="b">
        <v>1</v>
      </c>
      <c r="R628" t="s">
        <v>33</v>
      </c>
      <c r="S628" t="str">
        <f>_xlfn.TEXTBEFORE(R628,"/")</f>
        <v>theater</v>
      </c>
      <c r="T628" t="str">
        <f>_xlfn.TEXTAFTER(R628,"/")</f>
        <v>plays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>E629/D629</f>
        <v>6.9424999999999999</v>
      </c>
      <c r="G629" t="s">
        <v>20</v>
      </c>
      <c r="H629">
        <v>154</v>
      </c>
      <c r="I629" s="5">
        <f>IFERROR(E629/H629,0)</f>
        <v>72.129870129870127</v>
      </c>
      <c r="J629" t="s">
        <v>40</v>
      </c>
      <c r="K629" t="s">
        <v>41</v>
      </c>
      <c r="L629">
        <v>1276664400</v>
      </c>
      <c r="M629" s="8">
        <f t="shared" si="18"/>
        <v>40345.208333333336</v>
      </c>
      <c r="N629">
        <v>1278738000</v>
      </c>
      <c r="O629" s="8">
        <f t="shared" si="19"/>
        <v>40369.208333333336</v>
      </c>
      <c r="P629" t="b">
        <v>1</v>
      </c>
      <c r="Q629" t="b">
        <v>0</v>
      </c>
      <c r="R629" t="s">
        <v>17</v>
      </c>
      <c r="S629" t="str">
        <f>_xlfn.TEXTBEFORE(R629,"/")</f>
        <v>food</v>
      </c>
      <c r="T629" t="str">
        <f>_xlfn.TEXTAFTER(R629,"/")</f>
        <v>food trucks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>E630/D630</f>
        <v>1.5178947368421052</v>
      </c>
      <c r="G630" t="s">
        <v>20</v>
      </c>
      <c r="H630">
        <v>96</v>
      </c>
      <c r="I630" s="5">
        <f>IFERROR(E630/H630,0)</f>
        <v>30.041666666666668</v>
      </c>
      <c r="J630" t="s">
        <v>21</v>
      </c>
      <c r="K630" t="s">
        <v>22</v>
      </c>
      <c r="L630">
        <v>1286168400</v>
      </c>
      <c r="M630" s="8">
        <f t="shared" si="18"/>
        <v>40455.208333333336</v>
      </c>
      <c r="N630">
        <v>1286427600</v>
      </c>
      <c r="O630" s="8">
        <f t="shared" si="19"/>
        <v>40458.208333333336</v>
      </c>
      <c r="P630" t="b">
        <v>0</v>
      </c>
      <c r="Q630" t="b">
        <v>0</v>
      </c>
      <c r="R630" t="s">
        <v>60</v>
      </c>
      <c r="S630" t="str">
        <f>_xlfn.TEXTBEFORE(R630,"/")</f>
        <v>music</v>
      </c>
      <c r="T630" t="str">
        <f>_xlfn.TEXTAFTER(R630,"/")</f>
        <v>indie rock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>E631/D631</f>
        <v>0.64582072176949945</v>
      </c>
      <c r="G631" t="s">
        <v>14</v>
      </c>
      <c r="H631">
        <v>750</v>
      </c>
      <c r="I631" s="5">
        <f>IFERROR(E631/H631,0)</f>
        <v>73.968000000000004</v>
      </c>
      <c r="J631" t="s">
        <v>21</v>
      </c>
      <c r="K631" t="s">
        <v>22</v>
      </c>
      <c r="L631">
        <v>1467781200</v>
      </c>
      <c r="M631" s="8">
        <f t="shared" si="18"/>
        <v>42557.208333333328</v>
      </c>
      <c r="N631">
        <v>1467954000</v>
      </c>
      <c r="O631" s="8">
        <f t="shared" si="19"/>
        <v>42559.208333333328</v>
      </c>
      <c r="P631" t="b">
        <v>0</v>
      </c>
      <c r="Q631" t="b">
        <v>1</v>
      </c>
      <c r="R631" t="s">
        <v>33</v>
      </c>
      <c r="S631" t="str">
        <f>_xlfn.TEXTBEFORE(R631,"/")</f>
        <v>theater</v>
      </c>
      <c r="T631" t="str">
        <f>_xlfn.TEXTAFTER(R631,"/")</f>
        <v>plays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>E632/D632</f>
        <v>0.62873684210526315</v>
      </c>
      <c r="G632" t="s">
        <v>74</v>
      </c>
      <c r="H632">
        <v>87</v>
      </c>
      <c r="I632" s="5">
        <f>IFERROR(E632/H632,0)</f>
        <v>68.65517241379311</v>
      </c>
      <c r="J632" t="s">
        <v>21</v>
      </c>
      <c r="K632" t="s">
        <v>22</v>
      </c>
      <c r="L632">
        <v>1556686800</v>
      </c>
      <c r="M632" s="8">
        <f t="shared" si="18"/>
        <v>43586.208333333328</v>
      </c>
      <c r="N632">
        <v>1557637200</v>
      </c>
      <c r="O632" s="8">
        <f t="shared" si="19"/>
        <v>43597.208333333328</v>
      </c>
      <c r="P632" t="b">
        <v>0</v>
      </c>
      <c r="Q632" t="b">
        <v>1</v>
      </c>
      <c r="R632" t="s">
        <v>33</v>
      </c>
      <c r="S632" t="str">
        <f>_xlfn.TEXTBEFORE(R632,"/")</f>
        <v>theater</v>
      </c>
      <c r="T632" t="str">
        <f>_xlfn.TEXTAFTER(R632,"/")</f>
        <v>plays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>E633/D633</f>
        <v>3.1039864864864866</v>
      </c>
      <c r="G633" t="s">
        <v>20</v>
      </c>
      <c r="H633">
        <v>3063</v>
      </c>
      <c r="I633" s="5">
        <f>IFERROR(E633/H633,0)</f>
        <v>59.992164544564154</v>
      </c>
      <c r="J633" t="s">
        <v>21</v>
      </c>
      <c r="K633" t="s">
        <v>22</v>
      </c>
      <c r="L633">
        <v>1553576400</v>
      </c>
      <c r="M633" s="8">
        <f t="shared" si="18"/>
        <v>43550.208333333328</v>
      </c>
      <c r="N633">
        <v>1553922000</v>
      </c>
      <c r="O633" s="8">
        <f t="shared" si="19"/>
        <v>43554.208333333328</v>
      </c>
      <c r="P633" t="b">
        <v>0</v>
      </c>
      <c r="Q633" t="b">
        <v>0</v>
      </c>
      <c r="R633" t="s">
        <v>33</v>
      </c>
      <c r="S633" t="str">
        <f>_xlfn.TEXTBEFORE(R633,"/")</f>
        <v>theater</v>
      </c>
      <c r="T633" t="str">
        <f>_xlfn.TEXTAFTER(R633,"/")</f>
        <v>plays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>E634/D634</f>
        <v>0.42859916782246882</v>
      </c>
      <c r="G634" t="s">
        <v>47</v>
      </c>
      <c r="H634">
        <v>278</v>
      </c>
      <c r="I634" s="5">
        <f>IFERROR(E634/H634,0)</f>
        <v>111.15827338129496</v>
      </c>
      <c r="J634" t="s">
        <v>21</v>
      </c>
      <c r="K634" t="s">
        <v>22</v>
      </c>
      <c r="L634">
        <v>1414904400</v>
      </c>
      <c r="M634" s="8">
        <f t="shared" si="18"/>
        <v>41945.208333333336</v>
      </c>
      <c r="N634">
        <v>1416463200</v>
      </c>
      <c r="O634" s="8">
        <f t="shared" si="19"/>
        <v>41963.25</v>
      </c>
      <c r="P634" t="b">
        <v>0</v>
      </c>
      <c r="Q634" t="b">
        <v>0</v>
      </c>
      <c r="R634" t="s">
        <v>33</v>
      </c>
      <c r="S634" t="str">
        <f>_xlfn.TEXTBEFORE(R634,"/")</f>
        <v>theater</v>
      </c>
      <c r="T634" t="str">
        <f>_xlfn.TEXTAFTER(R634,"/")</f>
        <v>plays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>E635/D635</f>
        <v>0.83119402985074631</v>
      </c>
      <c r="G635" t="s">
        <v>14</v>
      </c>
      <c r="H635">
        <v>105</v>
      </c>
      <c r="I635" s="5">
        <f>IFERROR(E635/H635,0)</f>
        <v>53.038095238095238</v>
      </c>
      <c r="J635" t="s">
        <v>21</v>
      </c>
      <c r="K635" t="s">
        <v>22</v>
      </c>
      <c r="L635">
        <v>1446876000</v>
      </c>
      <c r="M635" s="8">
        <f t="shared" si="18"/>
        <v>42315.25</v>
      </c>
      <c r="N635">
        <v>1447221600</v>
      </c>
      <c r="O635" s="8">
        <f t="shared" si="19"/>
        <v>42319.25</v>
      </c>
      <c r="P635" t="b">
        <v>0</v>
      </c>
      <c r="Q635" t="b">
        <v>0</v>
      </c>
      <c r="R635" t="s">
        <v>71</v>
      </c>
      <c r="S635" t="str">
        <f>_xlfn.TEXTBEFORE(R635,"/")</f>
        <v>film &amp; video</v>
      </c>
      <c r="T635" t="str">
        <f>_xlfn.TEXTAFTER(R635,"/")</f>
        <v>animation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>E636/D636</f>
        <v>0.78531302876480547</v>
      </c>
      <c r="G636" t="s">
        <v>74</v>
      </c>
      <c r="H636">
        <v>1658</v>
      </c>
      <c r="I636" s="5">
        <f>IFERROR(E636/H636,0)</f>
        <v>55.985524728588658</v>
      </c>
      <c r="J636" t="s">
        <v>21</v>
      </c>
      <c r="K636" t="s">
        <v>22</v>
      </c>
      <c r="L636">
        <v>1490418000</v>
      </c>
      <c r="M636" s="8">
        <f t="shared" si="18"/>
        <v>42819.208333333328</v>
      </c>
      <c r="N636">
        <v>1491627600</v>
      </c>
      <c r="O636" s="8">
        <f t="shared" si="19"/>
        <v>42833.208333333328</v>
      </c>
      <c r="P636" t="b">
        <v>0</v>
      </c>
      <c r="Q636" t="b">
        <v>0</v>
      </c>
      <c r="R636" t="s">
        <v>269</v>
      </c>
      <c r="S636" t="str">
        <f>_xlfn.TEXTBEFORE(R636,"/")</f>
        <v>film &amp; video</v>
      </c>
      <c r="T636" t="str">
        <f>_xlfn.TEXTAFTER(R636,"/")</f>
        <v>television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>E637/D637</f>
        <v>1.1409352517985611</v>
      </c>
      <c r="G637" t="s">
        <v>20</v>
      </c>
      <c r="H637">
        <v>2266</v>
      </c>
      <c r="I637" s="5">
        <f>IFERROR(E637/H637,0)</f>
        <v>69.986760812003524</v>
      </c>
      <c r="J637" t="s">
        <v>21</v>
      </c>
      <c r="K637" t="s">
        <v>22</v>
      </c>
      <c r="L637">
        <v>1360389600</v>
      </c>
      <c r="M637" s="8">
        <f t="shared" si="18"/>
        <v>41314.25</v>
      </c>
      <c r="N637">
        <v>1363150800</v>
      </c>
      <c r="O637" s="8">
        <f t="shared" si="19"/>
        <v>41346.208333333336</v>
      </c>
      <c r="P637" t="b">
        <v>0</v>
      </c>
      <c r="Q637" t="b">
        <v>0</v>
      </c>
      <c r="R637" t="s">
        <v>269</v>
      </c>
      <c r="S637" t="str">
        <f>_xlfn.TEXTBEFORE(R637,"/")</f>
        <v>film &amp; video</v>
      </c>
      <c r="T637" t="str">
        <f>_xlfn.TEXTAFTER(R637,"/")</f>
        <v>television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>E638/D638</f>
        <v>0.64537683358624176</v>
      </c>
      <c r="G638" t="s">
        <v>14</v>
      </c>
      <c r="H638">
        <v>2604</v>
      </c>
      <c r="I638" s="5">
        <f>IFERROR(E638/H638,0)</f>
        <v>48.998079877112133</v>
      </c>
      <c r="J638" t="s">
        <v>36</v>
      </c>
      <c r="K638" t="s">
        <v>37</v>
      </c>
      <c r="L638">
        <v>1326866400</v>
      </c>
      <c r="M638" s="8">
        <f t="shared" si="18"/>
        <v>40926.25</v>
      </c>
      <c r="N638">
        <v>1330754400</v>
      </c>
      <c r="O638" s="8">
        <f t="shared" si="19"/>
        <v>40971.25</v>
      </c>
      <c r="P638" t="b">
        <v>0</v>
      </c>
      <c r="Q638" t="b">
        <v>1</v>
      </c>
      <c r="R638" t="s">
        <v>71</v>
      </c>
      <c r="S638" t="str">
        <f>_xlfn.TEXTBEFORE(R638,"/")</f>
        <v>film &amp; video</v>
      </c>
      <c r="T638" t="str">
        <f>_xlfn.TEXTAFTER(R638,"/")</f>
        <v>animation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>E639/D639</f>
        <v>0.79411764705882348</v>
      </c>
      <c r="G639" t="s">
        <v>14</v>
      </c>
      <c r="H639">
        <v>65</v>
      </c>
      <c r="I639" s="5">
        <f>IFERROR(E639/H639,0)</f>
        <v>103.84615384615384</v>
      </c>
      <c r="J639" t="s">
        <v>21</v>
      </c>
      <c r="K639" t="s">
        <v>22</v>
      </c>
      <c r="L639">
        <v>1479103200</v>
      </c>
      <c r="M639" s="8">
        <f t="shared" si="18"/>
        <v>42688.25</v>
      </c>
      <c r="N639">
        <v>1479794400</v>
      </c>
      <c r="O639" s="8">
        <f t="shared" si="19"/>
        <v>42696.25</v>
      </c>
      <c r="P639" t="b">
        <v>0</v>
      </c>
      <c r="Q639" t="b">
        <v>0</v>
      </c>
      <c r="R639" t="s">
        <v>33</v>
      </c>
      <c r="S639" t="str">
        <f>_xlfn.TEXTBEFORE(R639,"/")</f>
        <v>theater</v>
      </c>
      <c r="T639" t="str">
        <f>_xlfn.TEXTAFTER(R639,"/")</f>
        <v>plays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>E640/D640</f>
        <v>0.11419117647058824</v>
      </c>
      <c r="G640" t="s">
        <v>14</v>
      </c>
      <c r="H640">
        <v>94</v>
      </c>
      <c r="I640" s="5">
        <f>IFERROR(E640/H640,0)</f>
        <v>99.127659574468083</v>
      </c>
      <c r="J640" t="s">
        <v>21</v>
      </c>
      <c r="K640" t="s">
        <v>22</v>
      </c>
      <c r="L640">
        <v>1280206800</v>
      </c>
      <c r="M640" s="8">
        <f t="shared" si="18"/>
        <v>40386.208333333336</v>
      </c>
      <c r="N640">
        <v>1281243600</v>
      </c>
      <c r="O640" s="8">
        <f t="shared" si="19"/>
        <v>40398.208333333336</v>
      </c>
      <c r="P640" t="b">
        <v>0</v>
      </c>
      <c r="Q640" t="b">
        <v>1</v>
      </c>
      <c r="R640" t="s">
        <v>33</v>
      </c>
      <c r="S640" t="str">
        <f>_xlfn.TEXTBEFORE(R640,"/")</f>
        <v>theater</v>
      </c>
      <c r="T640" t="str">
        <f>_xlfn.TEXTAFTER(R640,"/")</f>
        <v>plays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>E641/D641</f>
        <v>0.56186046511627907</v>
      </c>
      <c r="G641" t="s">
        <v>47</v>
      </c>
      <c r="H641">
        <v>45</v>
      </c>
      <c r="I641" s="5">
        <f>IFERROR(E641/H641,0)</f>
        <v>107.37777777777778</v>
      </c>
      <c r="J641" t="s">
        <v>21</v>
      </c>
      <c r="K641" t="s">
        <v>22</v>
      </c>
      <c r="L641">
        <v>1532754000</v>
      </c>
      <c r="M641" s="8">
        <f t="shared" si="18"/>
        <v>43309.208333333328</v>
      </c>
      <c r="N641">
        <v>1532754000</v>
      </c>
      <c r="O641" s="8">
        <f t="shared" si="19"/>
        <v>43309.208333333328</v>
      </c>
      <c r="P641" t="b">
        <v>0</v>
      </c>
      <c r="Q641" t="b">
        <v>1</v>
      </c>
      <c r="R641" t="s">
        <v>53</v>
      </c>
      <c r="S641" t="str">
        <f>_xlfn.TEXTBEFORE(R641,"/")</f>
        <v>film &amp; video</v>
      </c>
      <c r="T641" t="str">
        <f>_xlfn.TEXTAFTER(R641,"/")</f>
        <v>drama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>E642/D642</f>
        <v>0.16501669449081802</v>
      </c>
      <c r="G642" t="s">
        <v>14</v>
      </c>
      <c r="H642">
        <v>257</v>
      </c>
      <c r="I642" s="5">
        <f>IFERROR(E642/H642,0)</f>
        <v>76.922178988326849</v>
      </c>
      <c r="J642" t="s">
        <v>21</v>
      </c>
      <c r="K642" t="s">
        <v>22</v>
      </c>
      <c r="L642">
        <v>1453096800</v>
      </c>
      <c r="M642" s="8">
        <f t="shared" si="18"/>
        <v>42387.25</v>
      </c>
      <c r="N642">
        <v>1453356000</v>
      </c>
      <c r="O642" s="8">
        <f t="shared" si="19"/>
        <v>42390.25</v>
      </c>
      <c r="P642" t="b">
        <v>0</v>
      </c>
      <c r="Q642" t="b">
        <v>0</v>
      </c>
      <c r="R642" t="s">
        <v>33</v>
      </c>
      <c r="S642" t="str">
        <f>_xlfn.TEXTBEFORE(R642,"/")</f>
        <v>theater</v>
      </c>
      <c r="T642" t="str">
        <f>_xlfn.TEXTAFTER(R642,"/")</f>
        <v>plays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>E643/D643</f>
        <v>1.1996808510638297</v>
      </c>
      <c r="G643" t="s">
        <v>20</v>
      </c>
      <c r="H643">
        <v>194</v>
      </c>
      <c r="I643" s="5">
        <f>IFERROR(E643/H643,0)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20">(((L643/60)/60)/24)+DATE(1970,1,1)</f>
        <v>42786.25</v>
      </c>
      <c r="N643">
        <v>1489986000</v>
      </c>
      <c r="O643" s="8">
        <f t="shared" ref="O643:O706" si="2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_xlfn.TEXTBEFORE(R643,"/")</f>
        <v>theater</v>
      </c>
      <c r="T643" t="str">
        <f>_xlfn.TEXTAFTER(R643,"/")</f>
        <v>plays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>E644/D644</f>
        <v>1.4545652173913044</v>
      </c>
      <c r="G644" t="s">
        <v>20</v>
      </c>
      <c r="H644">
        <v>129</v>
      </c>
      <c r="I644" s="5">
        <f>IFERROR(E644/H644,0)</f>
        <v>103.73643410852713</v>
      </c>
      <c r="J644" t="s">
        <v>15</v>
      </c>
      <c r="K644" t="s">
        <v>16</v>
      </c>
      <c r="L644">
        <v>1545026400</v>
      </c>
      <c r="M644" s="8">
        <f t="shared" si="20"/>
        <v>43451.25</v>
      </c>
      <c r="N644">
        <v>1545804000</v>
      </c>
      <c r="O644" s="8">
        <f t="shared" si="21"/>
        <v>43460.25</v>
      </c>
      <c r="P644" t="b">
        <v>0</v>
      </c>
      <c r="Q644" t="b">
        <v>0</v>
      </c>
      <c r="R644" t="s">
        <v>65</v>
      </c>
      <c r="S644" t="str">
        <f>_xlfn.TEXTBEFORE(R644,"/")</f>
        <v>technology</v>
      </c>
      <c r="T644" t="str">
        <f>_xlfn.TEXTAFTER(R644,"/")</f>
        <v>wearables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>E645/D645</f>
        <v>2.2138255033557046</v>
      </c>
      <c r="G645" t="s">
        <v>20</v>
      </c>
      <c r="H645">
        <v>375</v>
      </c>
      <c r="I645" s="5">
        <f>IFERROR(E645/H645,0)</f>
        <v>87.962666666666664</v>
      </c>
      <c r="J645" t="s">
        <v>21</v>
      </c>
      <c r="K645" t="s">
        <v>22</v>
      </c>
      <c r="L645">
        <v>1488348000</v>
      </c>
      <c r="M645" s="8">
        <f t="shared" si="20"/>
        <v>42795.25</v>
      </c>
      <c r="N645">
        <v>1489899600</v>
      </c>
      <c r="O645" s="8">
        <f t="shared" si="21"/>
        <v>42813.208333333328</v>
      </c>
      <c r="P645" t="b">
        <v>0</v>
      </c>
      <c r="Q645" t="b">
        <v>0</v>
      </c>
      <c r="R645" t="s">
        <v>33</v>
      </c>
      <c r="S645" t="str">
        <f>_xlfn.TEXTBEFORE(R645,"/")</f>
        <v>theater</v>
      </c>
      <c r="T645" t="str">
        <f>_xlfn.TEXTAFTER(R645,"/")</f>
        <v>plays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>E646/D646</f>
        <v>0.48396694214876035</v>
      </c>
      <c r="G646" t="s">
        <v>14</v>
      </c>
      <c r="H646">
        <v>2928</v>
      </c>
      <c r="I646" s="5">
        <f>IFERROR(E646/H646,0)</f>
        <v>28</v>
      </c>
      <c r="J646" t="s">
        <v>15</v>
      </c>
      <c r="K646" t="s">
        <v>16</v>
      </c>
      <c r="L646">
        <v>1545112800</v>
      </c>
      <c r="M646" s="8">
        <f t="shared" si="20"/>
        <v>43452.25</v>
      </c>
      <c r="N646">
        <v>1546495200</v>
      </c>
      <c r="O646" s="8">
        <f t="shared" si="21"/>
        <v>43468.25</v>
      </c>
      <c r="P646" t="b">
        <v>0</v>
      </c>
      <c r="Q646" t="b">
        <v>0</v>
      </c>
      <c r="R646" t="s">
        <v>33</v>
      </c>
      <c r="S646" t="str">
        <f>_xlfn.TEXTBEFORE(R646,"/")</f>
        <v>theater</v>
      </c>
      <c r="T646" t="str">
        <f>_xlfn.TEXTAFTER(R646,"/")</f>
        <v>plays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>E647/D647</f>
        <v>0.92911504424778757</v>
      </c>
      <c r="G647" t="s">
        <v>14</v>
      </c>
      <c r="H647">
        <v>4697</v>
      </c>
      <c r="I647" s="5">
        <f>IFERROR(E647/H647,0)</f>
        <v>37.999361294443261</v>
      </c>
      <c r="J647" t="s">
        <v>21</v>
      </c>
      <c r="K647" t="s">
        <v>22</v>
      </c>
      <c r="L647">
        <v>1537938000</v>
      </c>
      <c r="M647" s="8">
        <f t="shared" si="20"/>
        <v>43369.208333333328</v>
      </c>
      <c r="N647">
        <v>1539752400</v>
      </c>
      <c r="O647" s="8">
        <f t="shared" si="21"/>
        <v>43390.208333333328</v>
      </c>
      <c r="P647" t="b">
        <v>0</v>
      </c>
      <c r="Q647" t="b">
        <v>1</v>
      </c>
      <c r="R647" t="s">
        <v>23</v>
      </c>
      <c r="S647" t="str">
        <f>_xlfn.TEXTBEFORE(R647,"/")</f>
        <v>music</v>
      </c>
      <c r="T647" t="str">
        <f>_xlfn.TEXTAFTER(R647,"/")</f>
        <v>rock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>E648/D648</f>
        <v>0.88599797365754818</v>
      </c>
      <c r="G648" t="s">
        <v>14</v>
      </c>
      <c r="H648">
        <v>2915</v>
      </c>
      <c r="I648" s="5">
        <f>IFERROR(E648/H648,0)</f>
        <v>29.999313893653515</v>
      </c>
      <c r="J648" t="s">
        <v>21</v>
      </c>
      <c r="K648" t="s">
        <v>22</v>
      </c>
      <c r="L648">
        <v>1363150800</v>
      </c>
      <c r="M648" s="8">
        <f t="shared" si="20"/>
        <v>41346.208333333336</v>
      </c>
      <c r="N648">
        <v>1364101200</v>
      </c>
      <c r="O648" s="8">
        <f t="shared" si="21"/>
        <v>41357.208333333336</v>
      </c>
      <c r="P648" t="b">
        <v>0</v>
      </c>
      <c r="Q648" t="b">
        <v>0</v>
      </c>
      <c r="R648" t="s">
        <v>89</v>
      </c>
      <c r="S648" t="str">
        <f>_xlfn.TEXTBEFORE(R648,"/")</f>
        <v>games</v>
      </c>
      <c r="T648" t="str">
        <f>_xlfn.TEXTAFTER(R648,"/")</f>
        <v>video games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>E649/D649</f>
        <v>0.41399999999999998</v>
      </c>
      <c r="G649" t="s">
        <v>14</v>
      </c>
      <c r="H649">
        <v>18</v>
      </c>
      <c r="I649" s="5">
        <f>IFERROR(E649/H649,0)</f>
        <v>103.5</v>
      </c>
      <c r="J649" t="s">
        <v>21</v>
      </c>
      <c r="K649" t="s">
        <v>22</v>
      </c>
      <c r="L649">
        <v>1523250000</v>
      </c>
      <c r="M649" s="8">
        <f t="shared" si="20"/>
        <v>43199.208333333328</v>
      </c>
      <c r="N649">
        <v>1525323600</v>
      </c>
      <c r="O649" s="8">
        <f t="shared" si="21"/>
        <v>43223.208333333328</v>
      </c>
      <c r="P649" t="b">
        <v>0</v>
      </c>
      <c r="Q649" t="b">
        <v>0</v>
      </c>
      <c r="R649" t="s">
        <v>206</v>
      </c>
      <c r="S649" t="str">
        <f>_xlfn.TEXTBEFORE(R649,"/")</f>
        <v>publishing</v>
      </c>
      <c r="T649" t="str">
        <f>_xlfn.TEXTAFTER(R649,"/")</f>
        <v>translations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>E650/D650</f>
        <v>0.63056795131845844</v>
      </c>
      <c r="G650" t="s">
        <v>74</v>
      </c>
      <c r="H650">
        <v>723</v>
      </c>
      <c r="I650" s="5">
        <f>IFERROR(E650/H650,0)</f>
        <v>85.994467496542185</v>
      </c>
      <c r="J650" t="s">
        <v>21</v>
      </c>
      <c r="K650" t="s">
        <v>22</v>
      </c>
      <c r="L650">
        <v>1499317200</v>
      </c>
      <c r="M650" s="8">
        <f t="shared" si="20"/>
        <v>42922.208333333328</v>
      </c>
      <c r="N650">
        <v>1500872400</v>
      </c>
      <c r="O650" s="8">
        <f t="shared" si="21"/>
        <v>42940.208333333328</v>
      </c>
      <c r="P650" t="b">
        <v>1</v>
      </c>
      <c r="Q650" t="b">
        <v>0</v>
      </c>
      <c r="R650" t="s">
        <v>17</v>
      </c>
      <c r="S650" t="str">
        <f>_xlfn.TEXTBEFORE(R650,"/")</f>
        <v>food</v>
      </c>
      <c r="T650" t="str">
        <f>_xlfn.TEXTAFTER(R650,"/")</f>
        <v>food trucks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>E651/D651</f>
        <v>0.48482333607230893</v>
      </c>
      <c r="G651" t="s">
        <v>14</v>
      </c>
      <c r="H651">
        <v>602</v>
      </c>
      <c r="I651" s="5">
        <f>IFERROR(E651/H651,0)</f>
        <v>98.011627906976742</v>
      </c>
      <c r="J651" t="s">
        <v>98</v>
      </c>
      <c r="K651" t="s">
        <v>99</v>
      </c>
      <c r="L651">
        <v>1287550800</v>
      </c>
      <c r="M651" s="8">
        <f t="shared" si="20"/>
        <v>40471.208333333336</v>
      </c>
      <c r="N651">
        <v>1288501200</v>
      </c>
      <c r="O651" s="8">
        <f t="shared" si="21"/>
        <v>40482.208333333336</v>
      </c>
      <c r="P651" t="b">
        <v>1</v>
      </c>
      <c r="Q651" t="b">
        <v>1</v>
      </c>
      <c r="R651" t="s">
        <v>33</v>
      </c>
      <c r="S651" t="str">
        <f>_xlfn.TEXTBEFORE(R651,"/")</f>
        <v>theater</v>
      </c>
      <c r="T651" t="str">
        <f>_xlfn.TEXTAFTER(R651,"/")</f>
        <v>plays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>E652/D652</f>
        <v>0.02</v>
      </c>
      <c r="G652" t="s">
        <v>14</v>
      </c>
      <c r="H652">
        <v>1</v>
      </c>
      <c r="I652" s="5">
        <f>IFERROR(E652/H652,0)</f>
        <v>2</v>
      </c>
      <c r="J652" t="s">
        <v>21</v>
      </c>
      <c r="K652" t="s">
        <v>22</v>
      </c>
      <c r="L652">
        <v>1404795600</v>
      </c>
      <c r="M652" s="8">
        <f t="shared" si="20"/>
        <v>41828.208333333336</v>
      </c>
      <c r="N652">
        <v>1407128400</v>
      </c>
      <c r="O652" s="8">
        <f t="shared" si="21"/>
        <v>41855.208333333336</v>
      </c>
      <c r="P652" t="b">
        <v>0</v>
      </c>
      <c r="Q652" t="b">
        <v>0</v>
      </c>
      <c r="R652" t="s">
        <v>159</v>
      </c>
      <c r="S652" t="str">
        <f>_xlfn.TEXTBEFORE(R652,"/")</f>
        <v>music</v>
      </c>
      <c r="T652" t="str">
        <f>_xlfn.TEXTAFTER(R652,"/")</f>
        <v>jazz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>E653/D653</f>
        <v>0.88479410269445857</v>
      </c>
      <c r="G653" t="s">
        <v>14</v>
      </c>
      <c r="H653">
        <v>3868</v>
      </c>
      <c r="I653" s="5">
        <f>IFERROR(E653/H653,0)</f>
        <v>44.994570837642193</v>
      </c>
      <c r="J653" t="s">
        <v>107</v>
      </c>
      <c r="K653" t="s">
        <v>108</v>
      </c>
      <c r="L653">
        <v>1393048800</v>
      </c>
      <c r="M653" s="8">
        <f t="shared" si="20"/>
        <v>41692.25</v>
      </c>
      <c r="N653">
        <v>1394344800</v>
      </c>
      <c r="O653" s="8">
        <f t="shared" si="21"/>
        <v>41707.25</v>
      </c>
      <c r="P653" t="b">
        <v>0</v>
      </c>
      <c r="Q653" t="b">
        <v>0</v>
      </c>
      <c r="R653" t="s">
        <v>100</v>
      </c>
      <c r="S653" t="str">
        <f>_xlfn.TEXTBEFORE(R653,"/")</f>
        <v>film &amp; video</v>
      </c>
      <c r="T653" t="str">
        <f>_xlfn.TEXTAFTER(R653,"/")</f>
        <v>shorts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>E654/D654</f>
        <v>1.2684</v>
      </c>
      <c r="G654" t="s">
        <v>20</v>
      </c>
      <c r="H654">
        <v>409</v>
      </c>
      <c r="I654" s="5">
        <f>IFERROR(E654/H654,0)</f>
        <v>31.012224938875306</v>
      </c>
      <c r="J654" t="s">
        <v>21</v>
      </c>
      <c r="K654" t="s">
        <v>22</v>
      </c>
      <c r="L654">
        <v>1470373200</v>
      </c>
      <c r="M654" s="8">
        <f t="shared" si="20"/>
        <v>42587.208333333328</v>
      </c>
      <c r="N654">
        <v>1474088400</v>
      </c>
      <c r="O654" s="8">
        <f t="shared" si="21"/>
        <v>42630.208333333328</v>
      </c>
      <c r="P654" t="b">
        <v>0</v>
      </c>
      <c r="Q654" t="b">
        <v>0</v>
      </c>
      <c r="R654" t="s">
        <v>28</v>
      </c>
      <c r="S654" t="str">
        <f>_xlfn.TEXTBEFORE(R654,"/")</f>
        <v>technology</v>
      </c>
      <c r="T654" t="str">
        <f>_xlfn.TEXTAFTER(R654,"/")</f>
        <v>web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>E655/D655</f>
        <v>23.388333333333332</v>
      </c>
      <c r="G655" t="s">
        <v>20</v>
      </c>
      <c r="H655">
        <v>234</v>
      </c>
      <c r="I655" s="5">
        <f>IFERROR(E655/H655,0)</f>
        <v>59.970085470085472</v>
      </c>
      <c r="J655" t="s">
        <v>21</v>
      </c>
      <c r="K655" t="s">
        <v>22</v>
      </c>
      <c r="L655">
        <v>1460091600</v>
      </c>
      <c r="M655" s="8">
        <f t="shared" si="20"/>
        <v>42468.208333333328</v>
      </c>
      <c r="N655">
        <v>1460264400</v>
      </c>
      <c r="O655" s="8">
        <f t="shared" si="21"/>
        <v>42470.208333333328</v>
      </c>
      <c r="P655" t="b">
        <v>0</v>
      </c>
      <c r="Q655" t="b">
        <v>0</v>
      </c>
      <c r="R655" t="s">
        <v>28</v>
      </c>
      <c r="S655" t="str">
        <f>_xlfn.TEXTBEFORE(R655,"/")</f>
        <v>technology</v>
      </c>
      <c r="T655" t="str">
        <f>_xlfn.TEXTAFTER(R655,"/")</f>
        <v>web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>E656/D656</f>
        <v>5.0838857142857146</v>
      </c>
      <c r="G656" t="s">
        <v>20</v>
      </c>
      <c r="H656">
        <v>3016</v>
      </c>
      <c r="I656" s="5">
        <f>IFERROR(E656/H656,0)</f>
        <v>58.9973474801061</v>
      </c>
      <c r="J656" t="s">
        <v>21</v>
      </c>
      <c r="K656" t="s">
        <v>22</v>
      </c>
      <c r="L656">
        <v>1440392400</v>
      </c>
      <c r="M656" s="8">
        <f t="shared" si="20"/>
        <v>42240.208333333328</v>
      </c>
      <c r="N656">
        <v>1440824400</v>
      </c>
      <c r="O656" s="8">
        <f t="shared" si="21"/>
        <v>42245.208333333328</v>
      </c>
      <c r="P656" t="b">
        <v>0</v>
      </c>
      <c r="Q656" t="b">
        <v>0</v>
      </c>
      <c r="R656" t="s">
        <v>148</v>
      </c>
      <c r="S656" t="str">
        <f>_xlfn.TEXTBEFORE(R656,"/")</f>
        <v>music</v>
      </c>
      <c r="T656" t="str">
        <f>_xlfn.TEXTAFTER(R656,"/")</f>
        <v>metal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>E657/D657</f>
        <v>1.9147826086956521</v>
      </c>
      <c r="G657" t="s">
        <v>20</v>
      </c>
      <c r="H657">
        <v>264</v>
      </c>
      <c r="I657" s="5">
        <f>IFERROR(E657/H657,0)</f>
        <v>50.045454545454547</v>
      </c>
      <c r="J657" t="s">
        <v>21</v>
      </c>
      <c r="K657" t="s">
        <v>22</v>
      </c>
      <c r="L657">
        <v>1488434400</v>
      </c>
      <c r="M657" s="8">
        <f t="shared" si="20"/>
        <v>42796.25</v>
      </c>
      <c r="N657">
        <v>1489554000</v>
      </c>
      <c r="O657" s="8">
        <f t="shared" si="21"/>
        <v>42809.208333333328</v>
      </c>
      <c r="P657" t="b">
        <v>1</v>
      </c>
      <c r="Q657" t="b">
        <v>0</v>
      </c>
      <c r="R657" t="s">
        <v>122</v>
      </c>
      <c r="S657" t="str">
        <f>_xlfn.TEXTBEFORE(R657,"/")</f>
        <v>photography</v>
      </c>
      <c r="T657" t="str">
        <f>_xlfn.TEXTAFTER(R657,"/")</f>
        <v>photography books</v>
      </c>
    </row>
    <row r="658" spans="1:20" ht="31.5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>E658/D658</f>
        <v>0.42127533783783783</v>
      </c>
      <c r="G658" t="s">
        <v>14</v>
      </c>
      <c r="H658">
        <v>504</v>
      </c>
      <c r="I658" s="5">
        <f>IFERROR(E658/H658,0)</f>
        <v>98.966269841269835</v>
      </c>
      <c r="J658" t="s">
        <v>26</v>
      </c>
      <c r="K658" t="s">
        <v>27</v>
      </c>
      <c r="L658">
        <v>1514440800</v>
      </c>
      <c r="M658" s="8">
        <f t="shared" si="20"/>
        <v>43097.25</v>
      </c>
      <c r="N658">
        <v>1514872800</v>
      </c>
      <c r="O658" s="8">
        <f t="shared" si="21"/>
        <v>43102.25</v>
      </c>
      <c r="P658" t="b">
        <v>0</v>
      </c>
      <c r="Q658" t="b">
        <v>0</v>
      </c>
      <c r="R658" t="s">
        <v>17</v>
      </c>
      <c r="S658" t="str">
        <f>_xlfn.TEXTBEFORE(R658,"/")</f>
        <v>food</v>
      </c>
      <c r="T658" t="str">
        <f>_xlfn.TEXTAFTER(R658,"/")</f>
        <v>food trucks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>E659/D659</f>
        <v>8.2400000000000001E-2</v>
      </c>
      <c r="G659" t="s">
        <v>14</v>
      </c>
      <c r="H659">
        <v>14</v>
      </c>
      <c r="I659" s="5">
        <f>IFERROR(E659/H659,0)</f>
        <v>58.857142857142854</v>
      </c>
      <c r="J659" t="s">
        <v>21</v>
      </c>
      <c r="K659" t="s">
        <v>22</v>
      </c>
      <c r="L659">
        <v>1514354400</v>
      </c>
      <c r="M659" s="8">
        <f t="shared" si="20"/>
        <v>43096.25</v>
      </c>
      <c r="N659">
        <v>1515736800</v>
      </c>
      <c r="O659" s="8">
        <f t="shared" si="21"/>
        <v>43112.25</v>
      </c>
      <c r="P659" t="b">
        <v>0</v>
      </c>
      <c r="Q659" t="b">
        <v>0</v>
      </c>
      <c r="R659" t="s">
        <v>474</v>
      </c>
      <c r="S659" t="str">
        <f>_xlfn.TEXTBEFORE(R659,"/")</f>
        <v>film &amp; video</v>
      </c>
      <c r="T659" t="str">
        <f>_xlfn.TEXTAFTER(R659,"/")</f>
        <v>science fiction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>E660/D660</f>
        <v>0.60064638783269964</v>
      </c>
      <c r="G660" t="s">
        <v>74</v>
      </c>
      <c r="H660">
        <v>390</v>
      </c>
      <c r="I660" s="5">
        <f>IFERROR(E660/H660,0)</f>
        <v>81.010256410256417</v>
      </c>
      <c r="J660" t="s">
        <v>21</v>
      </c>
      <c r="K660" t="s">
        <v>22</v>
      </c>
      <c r="L660">
        <v>1440910800</v>
      </c>
      <c r="M660" s="8">
        <f t="shared" si="20"/>
        <v>42246.208333333328</v>
      </c>
      <c r="N660">
        <v>1442898000</v>
      </c>
      <c r="O660" s="8">
        <f t="shared" si="21"/>
        <v>42269.208333333328</v>
      </c>
      <c r="P660" t="b">
        <v>0</v>
      </c>
      <c r="Q660" t="b">
        <v>0</v>
      </c>
      <c r="R660" t="s">
        <v>23</v>
      </c>
      <c r="S660" t="str">
        <f>_xlfn.TEXTBEFORE(R660,"/")</f>
        <v>music</v>
      </c>
      <c r="T660" t="str">
        <f>_xlfn.TEXTAFTER(R660,"/")</f>
        <v>rock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>E661/D661</f>
        <v>0.47232808616404309</v>
      </c>
      <c r="G661" t="s">
        <v>14</v>
      </c>
      <c r="H661">
        <v>750</v>
      </c>
      <c r="I661" s="5">
        <f>IFERROR(E661/H661,0)</f>
        <v>76.013333333333335</v>
      </c>
      <c r="J661" t="s">
        <v>40</v>
      </c>
      <c r="K661" t="s">
        <v>41</v>
      </c>
      <c r="L661">
        <v>1296108000</v>
      </c>
      <c r="M661" s="8">
        <f t="shared" si="20"/>
        <v>40570.25</v>
      </c>
      <c r="N661">
        <v>1296194400</v>
      </c>
      <c r="O661" s="8">
        <f t="shared" si="21"/>
        <v>40571.25</v>
      </c>
      <c r="P661" t="b">
        <v>0</v>
      </c>
      <c r="Q661" t="b">
        <v>0</v>
      </c>
      <c r="R661" t="s">
        <v>42</v>
      </c>
      <c r="S661" t="str">
        <f>_xlfn.TEXTBEFORE(R661,"/")</f>
        <v>film &amp; video</v>
      </c>
      <c r="T661" t="str">
        <f>_xlfn.TEXTAFTER(R661,"/")</f>
        <v>documentary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>E662/D662</f>
        <v>0.81736263736263737</v>
      </c>
      <c r="G662" t="s">
        <v>14</v>
      </c>
      <c r="H662">
        <v>77</v>
      </c>
      <c r="I662" s="5">
        <f>IFERROR(E662/H662,0)</f>
        <v>96.597402597402592</v>
      </c>
      <c r="J662" t="s">
        <v>21</v>
      </c>
      <c r="K662" t="s">
        <v>22</v>
      </c>
      <c r="L662">
        <v>1440133200</v>
      </c>
      <c r="M662" s="8">
        <f t="shared" si="20"/>
        <v>42237.208333333328</v>
      </c>
      <c r="N662">
        <v>1440910800</v>
      </c>
      <c r="O662" s="8">
        <f t="shared" si="21"/>
        <v>42246.208333333328</v>
      </c>
      <c r="P662" t="b">
        <v>1</v>
      </c>
      <c r="Q662" t="b">
        <v>0</v>
      </c>
      <c r="R662" t="s">
        <v>33</v>
      </c>
      <c r="S662" t="str">
        <f>_xlfn.TEXTBEFORE(R662,"/")</f>
        <v>theater</v>
      </c>
      <c r="T662" t="str">
        <f>_xlfn.TEXTAFTER(R662,"/")</f>
        <v>plays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>E663/D663</f>
        <v>0.54187265917603</v>
      </c>
      <c r="G663" t="s">
        <v>14</v>
      </c>
      <c r="H663">
        <v>752</v>
      </c>
      <c r="I663" s="5">
        <f>IFERROR(E663/H663,0)</f>
        <v>76.957446808510639</v>
      </c>
      <c r="J663" t="s">
        <v>36</v>
      </c>
      <c r="K663" t="s">
        <v>37</v>
      </c>
      <c r="L663">
        <v>1332910800</v>
      </c>
      <c r="M663" s="8">
        <f t="shared" si="20"/>
        <v>40996.208333333336</v>
      </c>
      <c r="N663">
        <v>1335502800</v>
      </c>
      <c r="O663" s="8">
        <f t="shared" si="21"/>
        <v>41026.208333333336</v>
      </c>
      <c r="P663" t="b">
        <v>0</v>
      </c>
      <c r="Q663" t="b">
        <v>0</v>
      </c>
      <c r="R663" t="s">
        <v>159</v>
      </c>
      <c r="S663" t="str">
        <f>_xlfn.TEXTBEFORE(R663,"/")</f>
        <v>music</v>
      </c>
      <c r="T663" t="str">
        <f>_xlfn.TEXTAFTER(R663,"/")</f>
        <v>jazz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>E664/D664</f>
        <v>0.97868131868131869</v>
      </c>
      <c r="G664" t="s">
        <v>14</v>
      </c>
      <c r="H664">
        <v>131</v>
      </c>
      <c r="I664" s="5">
        <f>IFERROR(E664/H664,0)</f>
        <v>67.984732824427482</v>
      </c>
      <c r="J664" t="s">
        <v>21</v>
      </c>
      <c r="K664" t="s">
        <v>22</v>
      </c>
      <c r="L664">
        <v>1544335200</v>
      </c>
      <c r="M664" s="8">
        <f t="shared" si="20"/>
        <v>43443.25</v>
      </c>
      <c r="N664">
        <v>1544680800</v>
      </c>
      <c r="O664" s="8">
        <f t="shared" si="21"/>
        <v>43447.25</v>
      </c>
      <c r="P664" t="b">
        <v>0</v>
      </c>
      <c r="Q664" t="b">
        <v>0</v>
      </c>
      <c r="R664" t="s">
        <v>33</v>
      </c>
      <c r="S664" t="str">
        <f>_xlfn.TEXTBEFORE(R664,"/")</f>
        <v>theater</v>
      </c>
      <c r="T664" t="str">
        <f>_xlfn.TEXTAFTER(R664,"/")</f>
        <v>plays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>E665/D665</f>
        <v>0.77239999999999998</v>
      </c>
      <c r="G665" t="s">
        <v>14</v>
      </c>
      <c r="H665">
        <v>87</v>
      </c>
      <c r="I665" s="5">
        <f>IFERROR(E665/H665,0)</f>
        <v>88.781609195402297</v>
      </c>
      <c r="J665" t="s">
        <v>21</v>
      </c>
      <c r="K665" t="s">
        <v>22</v>
      </c>
      <c r="L665">
        <v>1286427600</v>
      </c>
      <c r="M665" s="8">
        <f t="shared" si="20"/>
        <v>40458.208333333336</v>
      </c>
      <c r="N665">
        <v>1288414800</v>
      </c>
      <c r="O665" s="8">
        <f t="shared" si="21"/>
        <v>40481.208333333336</v>
      </c>
      <c r="P665" t="b">
        <v>0</v>
      </c>
      <c r="Q665" t="b">
        <v>0</v>
      </c>
      <c r="R665" t="s">
        <v>33</v>
      </c>
      <c r="S665" t="str">
        <f>_xlfn.TEXTBEFORE(R665,"/")</f>
        <v>theater</v>
      </c>
      <c r="T665" t="str">
        <f>_xlfn.TEXTAFTER(R665,"/")</f>
        <v>plays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>E666/D666</f>
        <v>0.33464735516372796</v>
      </c>
      <c r="G666" t="s">
        <v>14</v>
      </c>
      <c r="H666">
        <v>1063</v>
      </c>
      <c r="I666" s="5">
        <f>IFERROR(E666/H666,0)</f>
        <v>24.99623706491063</v>
      </c>
      <c r="J666" t="s">
        <v>21</v>
      </c>
      <c r="K666" t="s">
        <v>22</v>
      </c>
      <c r="L666">
        <v>1329717600</v>
      </c>
      <c r="M666" s="8">
        <f t="shared" si="20"/>
        <v>40959.25</v>
      </c>
      <c r="N666">
        <v>1330581600</v>
      </c>
      <c r="O666" s="8">
        <f t="shared" si="21"/>
        <v>40969.25</v>
      </c>
      <c r="P666" t="b">
        <v>0</v>
      </c>
      <c r="Q666" t="b">
        <v>0</v>
      </c>
      <c r="R666" t="s">
        <v>159</v>
      </c>
      <c r="S666" t="str">
        <f>_xlfn.TEXTBEFORE(R666,"/")</f>
        <v>music</v>
      </c>
      <c r="T666" t="str">
        <f>_xlfn.TEXTAFTER(R666,"/")</f>
        <v>jazz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>E667/D667</f>
        <v>2.3958823529411766</v>
      </c>
      <c r="G667" t="s">
        <v>20</v>
      </c>
      <c r="H667">
        <v>272</v>
      </c>
      <c r="I667" s="5">
        <f>IFERROR(E667/H667,0)</f>
        <v>44.922794117647058</v>
      </c>
      <c r="J667" t="s">
        <v>21</v>
      </c>
      <c r="K667" t="s">
        <v>22</v>
      </c>
      <c r="L667">
        <v>1310187600</v>
      </c>
      <c r="M667" s="8">
        <f t="shared" si="20"/>
        <v>40733.208333333336</v>
      </c>
      <c r="N667">
        <v>1311397200</v>
      </c>
      <c r="O667" s="8">
        <f t="shared" si="21"/>
        <v>40747.208333333336</v>
      </c>
      <c r="P667" t="b">
        <v>0</v>
      </c>
      <c r="Q667" t="b">
        <v>1</v>
      </c>
      <c r="R667" t="s">
        <v>42</v>
      </c>
      <c r="S667" t="str">
        <f>_xlfn.TEXTBEFORE(R667,"/")</f>
        <v>film &amp; video</v>
      </c>
      <c r="T667" t="str">
        <f>_xlfn.TEXTAFTER(R667,"/")</f>
        <v>documentary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>E668/D668</f>
        <v>0.64032258064516134</v>
      </c>
      <c r="G668" t="s">
        <v>74</v>
      </c>
      <c r="H668">
        <v>25</v>
      </c>
      <c r="I668" s="5">
        <f>IFERROR(E668/H668,0)</f>
        <v>79.400000000000006</v>
      </c>
      <c r="J668" t="s">
        <v>21</v>
      </c>
      <c r="K668" t="s">
        <v>22</v>
      </c>
      <c r="L668">
        <v>1377838800</v>
      </c>
      <c r="M668" s="8">
        <f t="shared" si="20"/>
        <v>41516.208333333336</v>
      </c>
      <c r="N668">
        <v>1378357200</v>
      </c>
      <c r="O668" s="8">
        <f t="shared" si="21"/>
        <v>41522.208333333336</v>
      </c>
      <c r="P668" t="b">
        <v>0</v>
      </c>
      <c r="Q668" t="b">
        <v>1</v>
      </c>
      <c r="R668" t="s">
        <v>33</v>
      </c>
      <c r="S668" t="str">
        <f>_xlfn.TEXTBEFORE(R668,"/")</f>
        <v>theater</v>
      </c>
      <c r="T668" t="str">
        <f>_xlfn.TEXTAFTER(R668,"/")</f>
        <v>plays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>E669/D669</f>
        <v>1.7615942028985507</v>
      </c>
      <c r="G669" t="s">
        <v>20</v>
      </c>
      <c r="H669">
        <v>419</v>
      </c>
      <c r="I669" s="5">
        <f>IFERROR(E669/H669,0)</f>
        <v>29.009546539379475</v>
      </c>
      <c r="J669" t="s">
        <v>21</v>
      </c>
      <c r="K669" t="s">
        <v>22</v>
      </c>
      <c r="L669">
        <v>1410325200</v>
      </c>
      <c r="M669" s="8">
        <f t="shared" si="20"/>
        <v>41892.208333333336</v>
      </c>
      <c r="N669">
        <v>1411102800</v>
      </c>
      <c r="O669" s="8">
        <f t="shared" si="21"/>
        <v>41901.208333333336</v>
      </c>
      <c r="P669" t="b">
        <v>0</v>
      </c>
      <c r="Q669" t="b">
        <v>0</v>
      </c>
      <c r="R669" t="s">
        <v>1029</v>
      </c>
      <c r="S669" t="str">
        <f>_xlfn.TEXTBEFORE(R669,"/")</f>
        <v>journalism</v>
      </c>
      <c r="T669" t="str">
        <f>_xlfn.TEXTAFTER(R669,"/")</f>
        <v>audio</v>
      </c>
    </row>
    <row r="670" spans="1:20" ht="31.5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>E670/D670</f>
        <v>0.20338181818181819</v>
      </c>
      <c r="G670" t="s">
        <v>14</v>
      </c>
      <c r="H670">
        <v>76</v>
      </c>
      <c r="I670" s="5">
        <f>IFERROR(E670/H670,0)</f>
        <v>73.59210526315789</v>
      </c>
      <c r="J670" t="s">
        <v>21</v>
      </c>
      <c r="K670" t="s">
        <v>22</v>
      </c>
      <c r="L670">
        <v>1343797200</v>
      </c>
      <c r="M670" s="8">
        <f t="shared" si="20"/>
        <v>41122.208333333336</v>
      </c>
      <c r="N670">
        <v>1344834000</v>
      </c>
      <c r="O670" s="8">
        <f t="shared" si="21"/>
        <v>41134.208333333336</v>
      </c>
      <c r="P670" t="b">
        <v>0</v>
      </c>
      <c r="Q670" t="b">
        <v>0</v>
      </c>
      <c r="R670" t="s">
        <v>33</v>
      </c>
      <c r="S670" t="str">
        <f>_xlfn.TEXTBEFORE(R670,"/")</f>
        <v>theater</v>
      </c>
      <c r="T670" t="str">
        <f>_xlfn.TEXTAFTER(R670,"/")</f>
        <v>plays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>E671/D671</f>
        <v>3.5864754098360656</v>
      </c>
      <c r="G671" t="s">
        <v>20</v>
      </c>
      <c r="H671">
        <v>1621</v>
      </c>
      <c r="I671" s="5">
        <f>IFERROR(E671/H671,0)</f>
        <v>107.97038864898211</v>
      </c>
      <c r="J671" t="s">
        <v>107</v>
      </c>
      <c r="K671" t="s">
        <v>108</v>
      </c>
      <c r="L671">
        <v>1498453200</v>
      </c>
      <c r="M671" s="8">
        <f t="shared" si="20"/>
        <v>42912.208333333328</v>
      </c>
      <c r="N671">
        <v>1499230800</v>
      </c>
      <c r="O671" s="8">
        <f t="shared" si="21"/>
        <v>42921.208333333328</v>
      </c>
      <c r="P671" t="b">
        <v>0</v>
      </c>
      <c r="Q671" t="b">
        <v>0</v>
      </c>
      <c r="R671" t="s">
        <v>33</v>
      </c>
      <c r="S671" t="str">
        <f>_xlfn.TEXTBEFORE(R671,"/")</f>
        <v>theater</v>
      </c>
      <c r="T671" t="str">
        <f>_xlfn.TEXTAFTER(R671,"/")</f>
        <v>plays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>E672/D672</f>
        <v>4.6885802469135802</v>
      </c>
      <c r="G672" t="s">
        <v>20</v>
      </c>
      <c r="H672">
        <v>1101</v>
      </c>
      <c r="I672" s="5">
        <f>IFERROR(E672/H672,0)</f>
        <v>68.987284287011803</v>
      </c>
      <c r="J672" t="s">
        <v>21</v>
      </c>
      <c r="K672" t="s">
        <v>22</v>
      </c>
      <c r="L672">
        <v>1456380000</v>
      </c>
      <c r="M672" s="8">
        <f t="shared" si="20"/>
        <v>42425.25</v>
      </c>
      <c r="N672">
        <v>1457416800</v>
      </c>
      <c r="O672" s="8">
        <f t="shared" si="21"/>
        <v>42437.25</v>
      </c>
      <c r="P672" t="b">
        <v>0</v>
      </c>
      <c r="Q672" t="b">
        <v>0</v>
      </c>
      <c r="R672" t="s">
        <v>60</v>
      </c>
      <c r="S672" t="str">
        <f>_xlfn.TEXTBEFORE(R672,"/")</f>
        <v>music</v>
      </c>
      <c r="T672" t="str">
        <f>_xlfn.TEXTAFTER(R672,"/")</f>
        <v>indie rock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>E673/D673</f>
        <v>1.220563524590164</v>
      </c>
      <c r="G673" t="s">
        <v>20</v>
      </c>
      <c r="H673">
        <v>1073</v>
      </c>
      <c r="I673" s="5">
        <f>IFERROR(E673/H673,0)</f>
        <v>111.02236719478098</v>
      </c>
      <c r="J673" t="s">
        <v>21</v>
      </c>
      <c r="K673" t="s">
        <v>22</v>
      </c>
      <c r="L673">
        <v>1280552400</v>
      </c>
      <c r="M673" s="8">
        <f t="shared" si="20"/>
        <v>40390.208333333336</v>
      </c>
      <c r="N673">
        <v>1280898000</v>
      </c>
      <c r="O673" s="8">
        <f t="shared" si="21"/>
        <v>40394.208333333336</v>
      </c>
      <c r="P673" t="b">
        <v>0</v>
      </c>
      <c r="Q673" t="b">
        <v>1</v>
      </c>
      <c r="R673" t="s">
        <v>33</v>
      </c>
      <c r="S673" t="str">
        <f>_xlfn.TEXTBEFORE(R673,"/")</f>
        <v>theater</v>
      </c>
      <c r="T673" t="str">
        <f>_xlfn.TEXTAFTER(R673,"/")</f>
        <v>plays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>E674/D674</f>
        <v>0.55931783729156137</v>
      </c>
      <c r="G674" t="s">
        <v>14</v>
      </c>
      <c r="H674">
        <v>4428</v>
      </c>
      <c r="I674" s="5">
        <f>IFERROR(E674/H674,0)</f>
        <v>24.997515808491418</v>
      </c>
      <c r="J674" t="s">
        <v>26</v>
      </c>
      <c r="K674" t="s">
        <v>27</v>
      </c>
      <c r="L674">
        <v>1521608400</v>
      </c>
      <c r="M674" s="8">
        <f t="shared" si="20"/>
        <v>43180.208333333328</v>
      </c>
      <c r="N674">
        <v>1522472400</v>
      </c>
      <c r="O674" s="8">
        <f t="shared" si="21"/>
        <v>43190.208333333328</v>
      </c>
      <c r="P674" t="b">
        <v>0</v>
      </c>
      <c r="Q674" t="b">
        <v>0</v>
      </c>
      <c r="R674" t="s">
        <v>33</v>
      </c>
      <c r="S674" t="str">
        <f>_xlfn.TEXTBEFORE(R674,"/")</f>
        <v>theater</v>
      </c>
      <c r="T674" t="str">
        <f>_xlfn.TEXTAFTER(R674,"/")</f>
        <v>plays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>E675/D675</f>
        <v>0.43660714285714286</v>
      </c>
      <c r="G675" t="s">
        <v>14</v>
      </c>
      <c r="H675">
        <v>58</v>
      </c>
      <c r="I675" s="5">
        <f>IFERROR(E675/H675,0)</f>
        <v>42.155172413793103</v>
      </c>
      <c r="J675" t="s">
        <v>107</v>
      </c>
      <c r="K675" t="s">
        <v>108</v>
      </c>
      <c r="L675">
        <v>1460696400</v>
      </c>
      <c r="M675" s="8">
        <f t="shared" si="20"/>
        <v>42475.208333333328</v>
      </c>
      <c r="N675">
        <v>1462510800</v>
      </c>
      <c r="O675" s="8">
        <f t="shared" si="21"/>
        <v>42496.208333333328</v>
      </c>
      <c r="P675" t="b">
        <v>0</v>
      </c>
      <c r="Q675" t="b">
        <v>0</v>
      </c>
      <c r="R675" t="s">
        <v>60</v>
      </c>
      <c r="S675" t="str">
        <f>_xlfn.TEXTBEFORE(R675,"/")</f>
        <v>music</v>
      </c>
      <c r="T675" t="str">
        <f>_xlfn.TEXTAFTER(R675,"/")</f>
        <v>indie rock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>E676/D676</f>
        <v>0.33538371411833628</v>
      </c>
      <c r="G676" t="s">
        <v>74</v>
      </c>
      <c r="H676">
        <v>1218</v>
      </c>
      <c r="I676" s="5">
        <f>IFERROR(E676/H676,0)</f>
        <v>47.003284072249592</v>
      </c>
      <c r="J676" t="s">
        <v>21</v>
      </c>
      <c r="K676" t="s">
        <v>22</v>
      </c>
      <c r="L676">
        <v>1313730000</v>
      </c>
      <c r="M676" s="8">
        <f t="shared" si="20"/>
        <v>40774.208333333336</v>
      </c>
      <c r="N676">
        <v>1317790800</v>
      </c>
      <c r="O676" s="8">
        <f t="shared" si="21"/>
        <v>40821.208333333336</v>
      </c>
      <c r="P676" t="b">
        <v>0</v>
      </c>
      <c r="Q676" t="b">
        <v>0</v>
      </c>
      <c r="R676" t="s">
        <v>122</v>
      </c>
      <c r="S676" t="str">
        <f>_xlfn.TEXTBEFORE(R676,"/")</f>
        <v>photography</v>
      </c>
      <c r="T676" t="str">
        <f>_xlfn.TEXTAFTER(R676,"/")</f>
        <v>photography books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>E677/D677</f>
        <v>1.2297938144329896</v>
      </c>
      <c r="G677" t="s">
        <v>20</v>
      </c>
      <c r="H677">
        <v>331</v>
      </c>
      <c r="I677" s="5">
        <f>IFERROR(E677/H677,0)</f>
        <v>36.0392749244713</v>
      </c>
      <c r="J677" t="s">
        <v>21</v>
      </c>
      <c r="K677" t="s">
        <v>22</v>
      </c>
      <c r="L677">
        <v>1568178000</v>
      </c>
      <c r="M677" s="8">
        <f t="shared" si="20"/>
        <v>43719.208333333328</v>
      </c>
      <c r="N677">
        <v>1568782800</v>
      </c>
      <c r="O677" s="8">
        <f t="shared" si="21"/>
        <v>43726.208333333328</v>
      </c>
      <c r="P677" t="b">
        <v>0</v>
      </c>
      <c r="Q677" t="b">
        <v>0</v>
      </c>
      <c r="R677" t="s">
        <v>1029</v>
      </c>
      <c r="S677" t="str">
        <f>_xlfn.TEXTBEFORE(R677,"/")</f>
        <v>journalism</v>
      </c>
      <c r="T677" t="str">
        <f>_xlfn.TEXTAFTER(R677,"/")</f>
        <v>audio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>E678/D678</f>
        <v>1.8974959871589085</v>
      </c>
      <c r="G678" t="s">
        <v>20</v>
      </c>
      <c r="H678">
        <v>1170</v>
      </c>
      <c r="I678" s="5">
        <f>IFERROR(E678/H678,0)</f>
        <v>101.03760683760684</v>
      </c>
      <c r="J678" t="s">
        <v>21</v>
      </c>
      <c r="K678" t="s">
        <v>22</v>
      </c>
      <c r="L678">
        <v>1348635600</v>
      </c>
      <c r="M678" s="8">
        <f t="shared" si="20"/>
        <v>41178.208333333336</v>
      </c>
      <c r="N678">
        <v>1349413200</v>
      </c>
      <c r="O678" s="8">
        <f t="shared" si="21"/>
        <v>41187.208333333336</v>
      </c>
      <c r="P678" t="b">
        <v>0</v>
      </c>
      <c r="Q678" t="b">
        <v>0</v>
      </c>
      <c r="R678" t="s">
        <v>122</v>
      </c>
      <c r="S678" t="str">
        <f>_xlfn.TEXTBEFORE(R678,"/")</f>
        <v>photography</v>
      </c>
      <c r="T678" t="str">
        <f>_xlfn.TEXTAFTER(R678,"/")</f>
        <v>photography books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>E679/D679</f>
        <v>0.83622641509433959</v>
      </c>
      <c r="G679" t="s">
        <v>14</v>
      </c>
      <c r="H679">
        <v>111</v>
      </c>
      <c r="I679" s="5">
        <f>IFERROR(E679/H679,0)</f>
        <v>39.927927927927925</v>
      </c>
      <c r="J679" t="s">
        <v>21</v>
      </c>
      <c r="K679" t="s">
        <v>22</v>
      </c>
      <c r="L679">
        <v>1468126800</v>
      </c>
      <c r="M679" s="8">
        <f t="shared" si="20"/>
        <v>42561.208333333328</v>
      </c>
      <c r="N679">
        <v>1472446800</v>
      </c>
      <c r="O679" s="8">
        <f t="shared" si="21"/>
        <v>42611.208333333328</v>
      </c>
      <c r="P679" t="b">
        <v>0</v>
      </c>
      <c r="Q679" t="b">
        <v>0</v>
      </c>
      <c r="R679" t="s">
        <v>119</v>
      </c>
      <c r="S679" t="str">
        <f>_xlfn.TEXTBEFORE(R679,"/")</f>
        <v>publishing</v>
      </c>
      <c r="T679" t="str">
        <f>_xlfn.TEXTAFTER(R679,"/")</f>
        <v>fiction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>E680/D680</f>
        <v>0.17968844221105529</v>
      </c>
      <c r="G680" t="s">
        <v>74</v>
      </c>
      <c r="H680">
        <v>215</v>
      </c>
      <c r="I680" s="5">
        <f>IFERROR(E680/H680,0)</f>
        <v>83.158139534883716</v>
      </c>
      <c r="J680" t="s">
        <v>21</v>
      </c>
      <c r="K680" t="s">
        <v>22</v>
      </c>
      <c r="L680">
        <v>1547877600</v>
      </c>
      <c r="M680" s="8">
        <f t="shared" si="20"/>
        <v>43484.25</v>
      </c>
      <c r="N680">
        <v>1548050400</v>
      </c>
      <c r="O680" s="8">
        <f t="shared" si="21"/>
        <v>43486.25</v>
      </c>
      <c r="P680" t="b">
        <v>0</v>
      </c>
      <c r="Q680" t="b">
        <v>0</v>
      </c>
      <c r="R680" t="s">
        <v>53</v>
      </c>
      <c r="S680" t="str">
        <f>_xlfn.TEXTBEFORE(R680,"/")</f>
        <v>film &amp; video</v>
      </c>
      <c r="T680" t="str">
        <f>_xlfn.TEXTAFTER(R680,"/")</f>
        <v>drama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>E681/D681</f>
        <v>10.365</v>
      </c>
      <c r="G681" t="s">
        <v>20</v>
      </c>
      <c r="H681">
        <v>363</v>
      </c>
      <c r="I681" s="5">
        <f>IFERROR(E681/H681,0)</f>
        <v>39.97520661157025</v>
      </c>
      <c r="J681" t="s">
        <v>21</v>
      </c>
      <c r="K681" t="s">
        <v>22</v>
      </c>
      <c r="L681">
        <v>1571374800</v>
      </c>
      <c r="M681" s="8">
        <f t="shared" si="20"/>
        <v>43756.208333333328</v>
      </c>
      <c r="N681">
        <v>1571806800</v>
      </c>
      <c r="O681" s="8">
        <f t="shared" si="21"/>
        <v>43761.208333333328</v>
      </c>
      <c r="P681" t="b">
        <v>0</v>
      </c>
      <c r="Q681" t="b">
        <v>1</v>
      </c>
      <c r="R681" t="s">
        <v>17</v>
      </c>
      <c r="S681" t="str">
        <f>_xlfn.TEXTBEFORE(R681,"/")</f>
        <v>food</v>
      </c>
      <c r="T681" t="str">
        <f>_xlfn.TEXTAFTER(R681,"/")</f>
        <v>food trucks</v>
      </c>
    </row>
    <row r="682" spans="1:20" ht="31.5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>E682/D682</f>
        <v>0.97405219780219776</v>
      </c>
      <c r="G682" t="s">
        <v>14</v>
      </c>
      <c r="H682">
        <v>2955</v>
      </c>
      <c r="I682" s="5">
        <f>IFERROR(E682/H682,0)</f>
        <v>47.993908629441627</v>
      </c>
      <c r="J682" t="s">
        <v>21</v>
      </c>
      <c r="K682" t="s">
        <v>22</v>
      </c>
      <c r="L682">
        <v>1576303200</v>
      </c>
      <c r="M682" s="8">
        <f t="shared" si="20"/>
        <v>43813.25</v>
      </c>
      <c r="N682">
        <v>1576476000</v>
      </c>
      <c r="O682" s="8">
        <f t="shared" si="21"/>
        <v>43815.25</v>
      </c>
      <c r="P682" t="b">
        <v>0</v>
      </c>
      <c r="Q682" t="b">
        <v>1</v>
      </c>
      <c r="R682" t="s">
        <v>292</v>
      </c>
      <c r="S682" t="str">
        <f>_xlfn.TEXTBEFORE(R682,"/")</f>
        <v>games</v>
      </c>
      <c r="T682" t="str">
        <f>_xlfn.TEXTAFTER(R682,"/")</f>
        <v>mobile games</v>
      </c>
    </row>
    <row r="683" spans="1:20" ht="31.5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>E683/D683</f>
        <v>0.86386203150461705</v>
      </c>
      <c r="G683" t="s">
        <v>14</v>
      </c>
      <c r="H683">
        <v>1657</v>
      </c>
      <c r="I683" s="5">
        <f>IFERROR(E683/H683,0)</f>
        <v>95.978877489438744</v>
      </c>
      <c r="J683" t="s">
        <v>21</v>
      </c>
      <c r="K683" t="s">
        <v>22</v>
      </c>
      <c r="L683">
        <v>1324447200</v>
      </c>
      <c r="M683" s="8">
        <f t="shared" si="20"/>
        <v>40898.25</v>
      </c>
      <c r="N683">
        <v>1324965600</v>
      </c>
      <c r="O683" s="8">
        <f t="shared" si="21"/>
        <v>40904.25</v>
      </c>
      <c r="P683" t="b">
        <v>0</v>
      </c>
      <c r="Q683" t="b">
        <v>0</v>
      </c>
      <c r="R683" t="s">
        <v>33</v>
      </c>
      <c r="S683" t="str">
        <f>_xlfn.TEXTBEFORE(R683,"/")</f>
        <v>theater</v>
      </c>
      <c r="T683" t="str">
        <f>_xlfn.TEXTAFTER(R683,"/")</f>
        <v>plays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>E684/D684</f>
        <v>1.5016666666666667</v>
      </c>
      <c r="G684" t="s">
        <v>20</v>
      </c>
      <c r="H684">
        <v>103</v>
      </c>
      <c r="I684" s="5">
        <f>IFERROR(E684/H684,0)</f>
        <v>78.728155339805824</v>
      </c>
      <c r="J684" t="s">
        <v>21</v>
      </c>
      <c r="K684" t="s">
        <v>22</v>
      </c>
      <c r="L684">
        <v>1386741600</v>
      </c>
      <c r="M684" s="8">
        <f t="shared" si="20"/>
        <v>41619.25</v>
      </c>
      <c r="N684">
        <v>1387519200</v>
      </c>
      <c r="O684" s="8">
        <f t="shared" si="21"/>
        <v>41628.25</v>
      </c>
      <c r="P684" t="b">
        <v>0</v>
      </c>
      <c r="Q684" t="b">
        <v>0</v>
      </c>
      <c r="R684" t="s">
        <v>33</v>
      </c>
      <c r="S684" t="str">
        <f>_xlfn.TEXTBEFORE(R684,"/")</f>
        <v>theater</v>
      </c>
      <c r="T684" t="str">
        <f>_xlfn.TEXTAFTER(R684,"/")</f>
        <v>plays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>E685/D685</f>
        <v>3.5843478260869563</v>
      </c>
      <c r="G685" t="s">
        <v>20</v>
      </c>
      <c r="H685">
        <v>147</v>
      </c>
      <c r="I685" s="5">
        <f>IFERROR(E685/H685,0)</f>
        <v>56.081632653061227</v>
      </c>
      <c r="J685" t="s">
        <v>21</v>
      </c>
      <c r="K685" t="s">
        <v>22</v>
      </c>
      <c r="L685">
        <v>1537074000</v>
      </c>
      <c r="M685" s="8">
        <f t="shared" si="20"/>
        <v>43359.208333333328</v>
      </c>
      <c r="N685">
        <v>1537246800</v>
      </c>
      <c r="O685" s="8">
        <f t="shared" si="21"/>
        <v>43361.208333333328</v>
      </c>
      <c r="P685" t="b">
        <v>0</v>
      </c>
      <c r="Q685" t="b">
        <v>0</v>
      </c>
      <c r="R685" t="s">
        <v>33</v>
      </c>
      <c r="S685" t="str">
        <f>_xlfn.TEXTBEFORE(R685,"/")</f>
        <v>theater</v>
      </c>
      <c r="T685" t="str">
        <f>_xlfn.TEXTAFTER(R685,"/")</f>
        <v>plays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>E686/D686</f>
        <v>5.4285714285714288</v>
      </c>
      <c r="G686" t="s">
        <v>20</v>
      </c>
      <c r="H686">
        <v>110</v>
      </c>
      <c r="I686" s="5">
        <f>IFERROR(E686/H686,0)</f>
        <v>69.090909090909093</v>
      </c>
      <c r="J686" t="s">
        <v>15</v>
      </c>
      <c r="K686" t="s">
        <v>16</v>
      </c>
      <c r="L686">
        <v>1277787600</v>
      </c>
      <c r="M686" s="8">
        <f t="shared" si="20"/>
        <v>40358.208333333336</v>
      </c>
      <c r="N686">
        <v>1279515600</v>
      </c>
      <c r="O686" s="8">
        <f t="shared" si="21"/>
        <v>40378.208333333336</v>
      </c>
      <c r="P686" t="b">
        <v>0</v>
      </c>
      <c r="Q686" t="b">
        <v>0</v>
      </c>
      <c r="R686" t="s">
        <v>68</v>
      </c>
      <c r="S686" t="str">
        <f>_xlfn.TEXTBEFORE(R686,"/")</f>
        <v>publishing</v>
      </c>
      <c r="T686" t="str">
        <f>_xlfn.TEXTAFTER(R686,"/")</f>
        <v>nonfiction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>E687/D687</f>
        <v>0.67500714285714281</v>
      </c>
      <c r="G687" t="s">
        <v>14</v>
      </c>
      <c r="H687">
        <v>926</v>
      </c>
      <c r="I687" s="5">
        <f>IFERROR(E687/H687,0)</f>
        <v>102.05291576673866</v>
      </c>
      <c r="J687" t="s">
        <v>15</v>
      </c>
      <c r="K687" t="s">
        <v>16</v>
      </c>
      <c r="L687">
        <v>1440306000</v>
      </c>
      <c r="M687" s="8">
        <f t="shared" si="20"/>
        <v>42239.208333333328</v>
      </c>
      <c r="N687">
        <v>1442379600</v>
      </c>
      <c r="O687" s="8">
        <f t="shared" si="21"/>
        <v>42263.208333333328</v>
      </c>
      <c r="P687" t="b">
        <v>0</v>
      </c>
      <c r="Q687" t="b">
        <v>0</v>
      </c>
      <c r="R687" t="s">
        <v>33</v>
      </c>
      <c r="S687" t="str">
        <f>_xlfn.TEXTBEFORE(R687,"/")</f>
        <v>theater</v>
      </c>
      <c r="T687" t="str">
        <f>_xlfn.TEXTAFTER(R687,"/")</f>
        <v>plays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>E688/D688</f>
        <v>1.9174666666666667</v>
      </c>
      <c r="G688" t="s">
        <v>20</v>
      </c>
      <c r="H688">
        <v>134</v>
      </c>
      <c r="I688" s="5">
        <f>IFERROR(E688/H688,0)</f>
        <v>107.32089552238806</v>
      </c>
      <c r="J688" t="s">
        <v>21</v>
      </c>
      <c r="K688" t="s">
        <v>22</v>
      </c>
      <c r="L688">
        <v>1522126800</v>
      </c>
      <c r="M688" s="8">
        <f t="shared" si="20"/>
        <v>43186.208333333328</v>
      </c>
      <c r="N688">
        <v>1523077200</v>
      </c>
      <c r="O688" s="8">
        <f t="shared" si="21"/>
        <v>43197.208333333328</v>
      </c>
      <c r="P688" t="b">
        <v>0</v>
      </c>
      <c r="Q688" t="b">
        <v>0</v>
      </c>
      <c r="R688" t="s">
        <v>65</v>
      </c>
      <c r="S688" t="str">
        <f>_xlfn.TEXTBEFORE(R688,"/")</f>
        <v>technology</v>
      </c>
      <c r="T688" t="str">
        <f>_xlfn.TEXTAFTER(R688,"/")</f>
        <v>wearables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>E689/D689</f>
        <v>9.32</v>
      </c>
      <c r="G689" t="s">
        <v>20</v>
      </c>
      <c r="H689">
        <v>269</v>
      </c>
      <c r="I689" s="5">
        <f>IFERROR(E689/H689,0)</f>
        <v>51.970260223048328</v>
      </c>
      <c r="J689" t="s">
        <v>21</v>
      </c>
      <c r="K689" t="s">
        <v>22</v>
      </c>
      <c r="L689">
        <v>1489298400</v>
      </c>
      <c r="M689" s="8">
        <f t="shared" si="20"/>
        <v>42806.25</v>
      </c>
      <c r="N689">
        <v>1489554000</v>
      </c>
      <c r="O689" s="8">
        <f t="shared" si="21"/>
        <v>42809.208333333328</v>
      </c>
      <c r="P689" t="b">
        <v>0</v>
      </c>
      <c r="Q689" t="b">
        <v>0</v>
      </c>
      <c r="R689" t="s">
        <v>33</v>
      </c>
      <c r="S689" t="str">
        <f>_xlfn.TEXTBEFORE(R689,"/")</f>
        <v>theater</v>
      </c>
      <c r="T689" t="str">
        <f>_xlfn.TEXTAFTER(R689,"/")</f>
        <v>plays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>E690/D690</f>
        <v>4.2927586206896553</v>
      </c>
      <c r="G690" t="s">
        <v>20</v>
      </c>
      <c r="H690">
        <v>175</v>
      </c>
      <c r="I690" s="5">
        <f>IFERROR(E690/H690,0)</f>
        <v>71.137142857142862</v>
      </c>
      <c r="J690" t="s">
        <v>21</v>
      </c>
      <c r="K690" t="s">
        <v>22</v>
      </c>
      <c r="L690">
        <v>1547100000</v>
      </c>
      <c r="M690" s="8">
        <f t="shared" si="20"/>
        <v>43475.25</v>
      </c>
      <c r="N690">
        <v>1548482400</v>
      </c>
      <c r="O690" s="8">
        <f t="shared" si="21"/>
        <v>43491.25</v>
      </c>
      <c r="P690" t="b">
        <v>0</v>
      </c>
      <c r="Q690" t="b">
        <v>1</v>
      </c>
      <c r="R690" t="s">
        <v>269</v>
      </c>
      <c r="S690" t="str">
        <f>_xlfn.TEXTBEFORE(R690,"/")</f>
        <v>film &amp; video</v>
      </c>
      <c r="T690" t="str">
        <f>_xlfn.TEXTAFTER(R690,"/")</f>
        <v>television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>E691/D691</f>
        <v>1.0065753424657535</v>
      </c>
      <c r="G691" t="s">
        <v>20</v>
      </c>
      <c r="H691">
        <v>69</v>
      </c>
      <c r="I691" s="5">
        <f>IFERROR(E691/H691,0)</f>
        <v>106.49275362318841</v>
      </c>
      <c r="J691" t="s">
        <v>21</v>
      </c>
      <c r="K691" t="s">
        <v>22</v>
      </c>
      <c r="L691">
        <v>1383022800</v>
      </c>
      <c r="M691" s="8">
        <f t="shared" si="20"/>
        <v>41576.208333333336</v>
      </c>
      <c r="N691">
        <v>1384063200</v>
      </c>
      <c r="O691" s="8">
        <f t="shared" si="21"/>
        <v>41588.25</v>
      </c>
      <c r="P691" t="b">
        <v>0</v>
      </c>
      <c r="Q691" t="b">
        <v>0</v>
      </c>
      <c r="R691" t="s">
        <v>28</v>
      </c>
      <c r="S691" t="str">
        <f>_xlfn.TEXTBEFORE(R691,"/")</f>
        <v>technology</v>
      </c>
      <c r="T691" t="str">
        <f>_xlfn.TEXTAFTER(R691,"/")</f>
        <v>web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>E692/D692</f>
        <v>2.266111111111111</v>
      </c>
      <c r="G692" t="s">
        <v>20</v>
      </c>
      <c r="H692">
        <v>190</v>
      </c>
      <c r="I692" s="5">
        <f>IFERROR(E692/H692,0)</f>
        <v>42.93684210526316</v>
      </c>
      <c r="J692" t="s">
        <v>21</v>
      </c>
      <c r="K692" t="s">
        <v>22</v>
      </c>
      <c r="L692">
        <v>1322373600</v>
      </c>
      <c r="M692" s="8">
        <f t="shared" si="20"/>
        <v>40874.25</v>
      </c>
      <c r="N692">
        <v>1322892000</v>
      </c>
      <c r="O692" s="8">
        <f t="shared" si="21"/>
        <v>40880.25</v>
      </c>
      <c r="P692" t="b">
        <v>0</v>
      </c>
      <c r="Q692" t="b">
        <v>1</v>
      </c>
      <c r="R692" t="s">
        <v>42</v>
      </c>
      <c r="S692" t="str">
        <f>_xlfn.TEXTBEFORE(R692,"/")</f>
        <v>film &amp; video</v>
      </c>
      <c r="T692" t="str">
        <f>_xlfn.TEXTAFTER(R692,"/")</f>
        <v>documentary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>E693/D693</f>
        <v>1.4238</v>
      </c>
      <c r="G693" t="s">
        <v>20</v>
      </c>
      <c r="H693">
        <v>237</v>
      </c>
      <c r="I693" s="5">
        <f>IFERROR(E693/H693,0)</f>
        <v>30.037974683544302</v>
      </c>
      <c r="J693" t="s">
        <v>21</v>
      </c>
      <c r="K693" t="s">
        <v>22</v>
      </c>
      <c r="L693">
        <v>1349240400</v>
      </c>
      <c r="M693" s="8">
        <f t="shared" si="20"/>
        <v>41185.208333333336</v>
      </c>
      <c r="N693">
        <v>1350709200</v>
      </c>
      <c r="O693" s="8">
        <f t="shared" si="21"/>
        <v>41202.208333333336</v>
      </c>
      <c r="P693" t="b">
        <v>1</v>
      </c>
      <c r="Q693" t="b">
        <v>1</v>
      </c>
      <c r="R693" t="s">
        <v>42</v>
      </c>
      <c r="S693" t="str">
        <f>_xlfn.TEXTBEFORE(R693,"/")</f>
        <v>film &amp; video</v>
      </c>
      <c r="T693" t="str">
        <f>_xlfn.TEXTAFTER(R693,"/")</f>
        <v>documentary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>E694/D694</f>
        <v>0.90633333333333332</v>
      </c>
      <c r="G694" t="s">
        <v>14</v>
      </c>
      <c r="H694">
        <v>77</v>
      </c>
      <c r="I694" s="5">
        <f>IFERROR(E694/H694,0)</f>
        <v>70.623376623376629</v>
      </c>
      <c r="J694" t="s">
        <v>40</v>
      </c>
      <c r="K694" t="s">
        <v>41</v>
      </c>
      <c r="L694">
        <v>1562648400</v>
      </c>
      <c r="M694" s="8">
        <f t="shared" si="20"/>
        <v>43655.208333333328</v>
      </c>
      <c r="N694">
        <v>1564203600</v>
      </c>
      <c r="O694" s="8">
        <f t="shared" si="21"/>
        <v>43673.208333333328</v>
      </c>
      <c r="P694" t="b">
        <v>0</v>
      </c>
      <c r="Q694" t="b">
        <v>0</v>
      </c>
      <c r="R694" t="s">
        <v>23</v>
      </c>
      <c r="S694" t="str">
        <f>_xlfn.TEXTBEFORE(R694,"/")</f>
        <v>music</v>
      </c>
      <c r="T694" t="str">
        <f>_xlfn.TEXTAFTER(R694,"/")</f>
        <v>rock</v>
      </c>
    </row>
    <row r="695" spans="1:20" ht="31.5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>E695/D695</f>
        <v>0.63966740576496672</v>
      </c>
      <c r="G695" t="s">
        <v>14</v>
      </c>
      <c r="H695">
        <v>1748</v>
      </c>
      <c r="I695" s="5">
        <f>IFERROR(E695/H695,0)</f>
        <v>66.016018306636155</v>
      </c>
      <c r="J695" t="s">
        <v>21</v>
      </c>
      <c r="K695" t="s">
        <v>22</v>
      </c>
      <c r="L695">
        <v>1508216400</v>
      </c>
      <c r="M695" s="8">
        <f t="shared" si="20"/>
        <v>43025.208333333328</v>
      </c>
      <c r="N695">
        <v>1509685200</v>
      </c>
      <c r="O695" s="8">
        <f t="shared" si="21"/>
        <v>43042.208333333328</v>
      </c>
      <c r="P695" t="b">
        <v>0</v>
      </c>
      <c r="Q695" t="b">
        <v>0</v>
      </c>
      <c r="R695" t="s">
        <v>33</v>
      </c>
      <c r="S695" t="str">
        <f>_xlfn.TEXTBEFORE(R695,"/")</f>
        <v>theater</v>
      </c>
      <c r="T695" t="str">
        <f>_xlfn.TEXTAFTER(R695,"/")</f>
        <v>plays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>E696/D696</f>
        <v>0.84131868131868137</v>
      </c>
      <c r="G696" t="s">
        <v>14</v>
      </c>
      <c r="H696">
        <v>79</v>
      </c>
      <c r="I696" s="5">
        <f>IFERROR(E696/H696,0)</f>
        <v>96.911392405063296</v>
      </c>
      <c r="J696" t="s">
        <v>21</v>
      </c>
      <c r="K696" t="s">
        <v>22</v>
      </c>
      <c r="L696">
        <v>1511762400</v>
      </c>
      <c r="M696" s="8">
        <f t="shared" si="20"/>
        <v>43066.25</v>
      </c>
      <c r="N696">
        <v>1514959200</v>
      </c>
      <c r="O696" s="8">
        <f t="shared" si="21"/>
        <v>43103.25</v>
      </c>
      <c r="P696" t="b">
        <v>0</v>
      </c>
      <c r="Q696" t="b">
        <v>0</v>
      </c>
      <c r="R696" t="s">
        <v>33</v>
      </c>
      <c r="S696" t="str">
        <f>_xlfn.TEXTBEFORE(R696,"/")</f>
        <v>theater</v>
      </c>
      <c r="T696" t="str">
        <f>_xlfn.TEXTAFTER(R696,"/")</f>
        <v>plays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>E697/D697</f>
        <v>1.3393478260869565</v>
      </c>
      <c r="G697" t="s">
        <v>20</v>
      </c>
      <c r="H697">
        <v>196</v>
      </c>
      <c r="I697" s="5">
        <f>IFERROR(E697/H697,0)</f>
        <v>62.867346938775512</v>
      </c>
      <c r="J697" t="s">
        <v>107</v>
      </c>
      <c r="K697" t="s">
        <v>108</v>
      </c>
      <c r="L697">
        <v>1447480800</v>
      </c>
      <c r="M697" s="8">
        <f t="shared" si="20"/>
        <v>42322.25</v>
      </c>
      <c r="N697">
        <v>1448863200</v>
      </c>
      <c r="O697" s="8">
        <f t="shared" si="21"/>
        <v>42338.25</v>
      </c>
      <c r="P697" t="b">
        <v>1</v>
      </c>
      <c r="Q697" t="b">
        <v>0</v>
      </c>
      <c r="R697" t="s">
        <v>23</v>
      </c>
      <c r="S697" t="str">
        <f>_xlfn.TEXTBEFORE(R697,"/")</f>
        <v>music</v>
      </c>
      <c r="T697" t="str">
        <f>_xlfn.TEXTAFTER(R697,"/")</f>
        <v>rock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>E698/D698</f>
        <v>0.59042047531992692</v>
      </c>
      <c r="G698" t="s">
        <v>14</v>
      </c>
      <c r="H698">
        <v>889</v>
      </c>
      <c r="I698" s="5">
        <f>IFERROR(E698/H698,0)</f>
        <v>108.98537682789652</v>
      </c>
      <c r="J698" t="s">
        <v>21</v>
      </c>
      <c r="K698" t="s">
        <v>22</v>
      </c>
      <c r="L698">
        <v>1429506000</v>
      </c>
      <c r="M698" s="8">
        <f t="shared" si="20"/>
        <v>42114.208333333328</v>
      </c>
      <c r="N698">
        <v>1429592400</v>
      </c>
      <c r="O698" s="8">
        <f t="shared" si="21"/>
        <v>42115.208333333328</v>
      </c>
      <c r="P698" t="b">
        <v>0</v>
      </c>
      <c r="Q698" t="b">
        <v>1</v>
      </c>
      <c r="R698" t="s">
        <v>33</v>
      </c>
      <c r="S698" t="str">
        <f>_xlfn.TEXTBEFORE(R698,"/")</f>
        <v>theater</v>
      </c>
      <c r="T698" t="str">
        <f>_xlfn.TEXTAFTER(R698,"/")</f>
        <v>plays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>E699/D699</f>
        <v>1.5280062063615205</v>
      </c>
      <c r="G699" t="s">
        <v>20</v>
      </c>
      <c r="H699">
        <v>7295</v>
      </c>
      <c r="I699" s="5">
        <f>IFERROR(E699/H699,0)</f>
        <v>26.999314599040439</v>
      </c>
      <c r="J699" t="s">
        <v>21</v>
      </c>
      <c r="K699" t="s">
        <v>22</v>
      </c>
      <c r="L699">
        <v>1522472400</v>
      </c>
      <c r="M699" s="8">
        <f t="shared" si="20"/>
        <v>43190.208333333328</v>
      </c>
      <c r="N699">
        <v>1522645200</v>
      </c>
      <c r="O699" s="8">
        <f t="shared" si="21"/>
        <v>43192.208333333328</v>
      </c>
      <c r="P699" t="b">
        <v>0</v>
      </c>
      <c r="Q699" t="b">
        <v>0</v>
      </c>
      <c r="R699" t="s">
        <v>50</v>
      </c>
      <c r="S699" t="str">
        <f>_xlfn.TEXTBEFORE(R699,"/")</f>
        <v>music</v>
      </c>
      <c r="T699" t="str">
        <f>_xlfn.TEXTAFTER(R699,"/")</f>
        <v>electric music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>E700/D700</f>
        <v>4.466912114014252</v>
      </c>
      <c r="G700" t="s">
        <v>20</v>
      </c>
      <c r="H700">
        <v>2893</v>
      </c>
      <c r="I700" s="5">
        <f>IFERROR(E700/H700,0)</f>
        <v>65.004147943311438</v>
      </c>
      <c r="J700" t="s">
        <v>15</v>
      </c>
      <c r="K700" t="s">
        <v>16</v>
      </c>
      <c r="L700">
        <v>1322114400</v>
      </c>
      <c r="M700" s="8">
        <f t="shared" si="20"/>
        <v>40871.25</v>
      </c>
      <c r="N700">
        <v>1323324000</v>
      </c>
      <c r="O700" s="8">
        <f t="shared" si="21"/>
        <v>40885.25</v>
      </c>
      <c r="P700" t="b">
        <v>0</v>
      </c>
      <c r="Q700" t="b">
        <v>0</v>
      </c>
      <c r="R700" t="s">
        <v>65</v>
      </c>
      <c r="S700" t="str">
        <f>_xlfn.TEXTBEFORE(R700,"/")</f>
        <v>technology</v>
      </c>
      <c r="T700" t="str">
        <f>_xlfn.TEXTAFTER(R700,"/")</f>
        <v>wearables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>E701/D701</f>
        <v>0.8439189189189189</v>
      </c>
      <c r="G701" t="s">
        <v>14</v>
      </c>
      <c r="H701">
        <v>56</v>
      </c>
      <c r="I701" s="5">
        <f>IFERROR(E701/H701,0)</f>
        <v>111.51785714285714</v>
      </c>
      <c r="J701" t="s">
        <v>21</v>
      </c>
      <c r="K701" t="s">
        <v>22</v>
      </c>
      <c r="L701">
        <v>1561438800</v>
      </c>
      <c r="M701" s="8">
        <f t="shared" si="20"/>
        <v>43641.208333333328</v>
      </c>
      <c r="N701">
        <v>1561525200</v>
      </c>
      <c r="O701" s="8">
        <f t="shared" si="21"/>
        <v>43642.208333333328</v>
      </c>
      <c r="P701" t="b">
        <v>0</v>
      </c>
      <c r="Q701" t="b">
        <v>0</v>
      </c>
      <c r="R701" t="s">
        <v>53</v>
      </c>
      <c r="S701" t="str">
        <f>_xlfn.TEXTBEFORE(R701,"/")</f>
        <v>film &amp; video</v>
      </c>
      <c r="T701" t="str">
        <f>_xlfn.TEXTAFTER(R701,"/")</f>
        <v>drama</v>
      </c>
    </row>
    <row r="702" spans="1:20" ht="31.5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>E702/D702</f>
        <v>0.03</v>
      </c>
      <c r="G702" t="s">
        <v>14</v>
      </c>
      <c r="H702">
        <v>1</v>
      </c>
      <c r="I702" s="5">
        <f>IFERROR(E702/H702,0)</f>
        <v>3</v>
      </c>
      <c r="J702" t="s">
        <v>21</v>
      </c>
      <c r="K702" t="s">
        <v>22</v>
      </c>
      <c r="L702">
        <v>1264399200</v>
      </c>
      <c r="M702" s="8">
        <f t="shared" si="20"/>
        <v>40203.25</v>
      </c>
      <c r="N702">
        <v>1265695200</v>
      </c>
      <c r="O702" s="8">
        <f t="shared" si="21"/>
        <v>40218.25</v>
      </c>
      <c r="P702" t="b">
        <v>0</v>
      </c>
      <c r="Q702" t="b">
        <v>0</v>
      </c>
      <c r="R702" t="s">
        <v>65</v>
      </c>
      <c r="S702" t="str">
        <f>_xlfn.TEXTBEFORE(R702,"/")</f>
        <v>technology</v>
      </c>
      <c r="T702" t="str">
        <f>_xlfn.TEXTAFTER(R702,"/")</f>
        <v>wearables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>E703/D703</f>
        <v>1.7502692307692307</v>
      </c>
      <c r="G703" t="s">
        <v>20</v>
      </c>
      <c r="H703">
        <v>820</v>
      </c>
      <c r="I703" s="5">
        <f>IFERROR(E703/H703,0)</f>
        <v>110.99268292682927</v>
      </c>
      <c r="J703" t="s">
        <v>21</v>
      </c>
      <c r="K703" t="s">
        <v>22</v>
      </c>
      <c r="L703">
        <v>1301202000</v>
      </c>
      <c r="M703" s="8">
        <f t="shared" si="20"/>
        <v>40629.208333333336</v>
      </c>
      <c r="N703">
        <v>1301806800</v>
      </c>
      <c r="O703" s="8">
        <f t="shared" si="21"/>
        <v>40636.208333333336</v>
      </c>
      <c r="P703" t="b">
        <v>1</v>
      </c>
      <c r="Q703" t="b">
        <v>0</v>
      </c>
      <c r="R703" t="s">
        <v>33</v>
      </c>
      <c r="S703" t="str">
        <f>_xlfn.TEXTBEFORE(R703,"/")</f>
        <v>theater</v>
      </c>
      <c r="T703" t="str">
        <f>_xlfn.TEXTAFTER(R703,"/")</f>
        <v>plays</v>
      </c>
    </row>
    <row r="704" spans="1:20" ht="31.5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>E704/D704</f>
        <v>0.54137931034482756</v>
      </c>
      <c r="G704" t="s">
        <v>14</v>
      </c>
      <c r="H704">
        <v>83</v>
      </c>
      <c r="I704" s="5">
        <f>IFERROR(E704/H704,0)</f>
        <v>56.746987951807228</v>
      </c>
      <c r="J704" t="s">
        <v>21</v>
      </c>
      <c r="K704" t="s">
        <v>22</v>
      </c>
      <c r="L704">
        <v>1374469200</v>
      </c>
      <c r="M704" s="8">
        <f t="shared" si="20"/>
        <v>41477.208333333336</v>
      </c>
      <c r="N704">
        <v>1374901200</v>
      </c>
      <c r="O704" s="8">
        <f t="shared" si="21"/>
        <v>41482.208333333336</v>
      </c>
      <c r="P704" t="b">
        <v>0</v>
      </c>
      <c r="Q704" t="b">
        <v>0</v>
      </c>
      <c r="R704" t="s">
        <v>65</v>
      </c>
      <c r="S704" t="str">
        <f>_xlfn.TEXTBEFORE(R704,"/")</f>
        <v>technology</v>
      </c>
      <c r="T704" t="str">
        <f>_xlfn.TEXTAFTER(R704,"/")</f>
        <v>wearables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>E705/D705</f>
        <v>3.1187381703470032</v>
      </c>
      <c r="G705" t="s">
        <v>20</v>
      </c>
      <c r="H705">
        <v>2038</v>
      </c>
      <c r="I705" s="5">
        <f>IFERROR(E705/H705,0)</f>
        <v>97.020608439646708</v>
      </c>
      <c r="J705" t="s">
        <v>21</v>
      </c>
      <c r="K705" t="s">
        <v>22</v>
      </c>
      <c r="L705">
        <v>1334984400</v>
      </c>
      <c r="M705" s="8">
        <f t="shared" si="20"/>
        <v>41020.208333333336</v>
      </c>
      <c r="N705">
        <v>1336453200</v>
      </c>
      <c r="O705" s="8">
        <f t="shared" si="21"/>
        <v>41037.208333333336</v>
      </c>
      <c r="P705" t="b">
        <v>1</v>
      </c>
      <c r="Q705" t="b">
        <v>1</v>
      </c>
      <c r="R705" t="s">
        <v>206</v>
      </c>
      <c r="S705" t="str">
        <f>_xlfn.TEXTBEFORE(R705,"/")</f>
        <v>publishing</v>
      </c>
      <c r="T705" t="str">
        <f>_xlfn.TEXTAFTER(R705,"/")</f>
        <v>translations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>E706/D706</f>
        <v>1.2278160919540231</v>
      </c>
      <c r="G706" t="s">
        <v>20</v>
      </c>
      <c r="H706">
        <v>116</v>
      </c>
      <c r="I706" s="5">
        <f>IFERROR(E706/H706,0)</f>
        <v>92.08620689655173</v>
      </c>
      <c r="J706" t="s">
        <v>21</v>
      </c>
      <c r="K706" t="s">
        <v>22</v>
      </c>
      <c r="L706">
        <v>1467608400</v>
      </c>
      <c r="M706" s="8">
        <f t="shared" si="20"/>
        <v>42555.208333333328</v>
      </c>
      <c r="N706">
        <v>1468904400</v>
      </c>
      <c r="O706" s="8">
        <f t="shared" si="21"/>
        <v>42570.208333333328</v>
      </c>
      <c r="P706" t="b">
        <v>0</v>
      </c>
      <c r="Q706" t="b">
        <v>0</v>
      </c>
      <c r="R706" t="s">
        <v>71</v>
      </c>
      <c r="S706" t="str">
        <f>_xlfn.TEXTBEFORE(R706,"/")</f>
        <v>film &amp; video</v>
      </c>
      <c r="T706" t="str">
        <f>_xlfn.TEXTAFTER(R706,"/")</f>
        <v>animation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>E707/D707</f>
        <v>0.99026517383618151</v>
      </c>
      <c r="G707" t="s">
        <v>14</v>
      </c>
      <c r="H707">
        <v>2025</v>
      </c>
      <c r="I707" s="5">
        <f>IFERROR(E707/H707,0)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22">(((L707/60)/60)/24)+DATE(1970,1,1)</f>
        <v>41619.25</v>
      </c>
      <c r="N707">
        <v>1387087200</v>
      </c>
      <c r="O707" s="8">
        <f t="shared" ref="O707:O770" si="23">(((N707/60)/60)/24)+DATE(1970,1,1)</f>
        <v>41623.25</v>
      </c>
      <c r="P707" t="b">
        <v>0</v>
      </c>
      <c r="Q707" t="b">
        <v>0</v>
      </c>
      <c r="R707" t="s">
        <v>68</v>
      </c>
      <c r="S707" t="str">
        <f>_xlfn.TEXTBEFORE(R707,"/")</f>
        <v>publishing</v>
      </c>
      <c r="T707" t="str">
        <f>_xlfn.TEXTAFTER(R707,"/")</f>
        <v>nonfiction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>E708/D708</f>
        <v>1.278468634686347</v>
      </c>
      <c r="G708" t="s">
        <v>20</v>
      </c>
      <c r="H708">
        <v>1345</v>
      </c>
      <c r="I708" s="5">
        <f>IFERROR(E708/H708,0)</f>
        <v>103.03791821561339</v>
      </c>
      <c r="J708" t="s">
        <v>26</v>
      </c>
      <c r="K708" t="s">
        <v>27</v>
      </c>
      <c r="L708">
        <v>1546754400</v>
      </c>
      <c r="M708" s="8">
        <f t="shared" si="22"/>
        <v>43471.25</v>
      </c>
      <c r="N708">
        <v>1547445600</v>
      </c>
      <c r="O708" s="8">
        <f t="shared" si="23"/>
        <v>43479.25</v>
      </c>
      <c r="P708" t="b">
        <v>0</v>
      </c>
      <c r="Q708" t="b">
        <v>1</v>
      </c>
      <c r="R708" t="s">
        <v>28</v>
      </c>
      <c r="S708" t="str">
        <f>_xlfn.TEXTBEFORE(R708,"/")</f>
        <v>technology</v>
      </c>
      <c r="T708" t="str">
        <f>_xlfn.TEXTAFTER(R708,"/")</f>
        <v>web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>E709/D709</f>
        <v>1.5861643835616439</v>
      </c>
      <c r="G709" t="s">
        <v>20</v>
      </c>
      <c r="H709">
        <v>168</v>
      </c>
      <c r="I709" s="5">
        <f>IFERROR(E709/H709,0)</f>
        <v>68.922619047619051</v>
      </c>
      <c r="J709" t="s">
        <v>21</v>
      </c>
      <c r="K709" t="s">
        <v>22</v>
      </c>
      <c r="L709">
        <v>1544248800</v>
      </c>
      <c r="M709" s="8">
        <f t="shared" si="22"/>
        <v>43442.25</v>
      </c>
      <c r="N709">
        <v>1547359200</v>
      </c>
      <c r="O709" s="8">
        <f t="shared" si="23"/>
        <v>43478.25</v>
      </c>
      <c r="P709" t="b">
        <v>0</v>
      </c>
      <c r="Q709" t="b">
        <v>0</v>
      </c>
      <c r="R709" t="s">
        <v>53</v>
      </c>
      <c r="S709" t="str">
        <f>_xlfn.TEXTBEFORE(R709,"/")</f>
        <v>film &amp; video</v>
      </c>
      <c r="T709" t="str">
        <f>_xlfn.TEXTAFTER(R709,"/")</f>
        <v>drama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>E710/D710</f>
        <v>7.0705882352941174</v>
      </c>
      <c r="G710" t="s">
        <v>20</v>
      </c>
      <c r="H710">
        <v>137</v>
      </c>
      <c r="I710" s="5">
        <f>IFERROR(E710/H710,0)</f>
        <v>87.737226277372258</v>
      </c>
      <c r="J710" t="s">
        <v>98</v>
      </c>
      <c r="K710" t="s">
        <v>99</v>
      </c>
      <c r="L710">
        <v>1495429200</v>
      </c>
      <c r="M710" s="8">
        <f t="shared" si="22"/>
        <v>42877.208333333328</v>
      </c>
      <c r="N710">
        <v>1496293200</v>
      </c>
      <c r="O710" s="8">
        <f t="shared" si="23"/>
        <v>42887.208333333328</v>
      </c>
      <c r="P710" t="b">
        <v>0</v>
      </c>
      <c r="Q710" t="b">
        <v>0</v>
      </c>
      <c r="R710" t="s">
        <v>33</v>
      </c>
      <c r="S710" t="str">
        <f>_xlfn.TEXTBEFORE(R710,"/")</f>
        <v>theater</v>
      </c>
      <c r="T710" t="str">
        <f>_xlfn.TEXTAFTER(R710,"/")</f>
        <v>plays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>E711/D711</f>
        <v>1.4238775510204082</v>
      </c>
      <c r="G711" t="s">
        <v>20</v>
      </c>
      <c r="H711">
        <v>186</v>
      </c>
      <c r="I711" s="5">
        <f>IFERROR(E711/H711,0)</f>
        <v>75.021505376344081</v>
      </c>
      <c r="J711" t="s">
        <v>107</v>
      </c>
      <c r="K711" t="s">
        <v>108</v>
      </c>
      <c r="L711">
        <v>1334811600</v>
      </c>
      <c r="M711" s="8">
        <f t="shared" si="22"/>
        <v>41018.208333333336</v>
      </c>
      <c r="N711">
        <v>1335416400</v>
      </c>
      <c r="O711" s="8">
        <f t="shared" si="23"/>
        <v>41025.208333333336</v>
      </c>
      <c r="P711" t="b">
        <v>0</v>
      </c>
      <c r="Q711" t="b">
        <v>0</v>
      </c>
      <c r="R711" t="s">
        <v>33</v>
      </c>
      <c r="S711" t="str">
        <f>_xlfn.TEXTBEFORE(R711,"/")</f>
        <v>theater</v>
      </c>
      <c r="T711" t="str">
        <f>_xlfn.TEXTAFTER(R711,"/")</f>
        <v>plays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>E712/D712</f>
        <v>1.4786046511627906</v>
      </c>
      <c r="G712" t="s">
        <v>20</v>
      </c>
      <c r="H712">
        <v>125</v>
      </c>
      <c r="I712" s="5">
        <f>IFERROR(E712/H712,0)</f>
        <v>50.863999999999997</v>
      </c>
      <c r="J712" t="s">
        <v>21</v>
      </c>
      <c r="K712" t="s">
        <v>22</v>
      </c>
      <c r="L712">
        <v>1531544400</v>
      </c>
      <c r="M712" s="8">
        <f t="shared" si="22"/>
        <v>43295.208333333328</v>
      </c>
      <c r="N712">
        <v>1532149200</v>
      </c>
      <c r="O712" s="8">
        <f t="shared" si="23"/>
        <v>43302.208333333328</v>
      </c>
      <c r="P712" t="b">
        <v>0</v>
      </c>
      <c r="Q712" t="b">
        <v>1</v>
      </c>
      <c r="R712" t="s">
        <v>33</v>
      </c>
      <c r="S712" t="str">
        <f>_xlfn.TEXTBEFORE(R712,"/")</f>
        <v>theater</v>
      </c>
      <c r="T712" t="str">
        <f>_xlfn.TEXTAFTER(R712,"/")</f>
        <v>plays</v>
      </c>
    </row>
    <row r="713" spans="1:20" ht="31.5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>E713/D713</f>
        <v>0.20322580645161289</v>
      </c>
      <c r="G713" t="s">
        <v>14</v>
      </c>
      <c r="H713">
        <v>14</v>
      </c>
      <c r="I713" s="5">
        <f>IFERROR(E713/H713,0)</f>
        <v>90</v>
      </c>
      <c r="J713" t="s">
        <v>107</v>
      </c>
      <c r="K713" t="s">
        <v>108</v>
      </c>
      <c r="L713">
        <v>1453615200</v>
      </c>
      <c r="M713" s="8">
        <f t="shared" si="22"/>
        <v>42393.25</v>
      </c>
      <c r="N713">
        <v>1453788000</v>
      </c>
      <c r="O713" s="8">
        <f t="shared" si="23"/>
        <v>42395.25</v>
      </c>
      <c r="P713" t="b">
        <v>1</v>
      </c>
      <c r="Q713" t="b">
        <v>1</v>
      </c>
      <c r="R713" t="s">
        <v>33</v>
      </c>
      <c r="S713" t="str">
        <f>_xlfn.TEXTBEFORE(R713,"/")</f>
        <v>theater</v>
      </c>
      <c r="T713" t="str">
        <f>_xlfn.TEXTAFTER(R713,"/")</f>
        <v>plays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>E714/D714</f>
        <v>18.40625</v>
      </c>
      <c r="G714" t="s">
        <v>20</v>
      </c>
      <c r="H714">
        <v>202</v>
      </c>
      <c r="I714" s="5">
        <f>IFERROR(E714/H714,0)</f>
        <v>72.896039603960389</v>
      </c>
      <c r="J714" t="s">
        <v>21</v>
      </c>
      <c r="K714" t="s">
        <v>22</v>
      </c>
      <c r="L714">
        <v>1467954000</v>
      </c>
      <c r="M714" s="8">
        <f t="shared" si="22"/>
        <v>42559.208333333328</v>
      </c>
      <c r="N714">
        <v>1471496400</v>
      </c>
      <c r="O714" s="8">
        <f t="shared" si="23"/>
        <v>42600.208333333328</v>
      </c>
      <c r="P714" t="b">
        <v>0</v>
      </c>
      <c r="Q714" t="b">
        <v>0</v>
      </c>
      <c r="R714" t="s">
        <v>33</v>
      </c>
      <c r="S714" t="str">
        <f>_xlfn.TEXTBEFORE(R714,"/")</f>
        <v>theater</v>
      </c>
      <c r="T714" t="str">
        <f>_xlfn.TEXTAFTER(R714,"/")</f>
        <v>plays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>E715/D715</f>
        <v>1.6194202898550725</v>
      </c>
      <c r="G715" t="s">
        <v>20</v>
      </c>
      <c r="H715">
        <v>103</v>
      </c>
      <c r="I715" s="5">
        <f>IFERROR(E715/H715,0)</f>
        <v>108.48543689320388</v>
      </c>
      <c r="J715" t="s">
        <v>21</v>
      </c>
      <c r="K715" t="s">
        <v>22</v>
      </c>
      <c r="L715">
        <v>1471842000</v>
      </c>
      <c r="M715" s="8">
        <f t="shared" si="22"/>
        <v>42604.208333333328</v>
      </c>
      <c r="N715">
        <v>1472878800</v>
      </c>
      <c r="O715" s="8">
        <f t="shared" si="23"/>
        <v>42616.208333333328</v>
      </c>
      <c r="P715" t="b">
        <v>0</v>
      </c>
      <c r="Q715" t="b">
        <v>0</v>
      </c>
      <c r="R715" t="s">
        <v>133</v>
      </c>
      <c r="S715" t="str">
        <f>_xlfn.TEXTBEFORE(R715,"/")</f>
        <v>publishing</v>
      </c>
      <c r="T715" t="str">
        <f>_xlfn.TEXTAFTER(R715,"/")</f>
        <v>radio &amp; podcasts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>E716/D716</f>
        <v>4.7282077922077921</v>
      </c>
      <c r="G716" t="s">
        <v>20</v>
      </c>
      <c r="H716">
        <v>1785</v>
      </c>
      <c r="I716" s="5">
        <f>IFERROR(E716/H716,0)</f>
        <v>101.98095238095237</v>
      </c>
      <c r="J716" t="s">
        <v>21</v>
      </c>
      <c r="K716" t="s">
        <v>22</v>
      </c>
      <c r="L716">
        <v>1408424400</v>
      </c>
      <c r="M716" s="8">
        <f t="shared" si="22"/>
        <v>41870.208333333336</v>
      </c>
      <c r="N716">
        <v>1408510800</v>
      </c>
      <c r="O716" s="8">
        <f t="shared" si="23"/>
        <v>41871.208333333336</v>
      </c>
      <c r="P716" t="b">
        <v>0</v>
      </c>
      <c r="Q716" t="b">
        <v>0</v>
      </c>
      <c r="R716" t="s">
        <v>23</v>
      </c>
      <c r="S716" t="str">
        <f>_xlfn.TEXTBEFORE(R716,"/")</f>
        <v>music</v>
      </c>
      <c r="T716" t="str">
        <f>_xlfn.TEXTAFTER(R716,"/")</f>
        <v>rock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>E717/D717</f>
        <v>0.24466101694915254</v>
      </c>
      <c r="G717" t="s">
        <v>14</v>
      </c>
      <c r="H717">
        <v>656</v>
      </c>
      <c r="I717" s="5">
        <f>IFERROR(E717/H717,0)</f>
        <v>44.009146341463413</v>
      </c>
      <c r="J717" t="s">
        <v>21</v>
      </c>
      <c r="K717" t="s">
        <v>22</v>
      </c>
      <c r="L717">
        <v>1281157200</v>
      </c>
      <c r="M717" s="8">
        <f t="shared" si="22"/>
        <v>40397.208333333336</v>
      </c>
      <c r="N717">
        <v>1281589200</v>
      </c>
      <c r="O717" s="8">
        <f t="shared" si="23"/>
        <v>40402.208333333336</v>
      </c>
      <c r="P717" t="b">
        <v>0</v>
      </c>
      <c r="Q717" t="b">
        <v>0</v>
      </c>
      <c r="R717" t="s">
        <v>292</v>
      </c>
      <c r="S717" t="str">
        <f>_xlfn.TEXTBEFORE(R717,"/")</f>
        <v>games</v>
      </c>
      <c r="T717" t="str">
        <f>_xlfn.TEXTAFTER(R717,"/")</f>
        <v>mobile games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>E718/D718</f>
        <v>5.1764999999999999</v>
      </c>
      <c r="G718" t="s">
        <v>20</v>
      </c>
      <c r="H718">
        <v>157</v>
      </c>
      <c r="I718" s="5">
        <f>IFERROR(E718/H718,0)</f>
        <v>65.942675159235662</v>
      </c>
      <c r="J718" t="s">
        <v>21</v>
      </c>
      <c r="K718" t="s">
        <v>22</v>
      </c>
      <c r="L718">
        <v>1373432400</v>
      </c>
      <c r="M718" s="8">
        <f t="shared" si="22"/>
        <v>41465.208333333336</v>
      </c>
      <c r="N718">
        <v>1375851600</v>
      </c>
      <c r="O718" s="8">
        <f t="shared" si="23"/>
        <v>41493.208333333336</v>
      </c>
      <c r="P718" t="b">
        <v>0</v>
      </c>
      <c r="Q718" t="b">
        <v>1</v>
      </c>
      <c r="R718" t="s">
        <v>33</v>
      </c>
      <c r="S718" t="str">
        <f>_xlfn.TEXTBEFORE(R718,"/")</f>
        <v>theater</v>
      </c>
      <c r="T718" t="str">
        <f>_xlfn.TEXTAFTER(R718,"/")</f>
        <v>plays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>E719/D719</f>
        <v>2.4764285714285714</v>
      </c>
      <c r="G719" t="s">
        <v>20</v>
      </c>
      <c r="H719">
        <v>555</v>
      </c>
      <c r="I719" s="5">
        <f>IFERROR(E719/H719,0)</f>
        <v>24.987387387387386</v>
      </c>
      <c r="J719" t="s">
        <v>21</v>
      </c>
      <c r="K719" t="s">
        <v>22</v>
      </c>
      <c r="L719">
        <v>1313989200</v>
      </c>
      <c r="M719" s="8">
        <f t="shared" si="22"/>
        <v>40777.208333333336</v>
      </c>
      <c r="N719">
        <v>1315803600</v>
      </c>
      <c r="O719" s="8">
        <f t="shared" si="23"/>
        <v>40798.208333333336</v>
      </c>
      <c r="P719" t="b">
        <v>0</v>
      </c>
      <c r="Q719" t="b">
        <v>0</v>
      </c>
      <c r="R719" t="s">
        <v>42</v>
      </c>
      <c r="S719" t="str">
        <f>_xlfn.TEXTBEFORE(R719,"/")</f>
        <v>film &amp; video</v>
      </c>
      <c r="T719" t="str">
        <f>_xlfn.TEXTAFTER(R719,"/")</f>
        <v>documentary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>E720/D720</f>
        <v>1.0020481927710843</v>
      </c>
      <c r="G720" t="s">
        <v>20</v>
      </c>
      <c r="H720">
        <v>297</v>
      </c>
      <c r="I720" s="5">
        <f>IFERROR(E720/H720,0)</f>
        <v>28.003367003367003</v>
      </c>
      <c r="J720" t="s">
        <v>21</v>
      </c>
      <c r="K720" t="s">
        <v>22</v>
      </c>
      <c r="L720">
        <v>1371445200</v>
      </c>
      <c r="M720" s="8">
        <f t="shared" si="22"/>
        <v>41442.208333333336</v>
      </c>
      <c r="N720">
        <v>1373691600</v>
      </c>
      <c r="O720" s="8">
        <f t="shared" si="23"/>
        <v>41468.208333333336</v>
      </c>
      <c r="P720" t="b">
        <v>0</v>
      </c>
      <c r="Q720" t="b">
        <v>0</v>
      </c>
      <c r="R720" t="s">
        <v>65</v>
      </c>
      <c r="S720" t="str">
        <f>_xlfn.TEXTBEFORE(R720,"/")</f>
        <v>technology</v>
      </c>
      <c r="T720" t="str">
        <f>_xlfn.TEXTAFTER(R720,"/")</f>
        <v>wearables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>E721/D721</f>
        <v>1.53</v>
      </c>
      <c r="G721" t="s">
        <v>20</v>
      </c>
      <c r="H721">
        <v>123</v>
      </c>
      <c r="I721" s="5">
        <f>IFERROR(E721/H721,0)</f>
        <v>85.829268292682926</v>
      </c>
      <c r="J721" t="s">
        <v>21</v>
      </c>
      <c r="K721" t="s">
        <v>22</v>
      </c>
      <c r="L721">
        <v>1338267600</v>
      </c>
      <c r="M721" s="8">
        <f t="shared" si="22"/>
        <v>41058.208333333336</v>
      </c>
      <c r="N721">
        <v>1339218000</v>
      </c>
      <c r="O721" s="8">
        <f t="shared" si="23"/>
        <v>41069.208333333336</v>
      </c>
      <c r="P721" t="b">
        <v>0</v>
      </c>
      <c r="Q721" t="b">
        <v>0</v>
      </c>
      <c r="R721" t="s">
        <v>119</v>
      </c>
      <c r="S721" t="str">
        <f>_xlfn.TEXTBEFORE(R721,"/")</f>
        <v>publishing</v>
      </c>
      <c r="T721" t="str">
        <f>_xlfn.TEXTAFTER(R721,"/")</f>
        <v>fiction</v>
      </c>
    </row>
    <row r="722" spans="1:20" ht="31.5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>E722/D722</f>
        <v>0.37091954022988505</v>
      </c>
      <c r="G722" t="s">
        <v>74</v>
      </c>
      <c r="H722">
        <v>38</v>
      </c>
      <c r="I722" s="5">
        <f>IFERROR(E722/H722,0)</f>
        <v>84.921052631578945</v>
      </c>
      <c r="J722" t="s">
        <v>36</v>
      </c>
      <c r="K722" t="s">
        <v>37</v>
      </c>
      <c r="L722">
        <v>1519192800</v>
      </c>
      <c r="M722" s="8">
        <f t="shared" si="22"/>
        <v>43152.25</v>
      </c>
      <c r="N722">
        <v>1520402400</v>
      </c>
      <c r="O722" s="8">
        <f t="shared" si="23"/>
        <v>43166.25</v>
      </c>
      <c r="P722" t="b">
        <v>0</v>
      </c>
      <c r="Q722" t="b">
        <v>1</v>
      </c>
      <c r="R722" t="s">
        <v>33</v>
      </c>
      <c r="S722" t="str">
        <f>_xlfn.TEXTBEFORE(R722,"/")</f>
        <v>theater</v>
      </c>
      <c r="T722" t="str">
        <f>_xlfn.TEXTAFTER(R722,"/")</f>
        <v>plays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>E723/D723</f>
        <v>4.3923948220064728E-2</v>
      </c>
      <c r="G723" t="s">
        <v>74</v>
      </c>
      <c r="H723">
        <v>60</v>
      </c>
      <c r="I723" s="5">
        <f>IFERROR(E723/H723,0)</f>
        <v>90.483333333333334</v>
      </c>
      <c r="J723" t="s">
        <v>21</v>
      </c>
      <c r="K723" t="s">
        <v>22</v>
      </c>
      <c r="L723">
        <v>1522818000</v>
      </c>
      <c r="M723" s="8">
        <f t="shared" si="22"/>
        <v>43194.208333333328</v>
      </c>
      <c r="N723">
        <v>1523336400</v>
      </c>
      <c r="O723" s="8">
        <f t="shared" si="23"/>
        <v>43200.208333333328</v>
      </c>
      <c r="P723" t="b">
        <v>0</v>
      </c>
      <c r="Q723" t="b">
        <v>0</v>
      </c>
      <c r="R723" t="s">
        <v>23</v>
      </c>
      <c r="S723" t="str">
        <f>_xlfn.TEXTBEFORE(R723,"/")</f>
        <v>music</v>
      </c>
      <c r="T723" t="str">
        <f>_xlfn.TEXTAFTER(R723,"/")</f>
        <v>rock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>E724/D724</f>
        <v>1.5650721649484536</v>
      </c>
      <c r="G724" t="s">
        <v>20</v>
      </c>
      <c r="H724">
        <v>3036</v>
      </c>
      <c r="I724" s="5">
        <f>IFERROR(E724/H724,0)</f>
        <v>25.00197628458498</v>
      </c>
      <c r="J724" t="s">
        <v>21</v>
      </c>
      <c r="K724" t="s">
        <v>22</v>
      </c>
      <c r="L724">
        <v>1509948000</v>
      </c>
      <c r="M724" s="8">
        <f t="shared" si="22"/>
        <v>43045.25</v>
      </c>
      <c r="N724">
        <v>1512280800</v>
      </c>
      <c r="O724" s="8">
        <f t="shared" si="23"/>
        <v>43072.25</v>
      </c>
      <c r="P724" t="b">
        <v>0</v>
      </c>
      <c r="Q724" t="b">
        <v>0</v>
      </c>
      <c r="R724" t="s">
        <v>42</v>
      </c>
      <c r="S724" t="str">
        <f>_xlfn.TEXTBEFORE(R724,"/")</f>
        <v>film &amp; video</v>
      </c>
      <c r="T724" t="str">
        <f>_xlfn.TEXTAFTER(R724,"/")</f>
        <v>documentary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>E725/D725</f>
        <v>2.704081632653061</v>
      </c>
      <c r="G725" t="s">
        <v>20</v>
      </c>
      <c r="H725">
        <v>144</v>
      </c>
      <c r="I725" s="5">
        <f>IFERROR(E725/H725,0)</f>
        <v>92.013888888888886</v>
      </c>
      <c r="J725" t="s">
        <v>26</v>
      </c>
      <c r="K725" t="s">
        <v>27</v>
      </c>
      <c r="L725">
        <v>1456898400</v>
      </c>
      <c r="M725" s="8">
        <f t="shared" si="22"/>
        <v>42431.25</v>
      </c>
      <c r="N725">
        <v>1458709200</v>
      </c>
      <c r="O725" s="8">
        <f t="shared" si="23"/>
        <v>42452.208333333328</v>
      </c>
      <c r="P725" t="b">
        <v>0</v>
      </c>
      <c r="Q725" t="b">
        <v>0</v>
      </c>
      <c r="R725" t="s">
        <v>33</v>
      </c>
      <c r="S725" t="str">
        <f>_xlfn.TEXTBEFORE(R725,"/")</f>
        <v>theater</v>
      </c>
      <c r="T725" t="str">
        <f>_xlfn.TEXTAFTER(R725,"/")</f>
        <v>plays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>E726/D726</f>
        <v>1.3405952380952382</v>
      </c>
      <c r="G726" t="s">
        <v>20</v>
      </c>
      <c r="H726">
        <v>121</v>
      </c>
      <c r="I726" s="5">
        <f>IFERROR(E726/H726,0)</f>
        <v>93.066115702479337</v>
      </c>
      <c r="J726" t="s">
        <v>40</v>
      </c>
      <c r="K726" t="s">
        <v>41</v>
      </c>
      <c r="L726">
        <v>1413954000</v>
      </c>
      <c r="M726" s="8">
        <f t="shared" si="22"/>
        <v>41934.208333333336</v>
      </c>
      <c r="N726">
        <v>1414126800</v>
      </c>
      <c r="O726" s="8">
        <f t="shared" si="23"/>
        <v>41936.208333333336</v>
      </c>
      <c r="P726" t="b">
        <v>0</v>
      </c>
      <c r="Q726" t="b">
        <v>1</v>
      </c>
      <c r="R726" t="s">
        <v>33</v>
      </c>
      <c r="S726" t="str">
        <f>_xlfn.TEXTBEFORE(R726,"/")</f>
        <v>theater</v>
      </c>
      <c r="T726" t="str">
        <f>_xlfn.TEXTAFTER(R726,"/")</f>
        <v>plays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>E727/D727</f>
        <v>0.50398033126293995</v>
      </c>
      <c r="G727" t="s">
        <v>14</v>
      </c>
      <c r="H727">
        <v>1596</v>
      </c>
      <c r="I727" s="5">
        <f>IFERROR(E727/H727,0)</f>
        <v>61.008145363408524</v>
      </c>
      <c r="J727" t="s">
        <v>21</v>
      </c>
      <c r="K727" t="s">
        <v>22</v>
      </c>
      <c r="L727">
        <v>1416031200</v>
      </c>
      <c r="M727" s="8">
        <f t="shared" si="22"/>
        <v>41958.25</v>
      </c>
      <c r="N727">
        <v>1416204000</v>
      </c>
      <c r="O727" s="8">
        <f t="shared" si="23"/>
        <v>41960.25</v>
      </c>
      <c r="P727" t="b">
        <v>0</v>
      </c>
      <c r="Q727" t="b">
        <v>0</v>
      </c>
      <c r="R727" t="s">
        <v>292</v>
      </c>
      <c r="S727" t="str">
        <f>_xlfn.TEXTBEFORE(R727,"/")</f>
        <v>games</v>
      </c>
      <c r="T727" t="str">
        <f>_xlfn.TEXTAFTER(R727,"/")</f>
        <v>mobile games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>E728/D728</f>
        <v>0.88815837937384901</v>
      </c>
      <c r="G728" t="s">
        <v>74</v>
      </c>
      <c r="H728">
        <v>524</v>
      </c>
      <c r="I728" s="5">
        <f>IFERROR(E728/H728,0)</f>
        <v>92.036259541984734</v>
      </c>
      <c r="J728" t="s">
        <v>21</v>
      </c>
      <c r="K728" t="s">
        <v>22</v>
      </c>
      <c r="L728">
        <v>1287982800</v>
      </c>
      <c r="M728" s="8">
        <f t="shared" si="22"/>
        <v>40476.208333333336</v>
      </c>
      <c r="N728">
        <v>1288501200</v>
      </c>
      <c r="O728" s="8">
        <f t="shared" si="23"/>
        <v>40482.208333333336</v>
      </c>
      <c r="P728" t="b">
        <v>0</v>
      </c>
      <c r="Q728" t="b">
        <v>1</v>
      </c>
      <c r="R728" t="s">
        <v>33</v>
      </c>
      <c r="S728" t="str">
        <f>_xlfn.TEXTBEFORE(R728,"/")</f>
        <v>theater</v>
      </c>
      <c r="T728" t="str">
        <f>_xlfn.TEXTAFTER(R728,"/")</f>
        <v>plays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>E729/D729</f>
        <v>1.65</v>
      </c>
      <c r="G729" t="s">
        <v>20</v>
      </c>
      <c r="H729">
        <v>181</v>
      </c>
      <c r="I729" s="5">
        <f>IFERROR(E729/H729,0)</f>
        <v>81.132596685082873</v>
      </c>
      <c r="J729" t="s">
        <v>21</v>
      </c>
      <c r="K729" t="s">
        <v>22</v>
      </c>
      <c r="L729">
        <v>1547964000</v>
      </c>
      <c r="M729" s="8">
        <f t="shared" si="22"/>
        <v>43485.25</v>
      </c>
      <c r="N729">
        <v>1552971600</v>
      </c>
      <c r="O729" s="8">
        <f t="shared" si="23"/>
        <v>43543.208333333328</v>
      </c>
      <c r="P729" t="b">
        <v>0</v>
      </c>
      <c r="Q729" t="b">
        <v>0</v>
      </c>
      <c r="R729" t="s">
        <v>28</v>
      </c>
      <c r="S729" t="str">
        <f>_xlfn.TEXTBEFORE(R729,"/")</f>
        <v>technology</v>
      </c>
      <c r="T729" t="str">
        <f>_xlfn.TEXTAFTER(R729,"/")</f>
        <v>web</v>
      </c>
    </row>
    <row r="730" spans="1:20" ht="31.5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>E730/D730</f>
        <v>0.17499999999999999</v>
      </c>
      <c r="G730" t="s">
        <v>14</v>
      </c>
      <c r="H730">
        <v>10</v>
      </c>
      <c r="I730" s="5">
        <f>IFERROR(E730/H730,0)</f>
        <v>73.5</v>
      </c>
      <c r="J730" t="s">
        <v>21</v>
      </c>
      <c r="K730" t="s">
        <v>22</v>
      </c>
      <c r="L730">
        <v>1464152400</v>
      </c>
      <c r="M730" s="8">
        <f t="shared" si="22"/>
        <v>42515.208333333328</v>
      </c>
      <c r="N730">
        <v>1465102800</v>
      </c>
      <c r="O730" s="8">
        <f t="shared" si="23"/>
        <v>42526.208333333328</v>
      </c>
      <c r="P730" t="b">
        <v>0</v>
      </c>
      <c r="Q730" t="b">
        <v>0</v>
      </c>
      <c r="R730" t="s">
        <v>33</v>
      </c>
      <c r="S730" t="str">
        <f>_xlfn.TEXTBEFORE(R730,"/")</f>
        <v>theater</v>
      </c>
      <c r="T730" t="str">
        <f>_xlfn.TEXTAFTER(R730,"/")</f>
        <v>plays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>E731/D731</f>
        <v>1.8566071428571429</v>
      </c>
      <c r="G731" t="s">
        <v>20</v>
      </c>
      <c r="H731">
        <v>122</v>
      </c>
      <c r="I731" s="5">
        <f>IFERROR(E731/H731,0)</f>
        <v>85.221311475409834</v>
      </c>
      <c r="J731" t="s">
        <v>21</v>
      </c>
      <c r="K731" t="s">
        <v>22</v>
      </c>
      <c r="L731">
        <v>1359957600</v>
      </c>
      <c r="M731" s="8">
        <f t="shared" si="22"/>
        <v>41309.25</v>
      </c>
      <c r="N731">
        <v>1360130400</v>
      </c>
      <c r="O731" s="8">
        <f t="shared" si="23"/>
        <v>41311.25</v>
      </c>
      <c r="P731" t="b">
        <v>0</v>
      </c>
      <c r="Q731" t="b">
        <v>0</v>
      </c>
      <c r="R731" t="s">
        <v>53</v>
      </c>
      <c r="S731" t="str">
        <f>_xlfn.TEXTBEFORE(R731,"/")</f>
        <v>film &amp; video</v>
      </c>
      <c r="T731" t="str">
        <f>_xlfn.TEXTAFTER(R731,"/")</f>
        <v>drama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>E732/D732</f>
        <v>4.1266319444444441</v>
      </c>
      <c r="G732" t="s">
        <v>20</v>
      </c>
      <c r="H732">
        <v>1071</v>
      </c>
      <c r="I732" s="5">
        <f>IFERROR(E732/H732,0)</f>
        <v>110.96825396825396</v>
      </c>
      <c r="J732" t="s">
        <v>15</v>
      </c>
      <c r="K732" t="s">
        <v>16</v>
      </c>
      <c r="L732">
        <v>1432357200</v>
      </c>
      <c r="M732" s="8">
        <f t="shared" si="22"/>
        <v>42147.208333333328</v>
      </c>
      <c r="N732">
        <v>1432875600</v>
      </c>
      <c r="O732" s="8">
        <f t="shared" si="23"/>
        <v>42153.208333333328</v>
      </c>
      <c r="P732" t="b">
        <v>0</v>
      </c>
      <c r="Q732" t="b">
        <v>0</v>
      </c>
      <c r="R732" t="s">
        <v>65</v>
      </c>
      <c r="S732" t="str">
        <f>_xlfn.TEXTBEFORE(R732,"/")</f>
        <v>technology</v>
      </c>
      <c r="T732" t="str">
        <f>_xlfn.TEXTAFTER(R732,"/")</f>
        <v>wearables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>E733/D733</f>
        <v>0.90249999999999997</v>
      </c>
      <c r="G733" t="s">
        <v>74</v>
      </c>
      <c r="H733">
        <v>219</v>
      </c>
      <c r="I733" s="5">
        <f>IFERROR(E733/H733,0)</f>
        <v>32.968036529680369</v>
      </c>
      <c r="J733" t="s">
        <v>21</v>
      </c>
      <c r="K733" t="s">
        <v>22</v>
      </c>
      <c r="L733">
        <v>1500786000</v>
      </c>
      <c r="M733" s="8">
        <f t="shared" si="22"/>
        <v>42939.208333333328</v>
      </c>
      <c r="N733">
        <v>1500872400</v>
      </c>
      <c r="O733" s="8">
        <f t="shared" si="23"/>
        <v>42940.208333333328</v>
      </c>
      <c r="P733" t="b">
        <v>0</v>
      </c>
      <c r="Q733" t="b">
        <v>0</v>
      </c>
      <c r="R733" t="s">
        <v>28</v>
      </c>
      <c r="S733" t="str">
        <f>_xlfn.TEXTBEFORE(R733,"/")</f>
        <v>technology</v>
      </c>
      <c r="T733" t="str">
        <f>_xlfn.TEXTAFTER(R733,"/")</f>
        <v>web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>E734/D734</f>
        <v>0.91984615384615387</v>
      </c>
      <c r="G734" t="s">
        <v>14</v>
      </c>
      <c r="H734">
        <v>1121</v>
      </c>
      <c r="I734" s="5">
        <f>IFERROR(E734/H734,0)</f>
        <v>96.005352363960753</v>
      </c>
      <c r="J734" t="s">
        <v>21</v>
      </c>
      <c r="K734" t="s">
        <v>22</v>
      </c>
      <c r="L734">
        <v>1490158800</v>
      </c>
      <c r="M734" s="8">
        <f t="shared" si="22"/>
        <v>42816.208333333328</v>
      </c>
      <c r="N734">
        <v>1492146000</v>
      </c>
      <c r="O734" s="8">
        <f t="shared" si="23"/>
        <v>42839.208333333328</v>
      </c>
      <c r="P734" t="b">
        <v>0</v>
      </c>
      <c r="Q734" t="b">
        <v>1</v>
      </c>
      <c r="R734" t="s">
        <v>23</v>
      </c>
      <c r="S734" t="str">
        <f>_xlfn.TEXTBEFORE(R734,"/")</f>
        <v>music</v>
      </c>
      <c r="T734" t="str">
        <f>_xlfn.TEXTAFTER(R734,"/")</f>
        <v>rock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>E735/D735</f>
        <v>5.2700632911392402</v>
      </c>
      <c r="G735" t="s">
        <v>20</v>
      </c>
      <c r="H735">
        <v>980</v>
      </c>
      <c r="I735" s="5">
        <f>IFERROR(E735/H735,0)</f>
        <v>84.96632653061225</v>
      </c>
      <c r="J735" t="s">
        <v>21</v>
      </c>
      <c r="K735" t="s">
        <v>22</v>
      </c>
      <c r="L735">
        <v>1406178000</v>
      </c>
      <c r="M735" s="8">
        <f t="shared" si="22"/>
        <v>41844.208333333336</v>
      </c>
      <c r="N735">
        <v>1407301200</v>
      </c>
      <c r="O735" s="8">
        <f t="shared" si="23"/>
        <v>41857.208333333336</v>
      </c>
      <c r="P735" t="b">
        <v>0</v>
      </c>
      <c r="Q735" t="b">
        <v>0</v>
      </c>
      <c r="R735" t="s">
        <v>148</v>
      </c>
      <c r="S735" t="str">
        <f>_xlfn.TEXTBEFORE(R735,"/")</f>
        <v>music</v>
      </c>
      <c r="T735" t="str">
        <f>_xlfn.TEXTAFTER(R735,"/")</f>
        <v>metal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>E736/D736</f>
        <v>3.1914285714285713</v>
      </c>
      <c r="G736" t="s">
        <v>20</v>
      </c>
      <c r="H736">
        <v>536</v>
      </c>
      <c r="I736" s="5">
        <f>IFERROR(E736/H736,0)</f>
        <v>25.007462686567163</v>
      </c>
      <c r="J736" t="s">
        <v>21</v>
      </c>
      <c r="K736" t="s">
        <v>22</v>
      </c>
      <c r="L736">
        <v>1485583200</v>
      </c>
      <c r="M736" s="8">
        <f t="shared" si="22"/>
        <v>42763.25</v>
      </c>
      <c r="N736">
        <v>1486620000</v>
      </c>
      <c r="O736" s="8">
        <f t="shared" si="23"/>
        <v>42775.25</v>
      </c>
      <c r="P736" t="b">
        <v>0</v>
      </c>
      <c r="Q736" t="b">
        <v>1</v>
      </c>
      <c r="R736" t="s">
        <v>33</v>
      </c>
      <c r="S736" t="str">
        <f>_xlfn.TEXTBEFORE(R736,"/")</f>
        <v>theater</v>
      </c>
      <c r="T736" t="str">
        <f>_xlfn.TEXTAFTER(R736,"/")</f>
        <v>plays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>E737/D737</f>
        <v>3.5418867924528303</v>
      </c>
      <c r="G737" t="s">
        <v>20</v>
      </c>
      <c r="H737">
        <v>1991</v>
      </c>
      <c r="I737" s="5">
        <f>IFERROR(E737/H737,0)</f>
        <v>65.998995479658461</v>
      </c>
      <c r="J737" t="s">
        <v>21</v>
      </c>
      <c r="K737" t="s">
        <v>22</v>
      </c>
      <c r="L737">
        <v>1459314000</v>
      </c>
      <c r="M737" s="8">
        <f t="shared" si="22"/>
        <v>42459.208333333328</v>
      </c>
      <c r="N737">
        <v>1459918800</v>
      </c>
      <c r="O737" s="8">
        <f t="shared" si="23"/>
        <v>42466.208333333328</v>
      </c>
      <c r="P737" t="b">
        <v>0</v>
      </c>
      <c r="Q737" t="b">
        <v>0</v>
      </c>
      <c r="R737" t="s">
        <v>122</v>
      </c>
      <c r="S737" t="str">
        <f>_xlfn.TEXTBEFORE(R737,"/")</f>
        <v>photography</v>
      </c>
      <c r="T737" t="str">
        <f>_xlfn.TEXTAFTER(R737,"/")</f>
        <v>photography books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>E738/D738</f>
        <v>0.32896103896103895</v>
      </c>
      <c r="G738" t="s">
        <v>74</v>
      </c>
      <c r="H738">
        <v>29</v>
      </c>
      <c r="I738" s="5">
        <f>IFERROR(E738/H738,0)</f>
        <v>87.34482758620689</v>
      </c>
      <c r="J738" t="s">
        <v>21</v>
      </c>
      <c r="K738" t="s">
        <v>22</v>
      </c>
      <c r="L738">
        <v>1424412000</v>
      </c>
      <c r="M738" s="8">
        <f t="shared" si="22"/>
        <v>42055.25</v>
      </c>
      <c r="N738">
        <v>1424757600</v>
      </c>
      <c r="O738" s="8">
        <f t="shared" si="23"/>
        <v>42059.25</v>
      </c>
      <c r="P738" t="b">
        <v>0</v>
      </c>
      <c r="Q738" t="b">
        <v>0</v>
      </c>
      <c r="R738" t="s">
        <v>68</v>
      </c>
      <c r="S738" t="str">
        <f>_xlfn.TEXTBEFORE(R738,"/")</f>
        <v>publishing</v>
      </c>
      <c r="T738" t="str">
        <f>_xlfn.TEXTAFTER(R738,"/")</f>
        <v>nonfiction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>E739/D739</f>
        <v>1.358918918918919</v>
      </c>
      <c r="G739" t="s">
        <v>20</v>
      </c>
      <c r="H739">
        <v>180</v>
      </c>
      <c r="I739" s="5">
        <f>IFERROR(E739/H739,0)</f>
        <v>27.933333333333334</v>
      </c>
      <c r="J739" t="s">
        <v>21</v>
      </c>
      <c r="K739" t="s">
        <v>22</v>
      </c>
      <c r="L739">
        <v>1478844000</v>
      </c>
      <c r="M739" s="8">
        <f t="shared" si="22"/>
        <v>42685.25</v>
      </c>
      <c r="N739">
        <v>1479880800</v>
      </c>
      <c r="O739" s="8">
        <f t="shared" si="23"/>
        <v>42697.25</v>
      </c>
      <c r="P739" t="b">
        <v>0</v>
      </c>
      <c r="Q739" t="b">
        <v>0</v>
      </c>
      <c r="R739" t="s">
        <v>60</v>
      </c>
      <c r="S739" t="str">
        <f>_xlfn.TEXTBEFORE(R739,"/")</f>
        <v>music</v>
      </c>
      <c r="T739" t="str">
        <f>_xlfn.TEXTAFTER(R739,"/")</f>
        <v>indie rock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>E740/D740</f>
        <v>2.0843373493975904E-2</v>
      </c>
      <c r="G740" t="s">
        <v>14</v>
      </c>
      <c r="H740">
        <v>15</v>
      </c>
      <c r="I740" s="5">
        <f>IFERROR(E740/H740,0)</f>
        <v>103.8</v>
      </c>
      <c r="J740" t="s">
        <v>21</v>
      </c>
      <c r="K740" t="s">
        <v>22</v>
      </c>
      <c r="L740">
        <v>1416117600</v>
      </c>
      <c r="M740" s="8">
        <f t="shared" si="22"/>
        <v>41959.25</v>
      </c>
      <c r="N740">
        <v>1418018400</v>
      </c>
      <c r="O740" s="8">
        <f t="shared" si="23"/>
        <v>41981.25</v>
      </c>
      <c r="P740" t="b">
        <v>0</v>
      </c>
      <c r="Q740" t="b">
        <v>1</v>
      </c>
      <c r="R740" t="s">
        <v>33</v>
      </c>
      <c r="S740" t="str">
        <f>_xlfn.TEXTBEFORE(R740,"/")</f>
        <v>theater</v>
      </c>
      <c r="T740" t="str">
        <f>_xlfn.TEXTAFTER(R740,"/")</f>
        <v>plays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>E741/D741</f>
        <v>0.61</v>
      </c>
      <c r="G741" t="s">
        <v>14</v>
      </c>
      <c r="H741">
        <v>191</v>
      </c>
      <c r="I741" s="5">
        <f>IFERROR(E741/H741,0)</f>
        <v>31.937172774869111</v>
      </c>
      <c r="J741" t="s">
        <v>21</v>
      </c>
      <c r="K741" t="s">
        <v>22</v>
      </c>
      <c r="L741">
        <v>1340946000</v>
      </c>
      <c r="M741" s="8">
        <f t="shared" si="22"/>
        <v>41089.208333333336</v>
      </c>
      <c r="N741">
        <v>1341032400</v>
      </c>
      <c r="O741" s="8">
        <f t="shared" si="23"/>
        <v>41090.208333333336</v>
      </c>
      <c r="P741" t="b">
        <v>0</v>
      </c>
      <c r="Q741" t="b">
        <v>0</v>
      </c>
      <c r="R741" t="s">
        <v>60</v>
      </c>
      <c r="S741" t="str">
        <f>_xlfn.TEXTBEFORE(R741,"/")</f>
        <v>music</v>
      </c>
      <c r="T741" t="str">
        <f>_xlfn.TEXTAFTER(R741,"/")</f>
        <v>indie rock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>E742/D742</f>
        <v>0.30037735849056602</v>
      </c>
      <c r="G742" t="s">
        <v>14</v>
      </c>
      <c r="H742">
        <v>16</v>
      </c>
      <c r="I742" s="5">
        <f>IFERROR(E742/H742,0)</f>
        <v>99.5</v>
      </c>
      <c r="J742" t="s">
        <v>21</v>
      </c>
      <c r="K742" t="s">
        <v>22</v>
      </c>
      <c r="L742">
        <v>1486101600</v>
      </c>
      <c r="M742" s="8">
        <f t="shared" si="22"/>
        <v>42769.25</v>
      </c>
      <c r="N742">
        <v>1486360800</v>
      </c>
      <c r="O742" s="8">
        <f t="shared" si="23"/>
        <v>42772.25</v>
      </c>
      <c r="P742" t="b">
        <v>0</v>
      </c>
      <c r="Q742" t="b">
        <v>0</v>
      </c>
      <c r="R742" t="s">
        <v>33</v>
      </c>
      <c r="S742" t="str">
        <f>_xlfn.TEXTBEFORE(R742,"/")</f>
        <v>theater</v>
      </c>
      <c r="T742" t="str">
        <f>_xlfn.TEXTAFTER(R742,"/")</f>
        <v>plays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>E743/D743</f>
        <v>11.791666666666666</v>
      </c>
      <c r="G743" t="s">
        <v>20</v>
      </c>
      <c r="H743">
        <v>130</v>
      </c>
      <c r="I743" s="5">
        <f>IFERROR(E743/H743,0)</f>
        <v>108.84615384615384</v>
      </c>
      <c r="J743" t="s">
        <v>21</v>
      </c>
      <c r="K743" t="s">
        <v>22</v>
      </c>
      <c r="L743">
        <v>1274590800</v>
      </c>
      <c r="M743" s="8">
        <f t="shared" si="22"/>
        <v>40321.208333333336</v>
      </c>
      <c r="N743">
        <v>1274677200</v>
      </c>
      <c r="O743" s="8">
        <f t="shared" si="23"/>
        <v>40322.208333333336</v>
      </c>
      <c r="P743" t="b">
        <v>0</v>
      </c>
      <c r="Q743" t="b">
        <v>0</v>
      </c>
      <c r="R743" t="s">
        <v>33</v>
      </c>
      <c r="S743" t="str">
        <f>_xlfn.TEXTBEFORE(R743,"/")</f>
        <v>theater</v>
      </c>
      <c r="T743" t="str">
        <f>_xlfn.TEXTAFTER(R743,"/")</f>
        <v>plays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>E744/D744</f>
        <v>11.260833333333334</v>
      </c>
      <c r="G744" t="s">
        <v>20</v>
      </c>
      <c r="H744">
        <v>122</v>
      </c>
      <c r="I744" s="5">
        <f>IFERROR(E744/H744,0)</f>
        <v>110.76229508196721</v>
      </c>
      <c r="J744" t="s">
        <v>21</v>
      </c>
      <c r="K744" t="s">
        <v>22</v>
      </c>
      <c r="L744">
        <v>1263880800</v>
      </c>
      <c r="M744" s="8">
        <f t="shared" si="22"/>
        <v>40197.25</v>
      </c>
      <c r="N744">
        <v>1267509600</v>
      </c>
      <c r="O744" s="8">
        <f t="shared" si="23"/>
        <v>40239.25</v>
      </c>
      <c r="P744" t="b">
        <v>0</v>
      </c>
      <c r="Q744" t="b">
        <v>0</v>
      </c>
      <c r="R744" t="s">
        <v>50</v>
      </c>
      <c r="S744" t="str">
        <f>_xlfn.TEXTBEFORE(R744,"/")</f>
        <v>music</v>
      </c>
      <c r="T744" t="str">
        <f>_xlfn.TEXTAFTER(R744,"/")</f>
        <v>electric music</v>
      </c>
    </row>
    <row r="745" spans="1:20" ht="31.5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>E745/D745</f>
        <v>0.12923076923076923</v>
      </c>
      <c r="G745" t="s">
        <v>14</v>
      </c>
      <c r="H745">
        <v>17</v>
      </c>
      <c r="I745" s="5">
        <f>IFERROR(E745/H745,0)</f>
        <v>29.647058823529413</v>
      </c>
      <c r="J745" t="s">
        <v>21</v>
      </c>
      <c r="K745" t="s">
        <v>22</v>
      </c>
      <c r="L745">
        <v>1445403600</v>
      </c>
      <c r="M745" s="8">
        <f t="shared" si="22"/>
        <v>42298.208333333328</v>
      </c>
      <c r="N745">
        <v>1445922000</v>
      </c>
      <c r="O745" s="8">
        <f t="shared" si="23"/>
        <v>42304.208333333328</v>
      </c>
      <c r="P745" t="b">
        <v>0</v>
      </c>
      <c r="Q745" t="b">
        <v>1</v>
      </c>
      <c r="R745" t="s">
        <v>33</v>
      </c>
      <c r="S745" t="str">
        <f>_xlfn.TEXTBEFORE(R745,"/")</f>
        <v>theater</v>
      </c>
      <c r="T745" t="str">
        <f>_xlfn.TEXTAFTER(R745,"/")</f>
        <v>plays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>E746/D746</f>
        <v>7.12</v>
      </c>
      <c r="G746" t="s">
        <v>20</v>
      </c>
      <c r="H746">
        <v>140</v>
      </c>
      <c r="I746" s="5">
        <f>IFERROR(E746/H746,0)</f>
        <v>101.71428571428571</v>
      </c>
      <c r="J746" t="s">
        <v>21</v>
      </c>
      <c r="K746" t="s">
        <v>22</v>
      </c>
      <c r="L746">
        <v>1533877200</v>
      </c>
      <c r="M746" s="8">
        <f t="shared" si="22"/>
        <v>43322.208333333328</v>
      </c>
      <c r="N746">
        <v>1534050000</v>
      </c>
      <c r="O746" s="8">
        <f t="shared" si="23"/>
        <v>43324.208333333328</v>
      </c>
      <c r="P746" t="b">
        <v>0</v>
      </c>
      <c r="Q746" t="b">
        <v>1</v>
      </c>
      <c r="R746" t="s">
        <v>33</v>
      </c>
      <c r="S746" t="str">
        <f>_xlfn.TEXTBEFORE(R746,"/")</f>
        <v>theater</v>
      </c>
      <c r="T746" t="str">
        <f>_xlfn.TEXTAFTER(R746,"/")</f>
        <v>plays</v>
      </c>
    </row>
    <row r="747" spans="1:20" ht="31.5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>E747/D747</f>
        <v>0.30304347826086958</v>
      </c>
      <c r="G747" t="s">
        <v>14</v>
      </c>
      <c r="H747">
        <v>34</v>
      </c>
      <c r="I747" s="5">
        <f>IFERROR(E747/H747,0)</f>
        <v>61.5</v>
      </c>
      <c r="J747" t="s">
        <v>21</v>
      </c>
      <c r="K747" t="s">
        <v>22</v>
      </c>
      <c r="L747">
        <v>1275195600</v>
      </c>
      <c r="M747" s="8">
        <f t="shared" si="22"/>
        <v>40328.208333333336</v>
      </c>
      <c r="N747">
        <v>1277528400</v>
      </c>
      <c r="O747" s="8">
        <f t="shared" si="23"/>
        <v>40355.208333333336</v>
      </c>
      <c r="P747" t="b">
        <v>0</v>
      </c>
      <c r="Q747" t="b">
        <v>0</v>
      </c>
      <c r="R747" t="s">
        <v>65</v>
      </c>
      <c r="S747" t="str">
        <f>_xlfn.TEXTBEFORE(R747,"/")</f>
        <v>technology</v>
      </c>
      <c r="T747" t="str">
        <f>_xlfn.TEXTAFTER(R747,"/")</f>
        <v>wearables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>E748/D748</f>
        <v>2.1250896057347672</v>
      </c>
      <c r="G748" t="s">
        <v>20</v>
      </c>
      <c r="H748">
        <v>3388</v>
      </c>
      <c r="I748" s="5">
        <f>IFERROR(E748/H748,0)</f>
        <v>35</v>
      </c>
      <c r="J748" t="s">
        <v>21</v>
      </c>
      <c r="K748" t="s">
        <v>22</v>
      </c>
      <c r="L748">
        <v>1318136400</v>
      </c>
      <c r="M748" s="8">
        <f t="shared" si="22"/>
        <v>40825.208333333336</v>
      </c>
      <c r="N748">
        <v>1318568400</v>
      </c>
      <c r="O748" s="8">
        <f t="shared" si="23"/>
        <v>40830.208333333336</v>
      </c>
      <c r="P748" t="b">
        <v>0</v>
      </c>
      <c r="Q748" t="b">
        <v>0</v>
      </c>
      <c r="R748" t="s">
        <v>28</v>
      </c>
      <c r="S748" t="str">
        <f>_xlfn.TEXTBEFORE(R748,"/")</f>
        <v>technology</v>
      </c>
      <c r="T748" t="str">
        <f>_xlfn.TEXTAFTER(R748,"/")</f>
        <v>web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>E749/D749</f>
        <v>2.2885714285714287</v>
      </c>
      <c r="G749" t="s">
        <v>20</v>
      </c>
      <c r="H749">
        <v>280</v>
      </c>
      <c r="I749" s="5">
        <f>IFERROR(E749/H749,0)</f>
        <v>40.049999999999997</v>
      </c>
      <c r="J749" t="s">
        <v>21</v>
      </c>
      <c r="K749" t="s">
        <v>22</v>
      </c>
      <c r="L749">
        <v>1283403600</v>
      </c>
      <c r="M749" s="8">
        <f t="shared" si="22"/>
        <v>40423.208333333336</v>
      </c>
      <c r="N749">
        <v>1284354000</v>
      </c>
      <c r="O749" s="8">
        <f t="shared" si="23"/>
        <v>40434.208333333336</v>
      </c>
      <c r="P749" t="b">
        <v>0</v>
      </c>
      <c r="Q749" t="b">
        <v>0</v>
      </c>
      <c r="R749" t="s">
        <v>33</v>
      </c>
      <c r="S749" t="str">
        <f>_xlfn.TEXTBEFORE(R749,"/")</f>
        <v>theater</v>
      </c>
      <c r="T749" t="str">
        <f>_xlfn.TEXTAFTER(R749,"/")</f>
        <v>plays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>E750/D750</f>
        <v>0.34959979476654696</v>
      </c>
      <c r="G750" t="s">
        <v>74</v>
      </c>
      <c r="H750">
        <v>614</v>
      </c>
      <c r="I750" s="5">
        <f>IFERROR(E750/H750,0)</f>
        <v>110.97231270358306</v>
      </c>
      <c r="J750" t="s">
        <v>21</v>
      </c>
      <c r="K750" t="s">
        <v>22</v>
      </c>
      <c r="L750">
        <v>1267423200</v>
      </c>
      <c r="M750" s="8">
        <f t="shared" si="22"/>
        <v>40238.25</v>
      </c>
      <c r="N750">
        <v>1269579600</v>
      </c>
      <c r="O750" s="8">
        <f t="shared" si="23"/>
        <v>40263.208333333336</v>
      </c>
      <c r="P750" t="b">
        <v>0</v>
      </c>
      <c r="Q750" t="b">
        <v>1</v>
      </c>
      <c r="R750" t="s">
        <v>71</v>
      </c>
      <c r="S750" t="str">
        <f>_xlfn.TEXTBEFORE(R750,"/")</f>
        <v>film &amp; video</v>
      </c>
      <c r="T750" t="str">
        <f>_xlfn.TEXTAFTER(R750,"/")</f>
        <v>animation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>E751/D751</f>
        <v>1.5729069767441861</v>
      </c>
      <c r="G751" t="s">
        <v>20</v>
      </c>
      <c r="H751">
        <v>366</v>
      </c>
      <c r="I751" s="5">
        <f>IFERROR(E751/H751,0)</f>
        <v>36.959016393442624</v>
      </c>
      <c r="J751" t="s">
        <v>107</v>
      </c>
      <c r="K751" t="s">
        <v>108</v>
      </c>
      <c r="L751">
        <v>1412744400</v>
      </c>
      <c r="M751" s="8">
        <f t="shared" si="22"/>
        <v>41920.208333333336</v>
      </c>
      <c r="N751">
        <v>1413781200</v>
      </c>
      <c r="O751" s="8">
        <f t="shared" si="23"/>
        <v>41932.208333333336</v>
      </c>
      <c r="P751" t="b">
        <v>0</v>
      </c>
      <c r="Q751" t="b">
        <v>1</v>
      </c>
      <c r="R751" t="s">
        <v>65</v>
      </c>
      <c r="S751" t="str">
        <f>_xlfn.TEXTBEFORE(R751,"/")</f>
        <v>technology</v>
      </c>
      <c r="T751" t="str">
        <f>_xlfn.TEXTAFTER(R751,"/")</f>
        <v>wearables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>E752/D752</f>
        <v>0.01</v>
      </c>
      <c r="G752" t="s">
        <v>14</v>
      </c>
      <c r="H752">
        <v>1</v>
      </c>
      <c r="I752" s="5">
        <f>IFERROR(E752/H752,0)</f>
        <v>1</v>
      </c>
      <c r="J752" t="s">
        <v>40</v>
      </c>
      <c r="K752" t="s">
        <v>41</v>
      </c>
      <c r="L752">
        <v>1277960400</v>
      </c>
      <c r="M752" s="8">
        <f t="shared" si="22"/>
        <v>40360.208333333336</v>
      </c>
      <c r="N752">
        <v>1280120400</v>
      </c>
      <c r="O752" s="8">
        <f t="shared" si="23"/>
        <v>40385.208333333336</v>
      </c>
      <c r="P752" t="b">
        <v>0</v>
      </c>
      <c r="Q752" t="b">
        <v>0</v>
      </c>
      <c r="R752" t="s">
        <v>50</v>
      </c>
      <c r="S752" t="str">
        <f>_xlfn.TEXTBEFORE(R752,"/")</f>
        <v>music</v>
      </c>
      <c r="T752" t="str">
        <f>_xlfn.TEXTAFTER(R752,"/")</f>
        <v>electric music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>E753/D753</f>
        <v>2.3230555555555554</v>
      </c>
      <c r="G753" t="s">
        <v>20</v>
      </c>
      <c r="H753">
        <v>270</v>
      </c>
      <c r="I753" s="5">
        <f>IFERROR(E753/H753,0)</f>
        <v>30.974074074074075</v>
      </c>
      <c r="J753" t="s">
        <v>21</v>
      </c>
      <c r="K753" t="s">
        <v>22</v>
      </c>
      <c r="L753">
        <v>1458190800</v>
      </c>
      <c r="M753" s="8">
        <f t="shared" si="22"/>
        <v>42446.208333333328</v>
      </c>
      <c r="N753">
        <v>1459486800</v>
      </c>
      <c r="O753" s="8">
        <f t="shared" si="23"/>
        <v>42461.208333333328</v>
      </c>
      <c r="P753" t="b">
        <v>1</v>
      </c>
      <c r="Q753" t="b">
        <v>1</v>
      </c>
      <c r="R753" t="s">
        <v>68</v>
      </c>
      <c r="S753" t="str">
        <f>_xlfn.TEXTBEFORE(R753,"/")</f>
        <v>publishing</v>
      </c>
      <c r="T753" t="str">
        <f>_xlfn.TEXTAFTER(R753,"/")</f>
        <v>nonfiction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>E754/D754</f>
        <v>0.92448275862068963</v>
      </c>
      <c r="G754" t="s">
        <v>74</v>
      </c>
      <c r="H754">
        <v>114</v>
      </c>
      <c r="I754" s="5">
        <f>IFERROR(E754/H754,0)</f>
        <v>47.035087719298247</v>
      </c>
      <c r="J754" t="s">
        <v>21</v>
      </c>
      <c r="K754" t="s">
        <v>22</v>
      </c>
      <c r="L754">
        <v>1280984400</v>
      </c>
      <c r="M754" s="8">
        <f t="shared" si="22"/>
        <v>40395.208333333336</v>
      </c>
      <c r="N754">
        <v>1282539600</v>
      </c>
      <c r="O754" s="8">
        <f t="shared" si="23"/>
        <v>40413.208333333336</v>
      </c>
      <c r="P754" t="b">
        <v>0</v>
      </c>
      <c r="Q754" t="b">
        <v>1</v>
      </c>
      <c r="R754" t="s">
        <v>33</v>
      </c>
      <c r="S754" t="str">
        <f>_xlfn.TEXTBEFORE(R754,"/")</f>
        <v>theater</v>
      </c>
      <c r="T754" t="str">
        <f>_xlfn.TEXTAFTER(R754,"/")</f>
        <v>plays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>E755/D755</f>
        <v>2.5670212765957445</v>
      </c>
      <c r="G755" t="s">
        <v>20</v>
      </c>
      <c r="H755">
        <v>137</v>
      </c>
      <c r="I755" s="5">
        <f>IFERROR(E755/H755,0)</f>
        <v>88.065693430656935</v>
      </c>
      <c r="J755" t="s">
        <v>21</v>
      </c>
      <c r="K755" t="s">
        <v>22</v>
      </c>
      <c r="L755">
        <v>1274590800</v>
      </c>
      <c r="M755" s="8">
        <f t="shared" si="22"/>
        <v>40321.208333333336</v>
      </c>
      <c r="N755">
        <v>1275886800</v>
      </c>
      <c r="O755" s="8">
        <f t="shared" si="23"/>
        <v>40336.208333333336</v>
      </c>
      <c r="P755" t="b">
        <v>0</v>
      </c>
      <c r="Q755" t="b">
        <v>0</v>
      </c>
      <c r="R755" t="s">
        <v>122</v>
      </c>
      <c r="S755" t="str">
        <f>_xlfn.TEXTBEFORE(R755,"/")</f>
        <v>photography</v>
      </c>
      <c r="T755" t="str">
        <f>_xlfn.TEXTAFTER(R755,"/")</f>
        <v>photography books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>E756/D756</f>
        <v>1.6847017045454546</v>
      </c>
      <c r="G756" t="s">
        <v>20</v>
      </c>
      <c r="H756">
        <v>3205</v>
      </c>
      <c r="I756" s="5">
        <f>IFERROR(E756/H756,0)</f>
        <v>37.005616224648989</v>
      </c>
      <c r="J756" t="s">
        <v>21</v>
      </c>
      <c r="K756" t="s">
        <v>22</v>
      </c>
      <c r="L756">
        <v>1351400400</v>
      </c>
      <c r="M756" s="8">
        <f t="shared" si="22"/>
        <v>41210.208333333336</v>
      </c>
      <c r="N756">
        <v>1355983200</v>
      </c>
      <c r="O756" s="8">
        <f t="shared" si="23"/>
        <v>41263.25</v>
      </c>
      <c r="P756" t="b">
        <v>0</v>
      </c>
      <c r="Q756" t="b">
        <v>0</v>
      </c>
      <c r="R756" t="s">
        <v>33</v>
      </c>
      <c r="S756" t="str">
        <f>_xlfn.TEXTBEFORE(R756,"/")</f>
        <v>theater</v>
      </c>
      <c r="T756" t="str">
        <f>_xlfn.TEXTAFTER(R756,"/")</f>
        <v>plays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>E757/D757</f>
        <v>1.6657777777777778</v>
      </c>
      <c r="G757" t="s">
        <v>20</v>
      </c>
      <c r="H757">
        <v>288</v>
      </c>
      <c r="I757" s="5">
        <f>IFERROR(E757/H757,0)</f>
        <v>26.027777777777779</v>
      </c>
      <c r="J757" t="s">
        <v>36</v>
      </c>
      <c r="K757" t="s">
        <v>37</v>
      </c>
      <c r="L757">
        <v>1514354400</v>
      </c>
      <c r="M757" s="8">
        <f t="shared" si="22"/>
        <v>43096.25</v>
      </c>
      <c r="N757">
        <v>1515391200</v>
      </c>
      <c r="O757" s="8">
        <f t="shared" si="23"/>
        <v>43108.25</v>
      </c>
      <c r="P757" t="b">
        <v>0</v>
      </c>
      <c r="Q757" t="b">
        <v>1</v>
      </c>
      <c r="R757" t="s">
        <v>33</v>
      </c>
      <c r="S757" t="str">
        <f>_xlfn.TEXTBEFORE(R757,"/")</f>
        <v>theater</v>
      </c>
      <c r="T757" t="str">
        <f>_xlfn.TEXTAFTER(R757,"/")</f>
        <v>plays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>E758/D758</f>
        <v>7.7207692307692311</v>
      </c>
      <c r="G758" t="s">
        <v>20</v>
      </c>
      <c r="H758">
        <v>148</v>
      </c>
      <c r="I758" s="5">
        <f>IFERROR(E758/H758,0)</f>
        <v>67.817567567567565</v>
      </c>
      <c r="J758" t="s">
        <v>21</v>
      </c>
      <c r="K758" t="s">
        <v>22</v>
      </c>
      <c r="L758">
        <v>1421733600</v>
      </c>
      <c r="M758" s="8">
        <f t="shared" si="22"/>
        <v>42024.25</v>
      </c>
      <c r="N758">
        <v>1422252000</v>
      </c>
      <c r="O758" s="8">
        <f t="shared" si="23"/>
        <v>42030.25</v>
      </c>
      <c r="P758" t="b">
        <v>0</v>
      </c>
      <c r="Q758" t="b">
        <v>0</v>
      </c>
      <c r="R758" t="s">
        <v>33</v>
      </c>
      <c r="S758" t="str">
        <f>_xlfn.TEXTBEFORE(R758,"/")</f>
        <v>theater</v>
      </c>
      <c r="T758" t="str">
        <f>_xlfn.TEXTAFTER(R758,"/")</f>
        <v>plays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>E759/D759</f>
        <v>4.0685714285714285</v>
      </c>
      <c r="G759" t="s">
        <v>20</v>
      </c>
      <c r="H759">
        <v>114</v>
      </c>
      <c r="I759" s="5">
        <f>IFERROR(E759/H759,0)</f>
        <v>49.964912280701753</v>
      </c>
      <c r="J759" t="s">
        <v>21</v>
      </c>
      <c r="K759" t="s">
        <v>22</v>
      </c>
      <c r="L759">
        <v>1305176400</v>
      </c>
      <c r="M759" s="8">
        <f t="shared" si="22"/>
        <v>40675.208333333336</v>
      </c>
      <c r="N759">
        <v>1305522000</v>
      </c>
      <c r="O759" s="8">
        <f t="shared" si="23"/>
        <v>40679.208333333336</v>
      </c>
      <c r="P759" t="b">
        <v>0</v>
      </c>
      <c r="Q759" t="b">
        <v>0</v>
      </c>
      <c r="R759" t="s">
        <v>53</v>
      </c>
      <c r="S759" t="str">
        <f>_xlfn.TEXTBEFORE(R759,"/")</f>
        <v>film &amp; video</v>
      </c>
      <c r="T759" t="str">
        <f>_xlfn.TEXTAFTER(R759,"/")</f>
        <v>drama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>E760/D760</f>
        <v>5.6420608108108112</v>
      </c>
      <c r="G760" t="s">
        <v>20</v>
      </c>
      <c r="H760">
        <v>1518</v>
      </c>
      <c r="I760" s="5">
        <f>IFERROR(E760/H760,0)</f>
        <v>110.01646903820817</v>
      </c>
      <c r="J760" t="s">
        <v>15</v>
      </c>
      <c r="K760" t="s">
        <v>16</v>
      </c>
      <c r="L760">
        <v>1414126800</v>
      </c>
      <c r="M760" s="8">
        <f t="shared" si="22"/>
        <v>41936.208333333336</v>
      </c>
      <c r="N760">
        <v>1414904400</v>
      </c>
      <c r="O760" s="8">
        <f t="shared" si="23"/>
        <v>41945.208333333336</v>
      </c>
      <c r="P760" t="b">
        <v>0</v>
      </c>
      <c r="Q760" t="b">
        <v>0</v>
      </c>
      <c r="R760" t="s">
        <v>23</v>
      </c>
      <c r="S760" t="str">
        <f>_xlfn.TEXTBEFORE(R760,"/")</f>
        <v>music</v>
      </c>
      <c r="T760" t="str">
        <f>_xlfn.TEXTAFTER(R760,"/")</f>
        <v>rock</v>
      </c>
    </row>
    <row r="761" spans="1:20" ht="31.5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>E761/D761</f>
        <v>0.6842686567164179</v>
      </c>
      <c r="G761" t="s">
        <v>14</v>
      </c>
      <c r="H761">
        <v>1274</v>
      </c>
      <c r="I761" s="5">
        <f>IFERROR(E761/H761,0)</f>
        <v>89.964678178963894</v>
      </c>
      <c r="J761" t="s">
        <v>21</v>
      </c>
      <c r="K761" t="s">
        <v>22</v>
      </c>
      <c r="L761">
        <v>1517810400</v>
      </c>
      <c r="M761" s="8">
        <f t="shared" si="22"/>
        <v>43136.25</v>
      </c>
      <c r="N761">
        <v>1520402400</v>
      </c>
      <c r="O761" s="8">
        <f t="shared" si="23"/>
        <v>43166.25</v>
      </c>
      <c r="P761" t="b">
        <v>0</v>
      </c>
      <c r="Q761" t="b">
        <v>0</v>
      </c>
      <c r="R761" t="s">
        <v>50</v>
      </c>
      <c r="S761" t="str">
        <f>_xlfn.TEXTBEFORE(R761,"/")</f>
        <v>music</v>
      </c>
      <c r="T761" t="str">
        <f>_xlfn.TEXTAFTER(R761,"/")</f>
        <v>electric music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>E762/D762</f>
        <v>0.34351966873706002</v>
      </c>
      <c r="G762" t="s">
        <v>14</v>
      </c>
      <c r="H762">
        <v>210</v>
      </c>
      <c r="I762" s="5">
        <f>IFERROR(E762/H762,0)</f>
        <v>79.009523809523813</v>
      </c>
      <c r="J762" t="s">
        <v>107</v>
      </c>
      <c r="K762" t="s">
        <v>108</v>
      </c>
      <c r="L762">
        <v>1564635600</v>
      </c>
      <c r="M762" s="8">
        <f t="shared" si="22"/>
        <v>43678.208333333328</v>
      </c>
      <c r="N762">
        <v>1567141200</v>
      </c>
      <c r="O762" s="8">
        <f t="shared" si="23"/>
        <v>43707.208333333328</v>
      </c>
      <c r="P762" t="b">
        <v>0</v>
      </c>
      <c r="Q762" t="b">
        <v>1</v>
      </c>
      <c r="R762" t="s">
        <v>89</v>
      </c>
      <c r="S762" t="str">
        <f>_xlfn.TEXTBEFORE(R762,"/")</f>
        <v>games</v>
      </c>
      <c r="T762" t="str">
        <f>_xlfn.TEXTAFTER(R762,"/")</f>
        <v>video games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>E763/D763</f>
        <v>6.5545454545454547</v>
      </c>
      <c r="G763" t="s">
        <v>20</v>
      </c>
      <c r="H763">
        <v>166</v>
      </c>
      <c r="I763" s="5">
        <f>IFERROR(E763/H763,0)</f>
        <v>86.867469879518069</v>
      </c>
      <c r="J763" t="s">
        <v>21</v>
      </c>
      <c r="K763" t="s">
        <v>22</v>
      </c>
      <c r="L763">
        <v>1500699600</v>
      </c>
      <c r="M763" s="8">
        <f t="shared" si="22"/>
        <v>42938.208333333328</v>
      </c>
      <c r="N763">
        <v>1501131600</v>
      </c>
      <c r="O763" s="8">
        <f t="shared" si="23"/>
        <v>42943.208333333328</v>
      </c>
      <c r="P763" t="b">
        <v>0</v>
      </c>
      <c r="Q763" t="b">
        <v>0</v>
      </c>
      <c r="R763" t="s">
        <v>23</v>
      </c>
      <c r="S763" t="str">
        <f>_xlfn.TEXTBEFORE(R763,"/")</f>
        <v>music</v>
      </c>
      <c r="T763" t="str">
        <f>_xlfn.TEXTAFTER(R763,"/")</f>
        <v>rock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>E764/D764</f>
        <v>1.7725714285714285</v>
      </c>
      <c r="G764" t="s">
        <v>20</v>
      </c>
      <c r="H764">
        <v>100</v>
      </c>
      <c r="I764" s="5">
        <f>IFERROR(E764/H764,0)</f>
        <v>62.04</v>
      </c>
      <c r="J764" t="s">
        <v>26</v>
      </c>
      <c r="K764" t="s">
        <v>27</v>
      </c>
      <c r="L764">
        <v>1354082400</v>
      </c>
      <c r="M764" s="8">
        <f t="shared" si="22"/>
        <v>41241.25</v>
      </c>
      <c r="N764">
        <v>1355032800</v>
      </c>
      <c r="O764" s="8">
        <f t="shared" si="23"/>
        <v>41252.25</v>
      </c>
      <c r="P764" t="b">
        <v>0</v>
      </c>
      <c r="Q764" t="b">
        <v>0</v>
      </c>
      <c r="R764" t="s">
        <v>159</v>
      </c>
      <c r="S764" t="str">
        <f>_xlfn.TEXTBEFORE(R764,"/")</f>
        <v>music</v>
      </c>
      <c r="T764" t="str">
        <f>_xlfn.TEXTAFTER(R764,"/")</f>
        <v>jazz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>E765/D765</f>
        <v>1.1317857142857144</v>
      </c>
      <c r="G765" t="s">
        <v>20</v>
      </c>
      <c r="H765">
        <v>235</v>
      </c>
      <c r="I765" s="5">
        <f>IFERROR(E765/H765,0)</f>
        <v>26.970212765957445</v>
      </c>
      <c r="J765" t="s">
        <v>21</v>
      </c>
      <c r="K765" t="s">
        <v>22</v>
      </c>
      <c r="L765">
        <v>1336453200</v>
      </c>
      <c r="M765" s="8">
        <f t="shared" si="22"/>
        <v>41037.208333333336</v>
      </c>
      <c r="N765">
        <v>1339477200</v>
      </c>
      <c r="O765" s="8">
        <f t="shared" si="23"/>
        <v>41072.208333333336</v>
      </c>
      <c r="P765" t="b">
        <v>0</v>
      </c>
      <c r="Q765" t="b">
        <v>1</v>
      </c>
      <c r="R765" t="s">
        <v>33</v>
      </c>
      <c r="S765" t="str">
        <f>_xlfn.TEXTBEFORE(R765,"/")</f>
        <v>theater</v>
      </c>
      <c r="T765" t="str">
        <f>_xlfn.TEXTAFTER(R765,"/")</f>
        <v>plays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>E766/D766</f>
        <v>7.2818181818181822</v>
      </c>
      <c r="G766" t="s">
        <v>20</v>
      </c>
      <c r="H766">
        <v>148</v>
      </c>
      <c r="I766" s="5">
        <f>IFERROR(E766/H766,0)</f>
        <v>54.121621621621621</v>
      </c>
      <c r="J766" t="s">
        <v>21</v>
      </c>
      <c r="K766" t="s">
        <v>22</v>
      </c>
      <c r="L766">
        <v>1305262800</v>
      </c>
      <c r="M766" s="8">
        <f t="shared" si="22"/>
        <v>40676.208333333336</v>
      </c>
      <c r="N766">
        <v>1305954000</v>
      </c>
      <c r="O766" s="8">
        <f t="shared" si="23"/>
        <v>40684.208333333336</v>
      </c>
      <c r="P766" t="b">
        <v>0</v>
      </c>
      <c r="Q766" t="b">
        <v>0</v>
      </c>
      <c r="R766" t="s">
        <v>23</v>
      </c>
      <c r="S766" t="str">
        <f>_xlfn.TEXTBEFORE(R766,"/")</f>
        <v>music</v>
      </c>
      <c r="T766" t="str">
        <f>_xlfn.TEXTAFTER(R766,"/")</f>
        <v>rock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>E767/D767</f>
        <v>2.0833333333333335</v>
      </c>
      <c r="G767" t="s">
        <v>20</v>
      </c>
      <c r="H767">
        <v>198</v>
      </c>
      <c r="I767" s="5">
        <f>IFERROR(E767/H767,0)</f>
        <v>41.035353535353536</v>
      </c>
      <c r="J767" t="s">
        <v>21</v>
      </c>
      <c r="K767" t="s">
        <v>22</v>
      </c>
      <c r="L767">
        <v>1492232400</v>
      </c>
      <c r="M767" s="8">
        <f t="shared" si="22"/>
        <v>42840.208333333328</v>
      </c>
      <c r="N767">
        <v>1494392400</v>
      </c>
      <c r="O767" s="8">
        <f t="shared" si="23"/>
        <v>42865.208333333328</v>
      </c>
      <c r="P767" t="b">
        <v>1</v>
      </c>
      <c r="Q767" t="b">
        <v>1</v>
      </c>
      <c r="R767" t="s">
        <v>60</v>
      </c>
      <c r="S767" t="str">
        <f>_xlfn.TEXTBEFORE(R767,"/")</f>
        <v>music</v>
      </c>
      <c r="T767" t="str">
        <f>_xlfn.TEXTAFTER(R767,"/")</f>
        <v>indie rock</v>
      </c>
    </row>
    <row r="768" spans="1:20" ht="31.5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>E768/D768</f>
        <v>0.31171232876712329</v>
      </c>
      <c r="G768" t="s">
        <v>14</v>
      </c>
      <c r="H768">
        <v>248</v>
      </c>
      <c r="I768" s="5">
        <f>IFERROR(E768/H768,0)</f>
        <v>55.052419354838712</v>
      </c>
      <c r="J768" t="s">
        <v>26</v>
      </c>
      <c r="K768" t="s">
        <v>27</v>
      </c>
      <c r="L768">
        <v>1537333200</v>
      </c>
      <c r="M768" s="8">
        <f t="shared" si="22"/>
        <v>43362.208333333328</v>
      </c>
      <c r="N768">
        <v>1537419600</v>
      </c>
      <c r="O768" s="8">
        <f t="shared" si="23"/>
        <v>43363.208333333328</v>
      </c>
      <c r="P768" t="b">
        <v>0</v>
      </c>
      <c r="Q768" t="b">
        <v>0</v>
      </c>
      <c r="R768" t="s">
        <v>474</v>
      </c>
      <c r="S768" t="str">
        <f>_xlfn.TEXTBEFORE(R768,"/")</f>
        <v>film &amp; video</v>
      </c>
      <c r="T768" t="str">
        <f>_xlfn.TEXTAFTER(R768,"/")</f>
        <v>science fiction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>E769/D769</f>
        <v>0.56967078189300413</v>
      </c>
      <c r="G769" t="s">
        <v>14</v>
      </c>
      <c r="H769">
        <v>513</v>
      </c>
      <c r="I769" s="5">
        <f>IFERROR(E769/H769,0)</f>
        <v>107.93762183235867</v>
      </c>
      <c r="J769" t="s">
        <v>21</v>
      </c>
      <c r="K769" t="s">
        <v>22</v>
      </c>
      <c r="L769">
        <v>1444107600</v>
      </c>
      <c r="M769" s="8">
        <f t="shared" si="22"/>
        <v>42283.208333333328</v>
      </c>
      <c r="N769">
        <v>1447999200</v>
      </c>
      <c r="O769" s="8">
        <f t="shared" si="23"/>
        <v>42328.25</v>
      </c>
      <c r="P769" t="b">
        <v>0</v>
      </c>
      <c r="Q769" t="b">
        <v>0</v>
      </c>
      <c r="R769" t="s">
        <v>206</v>
      </c>
      <c r="S769" t="str">
        <f>_xlfn.TEXTBEFORE(R769,"/")</f>
        <v>publishing</v>
      </c>
      <c r="T769" t="str">
        <f>_xlfn.TEXTAFTER(R769,"/")</f>
        <v>translations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>E770/D770</f>
        <v>2.31</v>
      </c>
      <c r="G770" t="s">
        <v>20</v>
      </c>
      <c r="H770">
        <v>150</v>
      </c>
      <c r="I770" s="5">
        <f>IFERROR(E770/H770,0)</f>
        <v>73.92</v>
      </c>
      <c r="J770" t="s">
        <v>21</v>
      </c>
      <c r="K770" t="s">
        <v>22</v>
      </c>
      <c r="L770">
        <v>1386741600</v>
      </c>
      <c r="M770" s="8">
        <f t="shared" si="22"/>
        <v>41619.25</v>
      </c>
      <c r="N770">
        <v>1388037600</v>
      </c>
      <c r="O770" s="8">
        <f t="shared" si="23"/>
        <v>41634.25</v>
      </c>
      <c r="P770" t="b">
        <v>0</v>
      </c>
      <c r="Q770" t="b">
        <v>0</v>
      </c>
      <c r="R770" t="s">
        <v>33</v>
      </c>
      <c r="S770" t="str">
        <f>_xlfn.TEXTBEFORE(R770,"/")</f>
        <v>theater</v>
      </c>
      <c r="T770" t="str">
        <f>_xlfn.TEXTAFTER(R770,"/")</f>
        <v>plays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>E771/D771</f>
        <v>0.86867834394904464</v>
      </c>
      <c r="G771" t="s">
        <v>14</v>
      </c>
      <c r="H771">
        <v>3410</v>
      </c>
      <c r="I771" s="5">
        <f>IFERROR(E771/H771,0)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24">(((L771/60)/60)/24)+DATE(1970,1,1)</f>
        <v>41501.208333333336</v>
      </c>
      <c r="N771">
        <v>1378789200</v>
      </c>
      <c r="O771" s="8">
        <f t="shared" ref="O771:O834" si="2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_xlfn.TEXTBEFORE(R771,"/")</f>
        <v>games</v>
      </c>
      <c r="T771" t="str">
        <f>_xlfn.TEXTAFTER(R771,"/")</f>
        <v>video games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>E772/D772</f>
        <v>2.7074418604651163</v>
      </c>
      <c r="G772" t="s">
        <v>20</v>
      </c>
      <c r="H772">
        <v>216</v>
      </c>
      <c r="I772" s="5">
        <f>IFERROR(E772/H772,0)</f>
        <v>53.898148148148145</v>
      </c>
      <c r="J772" t="s">
        <v>107</v>
      </c>
      <c r="K772" t="s">
        <v>108</v>
      </c>
      <c r="L772">
        <v>1397451600</v>
      </c>
      <c r="M772" s="8">
        <f t="shared" si="24"/>
        <v>41743.208333333336</v>
      </c>
      <c r="N772">
        <v>1398056400</v>
      </c>
      <c r="O772" s="8">
        <f t="shared" si="25"/>
        <v>41750.208333333336</v>
      </c>
      <c r="P772" t="b">
        <v>0</v>
      </c>
      <c r="Q772" t="b">
        <v>1</v>
      </c>
      <c r="R772" t="s">
        <v>33</v>
      </c>
      <c r="S772" t="str">
        <f>_xlfn.TEXTBEFORE(R772,"/")</f>
        <v>theater</v>
      </c>
      <c r="T772" t="str">
        <f>_xlfn.TEXTAFTER(R772,"/")</f>
        <v>plays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>E773/D773</f>
        <v>0.49446428571428569</v>
      </c>
      <c r="G773" t="s">
        <v>74</v>
      </c>
      <c r="H773">
        <v>26</v>
      </c>
      <c r="I773" s="5">
        <f>IFERROR(E773/H773,0)</f>
        <v>106.5</v>
      </c>
      <c r="J773" t="s">
        <v>21</v>
      </c>
      <c r="K773" t="s">
        <v>22</v>
      </c>
      <c r="L773">
        <v>1548482400</v>
      </c>
      <c r="M773" s="8">
        <f t="shared" si="24"/>
        <v>43491.25</v>
      </c>
      <c r="N773">
        <v>1550815200</v>
      </c>
      <c r="O773" s="8">
        <f t="shared" si="25"/>
        <v>43518.25</v>
      </c>
      <c r="P773" t="b">
        <v>0</v>
      </c>
      <c r="Q773" t="b">
        <v>0</v>
      </c>
      <c r="R773" t="s">
        <v>33</v>
      </c>
      <c r="S773" t="str">
        <f>_xlfn.TEXTBEFORE(R773,"/")</f>
        <v>theater</v>
      </c>
      <c r="T773" t="str">
        <f>_xlfn.TEXTAFTER(R773,"/")</f>
        <v>plays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>E774/D774</f>
        <v>1.1335962566844919</v>
      </c>
      <c r="G774" t="s">
        <v>20</v>
      </c>
      <c r="H774">
        <v>5139</v>
      </c>
      <c r="I774" s="5">
        <f>IFERROR(E774/H774,0)</f>
        <v>32.999805409612762</v>
      </c>
      <c r="J774" t="s">
        <v>21</v>
      </c>
      <c r="K774" t="s">
        <v>22</v>
      </c>
      <c r="L774">
        <v>1549692000</v>
      </c>
      <c r="M774" s="8">
        <f t="shared" si="24"/>
        <v>43505.25</v>
      </c>
      <c r="N774">
        <v>1550037600</v>
      </c>
      <c r="O774" s="8">
        <f t="shared" si="25"/>
        <v>43509.25</v>
      </c>
      <c r="P774" t="b">
        <v>0</v>
      </c>
      <c r="Q774" t="b">
        <v>0</v>
      </c>
      <c r="R774" t="s">
        <v>60</v>
      </c>
      <c r="S774" t="str">
        <f>_xlfn.TEXTBEFORE(R774,"/")</f>
        <v>music</v>
      </c>
      <c r="T774" t="str">
        <f>_xlfn.TEXTAFTER(R774,"/")</f>
        <v>indie rock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>E775/D775</f>
        <v>1.9055555555555554</v>
      </c>
      <c r="G775" t="s">
        <v>20</v>
      </c>
      <c r="H775">
        <v>2353</v>
      </c>
      <c r="I775" s="5">
        <f>IFERROR(E775/H775,0)</f>
        <v>43.00254993625159</v>
      </c>
      <c r="J775" t="s">
        <v>21</v>
      </c>
      <c r="K775" t="s">
        <v>22</v>
      </c>
      <c r="L775">
        <v>1492059600</v>
      </c>
      <c r="M775" s="8">
        <f t="shared" si="24"/>
        <v>42838.208333333328</v>
      </c>
      <c r="N775">
        <v>1492923600</v>
      </c>
      <c r="O775" s="8">
        <f t="shared" si="25"/>
        <v>42848.208333333328</v>
      </c>
      <c r="P775" t="b">
        <v>0</v>
      </c>
      <c r="Q775" t="b">
        <v>0</v>
      </c>
      <c r="R775" t="s">
        <v>33</v>
      </c>
      <c r="S775" t="str">
        <f>_xlfn.TEXTBEFORE(R775,"/")</f>
        <v>theater</v>
      </c>
      <c r="T775" t="str">
        <f>_xlfn.TEXTAFTER(R775,"/")</f>
        <v>plays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>E776/D776</f>
        <v>1.355</v>
      </c>
      <c r="G776" t="s">
        <v>20</v>
      </c>
      <c r="H776">
        <v>78</v>
      </c>
      <c r="I776" s="5">
        <f>IFERROR(E776/H776,0)</f>
        <v>86.858974358974365</v>
      </c>
      <c r="J776" t="s">
        <v>107</v>
      </c>
      <c r="K776" t="s">
        <v>108</v>
      </c>
      <c r="L776">
        <v>1463979600</v>
      </c>
      <c r="M776" s="8">
        <f t="shared" si="24"/>
        <v>42513.208333333328</v>
      </c>
      <c r="N776">
        <v>1467522000</v>
      </c>
      <c r="O776" s="8">
        <f t="shared" si="25"/>
        <v>42554.208333333328</v>
      </c>
      <c r="P776" t="b">
        <v>0</v>
      </c>
      <c r="Q776" t="b">
        <v>0</v>
      </c>
      <c r="R776" t="s">
        <v>28</v>
      </c>
      <c r="S776" t="str">
        <f>_xlfn.TEXTBEFORE(R776,"/")</f>
        <v>technology</v>
      </c>
      <c r="T776" t="str">
        <f>_xlfn.TEXTAFTER(R776,"/")</f>
        <v>web</v>
      </c>
    </row>
    <row r="777" spans="1:20" ht="31.5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>E777/D777</f>
        <v>0.10297872340425532</v>
      </c>
      <c r="G777" t="s">
        <v>14</v>
      </c>
      <c r="H777">
        <v>10</v>
      </c>
      <c r="I777" s="5">
        <f>IFERROR(E777/H777,0)</f>
        <v>96.8</v>
      </c>
      <c r="J777" t="s">
        <v>21</v>
      </c>
      <c r="K777" t="s">
        <v>22</v>
      </c>
      <c r="L777">
        <v>1415253600</v>
      </c>
      <c r="M777" s="8">
        <f t="shared" si="24"/>
        <v>41949.25</v>
      </c>
      <c r="N777">
        <v>1416117600</v>
      </c>
      <c r="O777" s="8">
        <f t="shared" si="25"/>
        <v>41959.25</v>
      </c>
      <c r="P777" t="b">
        <v>0</v>
      </c>
      <c r="Q777" t="b">
        <v>0</v>
      </c>
      <c r="R777" t="s">
        <v>23</v>
      </c>
      <c r="S777" t="str">
        <f>_xlfn.TEXTBEFORE(R777,"/")</f>
        <v>music</v>
      </c>
      <c r="T777" t="str">
        <f>_xlfn.TEXTAFTER(R777,"/")</f>
        <v>rock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>E778/D778</f>
        <v>0.65544223826714798</v>
      </c>
      <c r="G778" t="s">
        <v>14</v>
      </c>
      <c r="H778">
        <v>2201</v>
      </c>
      <c r="I778" s="5">
        <f>IFERROR(E778/H778,0)</f>
        <v>32.995456610631528</v>
      </c>
      <c r="J778" t="s">
        <v>21</v>
      </c>
      <c r="K778" t="s">
        <v>22</v>
      </c>
      <c r="L778">
        <v>1562216400</v>
      </c>
      <c r="M778" s="8">
        <f t="shared" si="24"/>
        <v>43650.208333333328</v>
      </c>
      <c r="N778">
        <v>1563771600</v>
      </c>
      <c r="O778" s="8">
        <f t="shared" si="25"/>
        <v>43668.208333333328</v>
      </c>
      <c r="P778" t="b">
        <v>0</v>
      </c>
      <c r="Q778" t="b">
        <v>0</v>
      </c>
      <c r="R778" t="s">
        <v>33</v>
      </c>
      <c r="S778" t="str">
        <f>_xlfn.TEXTBEFORE(R778,"/")</f>
        <v>theater</v>
      </c>
      <c r="T778" t="str">
        <f>_xlfn.TEXTAFTER(R778,"/")</f>
        <v>plays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>E779/D779</f>
        <v>0.49026652452025588</v>
      </c>
      <c r="G779" t="s">
        <v>14</v>
      </c>
      <c r="H779">
        <v>676</v>
      </c>
      <c r="I779" s="5">
        <f>IFERROR(E779/H779,0)</f>
        <v>68.028106508875737</v>
      </c>
      <c r="J779" t="s">
        <v>21</v>
      </c>
      <c r="K779" t="s">
        <v>22</v>
      </c>
      <c r="L779">
        <v>1316754000</v>
      </c>
      <c r="M779" s="8">
        <f t="shared" si="24"/>
        <v>40809.208333333336</v>
      </c>
      <c r="N779">
        <v>1319259600</v>
      </c>
      <c r="O779" s="8">
        <f t="shared" si="25"/>
        <v>40838.208333333336</v>
      </c>
      <c r="P779" t="b">
        <v>0</v>
      </c>
      <c r="Q779" t="b">
        <v>0</v>
      </c>
      <c r="R779" t="s">
        <v>33</v>
      </c>
      <c r="S779" t="str">
        <f>_xlfn.TEXTBEFORE(R779,"/")</f>
        <v>theater</v>
      </c>
      <c r="T779" t="str">
        <f>_xlfn.TEXTAFTER(R779,"/")</f>
        <v>plays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>E780/D780</f>
        <v>7.8792307692307695</v>
      </c>
      <c r="G780" t="s">
        <v>20</v>
      </c>
      <c r="H780">
        <v>174</v>
      </c>
      <c r="I780" s="5">
        <f>IFERROR(E780/H780,0)</f>
        <v>58.867816091954026</v>
      </c>
      <c r="J780" t="s">
        <v>98</v>
      </c>
      <c r="K780" t="s">
        <v>99</v>
      </c>
      <c r="L780">
        <v>1313211600</v>
      </c>
      <c r="M780" s="8">
        <f t="shared" si="24"/>
        <v>40768.208333333336</v>
      </c>
      <c r="N780">
        <v>1313643600</v>
      </c>
      <c r="O780" s="8">
        <f t="shared" si="25"/>
        <v>40773.208333333336</v>
      </c>
      <c r="P780" t="b">
        <v>0</v>
      </c>
      <c r="Q780" t="b">
        <v>0</v>
      </c>
      <c r="R780" t="s">
        <v>71</v>
      </c>
      <c r="S780" t="str">
        <f>_xlfn.TEXTBEFORE(R780,"/")</f>
        <v>film &amp; video</v>
      </c>
      <c r="T780" t="str">
        <f>_xlfn.TEXTAFTER(R780,"/")</f>
        <v>animation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>E781/D781</f>
        <v>0.80306347746090156</v>
      </c>
      <c r="G781" t="s">
        <v>14</v>
      </c>
      <c r="H781">
        <v>831</v>
      </c>
      <c r="I781" s="5">
        <f>IFERROR(E781/H781,0)</f>
        <v>105.04572803850782</v>
      </c>
      <c r="J781" t="s">
        <v>21</v>
      </c>
      <c r="K781" t="s">
        <v>22</v>
      </c>
      <c r="L781">
        <v>1439528400</v>
      </c>
      <c r="M781" s="8">
        <f t="shared" si="24"/>
        <v>42230.208333333328</v>
      </c>
      <c r="N781">
        <v>1440306000</v>
      </c>
      <c r="O781" s="8">
        <f t="shared" si="25"/>
        <v>42239.208333333328</v>
      </c>
      <c r="P781" t="b">
        <v>0</v>
      </c>
      <c r="Q781" t="b">
        <v>1</v>
      </c>
      <c r="R781" t="s">
        <v>33</v>
      </c>
      <c r="S781" t="str">
        <f>_xlfn.TEXTBEFORE(R781,"/")</f>
        <v>theater</v>
      </c>
      <c r="T781" t="str">
        <f>_xlfn.TEXTAFTER(R781,"/")</f>
        <v>plays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>E782/D782</f>
        <v>1.0629411764705883</v>
      </c>
      <c r="G782" t="s">
        <v>20</v>
      </c>
      <c r="H782">
        <v>164</v>
      </c>
      <c r="I782" s="5">
        <f>IFERROR(E782/H782,0)</f>
        <v>33.054878048780488</v>
      </c>
      <c r="J782" t="s">
        <v>21</v>
      </c>
      <c r="K782" t="s">
        <v>22</v>
      </c>
      <c r="L782">
        <v>1469163600</v>
      </c>
      <c r="M782" s="8">
        <f t="shared" si="24"/>
        <v>42573.208333333328</v>
      </c>
      <c r="N782">
        <v>1470805200</v>
      </c>
      <c r="O782" s="8">
        <f t="shared" si="25"/>
        <v>42592.208333333328</v>
      </c>
      <c r="P782" t="b">
        <v>0</v>
      </c>
      <c r="Q782" t="b">
        <v>1</v>
      </c>
      <c r="R782" t="s">
        <v>53</v>
      </c>
      <c r="S782" t="str">
        <f>_xlfn.TEXTBEFORE(R782,"/")</f>
        <v>film &amp; video</v>
      </c>
      <c r="T782" t="str">
        <f>_xlfn.TEXTAFTER(R782,"/")</f>
        <v>drama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>E783/D783</f>
        <v>0.50735632183908042</v>
      </c>
      <c r="G783" t="s">
        <v>74</v>
      </c>
      <c r="H783">
        <v>56</v>
      </c>
      <c r="I783" s="5">
        <f>IFERROR(E783/H783,0)</f>
        <v>78.821428571428569</v>
      </c>
      <c r="J783" t="s">
        <v>98</v>
      </c>
      <c r="K783" t="s">
        <v>99</v>
      </c>
      <c r="L783">
        <v>1288501200</v>
      </c>
      <c r="M783" s="8">
        <f t="shared" si="24"/>
        <v>40482.208333333336</v>
      </c>
      <c r="N783">
        <v>1292911200</v>
      </c>
      <c r="O783" s="8">
        <f t="shared" si="25"/>
        <v>40533.25</v>
      </c>
      <c r="P783" t="b">
        <v>0</v>
      </c>
      <c r="Q783" t="b">
        <v>0</v>
      </c>
      <c r="R783" t="s">
        <v>33</v>
      </c>
      <c r="S783" t="str">
        <f>_xlfn.TEXTBEFORE(R783,"/")</f>
        <v>theater</v>
      </c>
      <c r="T783" t="str">
        <f>_xlfn.TEXTAFTER(R783,"/")</f>
        <v>plays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>E784/D784</f>
        <v>2.153137254901961</v>
      </c>
      <c r="G784" t="s">
        <v>20</v>
      </c>
      <c r="H784">
        <v>161</v>
      </c>
      <c r="I784" s="5">
        <f>IFERROR(E784/H784,0)</f>
        <v>68.204968944099377</v>
      </c>
      <c r="J784" t="s">
        <v>21</v>
      </c>
      <c r="K784" t="s">
        <v>22</v>
      </c>
      <c r="L784">
        <v>1298959200</v>
      </c>
      <c r="M784" s="8">
        <f t="shared" si="24"/>
        <v>40603.25</v>
      </c>
      <c r="N784">
        <v>1301374800</v>
      </c>
      <c r="O784" s="8">
        <f t="shared" si="25"/>
        <v>40631.208333333336</v>
      </c>
      <c r="P784" t="b">
        <v>0</v>
      </c>
      <c r="Q784" t="b">
        <v>1</v>
      </c>
      <c r="R784" t="s">
        <v>71</v>
      </c>
      <c r="S784" t="str">
        <f>_xlfn.TEXTBEFORE(R784,"/")</f>
        <v>film &amp; video</v>
      </c>
      <c r="T784" t="str">
        <f>_xlfn.TEXTAFTER(R784,"/")</f>
        <v>animation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>E785/D785</f>
        <v>1.4122972972972974</v>
      </c>
      <c r="G785" t="s">
        <v>20</v>
      </c>
      <c r="H785">
        <v>138</v>
      </c>
      <c r="I785" s="5">
        <f>IFERROR(E785/H785,0)</f>
        <v>75.731884057971016</v>
      </c>
      <c r="J785" t="s">
        <v>21</v>
      </c>
      <c r="K785" t="s">
        <v>22</v>
      </c>
      <c r="L785">
        <v>1387260000</v>
      </c>
      <c r="M785" s="8">
        <f t="shared" si="24"/>
        <v>41625.25</v>
      </c>
      <c r="N785">
        <v>1387864800</v>
      </c>
      <c r="O785" s="8">
        <f t="shared" si="25"/>
        <v>41632.25</v>
      </c>
      <c r="P785" t="b">
        <v>0</v>
      </c>
      <c r="Q785" t="b">
        <v>0</v>
      </c>
      <c r="R785" t="s">
        <v>23</v>
      </c>
      <c r="S785" t="str">
        <f>_xlfn.TEXTBEFORE(R785,"/")</f>
        <v>music</v>
      </c>
      <c r="T785" t="str">
        <f>_xlfn.TEXTAFTER(R785,"/")</f>
        <v>rock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>E786/D786</f>
        <v>1.1533745781777278</v>
      </c>
      <c r="G786" t="s">
        <v>20</v>
      </c>
      <c r="H786">
        <v>3308</v>
      </c>
      <c r="I786" s="5">
        <f>IFERROR(E786/H786,0)</f>
        <v>30.996070133010882</v>
      </c>
      <c r="J786" t="s">
        <v>21</v>
      </c>
      <c r="K786" t="s">
        <v>22</v>
      </c>
      <c r="L786">
        <v>1457244000</v>
      </c>
      <c r="M786" s="8">
        <f t="shared" si="24"/>
        <v>42435.25</v>
      </c>
      <c r="N786">
        <v>1458190800</v>
      </c>
      <c r="O786" s="8">
        <f t="shared" si="25"/>
        <v>42446.208333333328</v>
      </c>
      <c r="P786" t="b">
        <v>0</v>
      </c>
      <c r="Q786" t="b">
        <v>0</v>
      </c>
      <c r="R786" t="s">
        <v>28</v>
      </c>
      <c r="S786" t="str">
        <f>_xlfn.TEXTBEFORE(R786,"/")</f>
        <v>technology</v>
      </c>
      <c r="T786" t="str">
        <f>_xlfn.TEXTAFTER(R786,"/")</f>
        <v>web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>E787/D787</f>
        <v>1.9311940298507462</v>
      </c>
      <c r="G787" t="s">
        <v>20</v>
      </c>
      <c r="H787">
        <v>127</v>
      </c>
      <c r="I787" s="5">
        <f>IFERROR(E787/H787,0)</f>
        <v>101.88188976377953</v>
      </c>
      <c r="J787" t="s">
        <v>26</v>
      </c>
      <c r="K787" t="s">
        <v>27</v>
      </c>
      <c r="L787">
        <v>1556341200</v>
      </c>
      <c r="M787" s="8">
        <f t="shared" si="24"/>
        <v>43582.208333333328</v>
      </c>
      <c r="N787">
        <v>1559278800</v>
      </c>
      <c r="O787" s="8">
        <f t="shared" si="25"/>
        <v>43616.208333333328</v>
      </c>
      <c r="P787" t="b">
        <v>0</v>
      </c>
      <c r="Q787" t="b">
        <v>1</v>
      </c>
      <c r="R787" t="s">
        <v>71</v>
      </c>
      <c r="S787" t="str">
        <f>_xlfn.TEXTBEFORE(R787,"/")</f>
        <v>film &amp; video</v>
      </c>
      <c r="T787" t="str">
        <f>_xlfn.TEXTAFTER(R787,"/")</f>
        <v>animation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>E788/D788</f>
        <v>7.2973333333333334</v>
      </c>
      <c r="G788" t="s">
        <v>20</v>
      </c>
      <c r="H788">
        <v>207</v>
      </c>
      <c r="I788" s="5">
        <f>IFERROR(E788/H788,0)</f>
        <v>52.879227053140099</v>
      </c>
      <c r="J788" t="s">
        <v>107</v>
      </c>
      <c r="K788" t="s">
        <v>108</v>
      </c>
      <c r="L788">
        <v>1522126800</v>
      </c>
      <c r="M788" s="8">
        <f t="shared" si="24"/>
        <v>43186.208333333328</v>
      </c>
      <c r="N788">
        <v>1522731600</v>
      </c>
      <c r="O788" s="8">
        <f t="shared" si="25"/>
        <v>43193.208333333328</v>
      </c>
      <c r="P788" t="b">
        <v>0</v>
      </c>
      <c r="Q788" t="b">
        <v>1</v>
      </c>
      <c r="R788" t="s">
        <v>159</v>
      </c>
      <c r="S788" t="str">
        <f>_xlfn.TEXTBEFORE(R788,"/")</f>
        <v>music</v>
      </c>
      <c r="T788" t="str">
        <f>_xlfn.TEXTAFTER(R788,"/")</f>
        <v>jazz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>E789/D789</f>
        <v>0.99663398692810456</v>
      </c>
      <c r="G789" t="s">
        <v>14</v>
      </c>
      <c r="H789">
        <v>859</v>
      </c>
      <c r="I789" s="5">
        <f>IFERROR(E789/H789,0)</f>
        <v>71.005820721769496</v>
      </c>
      <c r="J789" t="s">
        <v>15</v>
      </c>
      <c r="K789" t="s">
        <v>16</v>
      </c>
      <c r="L789">
        <v>1305954000</v>
      </c>
      <c r="M789" s="8">
        <f t="shared" si="24"/>
        <v>40684.208333333336</v>
      </c>
      <c r="N789">
        <v>1306731600</v>
      </c>
      <c r="O789" s="8">
        <f t="shared" si="25"/>
        <v>40693.208333333336</v>
      </c>
      <c r="P789" t="b">
        <v>0</v>
      </c>
      <c r="Q789" t="b">
        <v>0</v>
      </c>
      <c r="R789" t="s">
        <v>23</v>
      </c>
      <c r="S789" t="str">
        <f>_xlfn.TEXTBEFORE(R789,"/")</f>
        <v>music</v>
      </c>
      <c r="T789" t="str">
        <f>_xlfn.TEXTAFTER(R789,"/")</f>
        <v>rock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>E790/D790</f>
        <v>0.88166666666666671</v>
      </c>
      <c r="G790" t="s">
        <v>47</v>
      </c>
      <c r="H790">
        <v>31</v>
      </c>
      <c r="I790" s="5">
        <f>IFERROR(E790/H790,0)</f>
        <v>102.38709677419355</v>
      </c>
      <c r="J790" t="s">
        <v>21</v>
      </c>
      <c r="K790" t="s">
        <v>22</v>
      </c>
      <c r="L790">
        <v>1350709200</v>
      </c>
      <c r="M790" s="8">
        <f t="shared" si="24"/>
        <v>41202.208333333336</v>
      </c>
      <c r="N790">
        <v>1352527200</v>
      </c>
      <c r="O790" s="8">
        <f t="shared" si="25"/>
        <v>41223.25</v>
      </c>
      <c r="P790" t="b">
        <v>0</v>
      </c>
      <c r="Q790" t="b">
        <v>0</v>
      </c>
      <c r="R790" t="s">
        <v>71</v>
      </c>
      <c r="S790" t="str">
        <f>_xlfn.TEXTBEFORE(R790,"/")</f>
        <v>film &amp; video</v>
      </c>
      <c r="T790" t="str">
        <f>_xlfn.TEXTAFTER(R790,"/")</f>
        <v>animation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>E791/D791</f>
        <v>0.37233333333333335</v>
      </c>
      <c r="G791" t="s">
        <v>14</v>
      </c>
      <c r="H791">
        <v>45</v>
      </c>
      <c r="I791" s="5">
        <f>IFERROR(E791/H791,0)</f>
        <v>74.466666666666669</v>
      </c>
      <c r="J791" t="s">
        <v>21</v>
      </c>
      <c r="K791" t="s">
        <v>22</v>
      </c>
      <c r="L791">
        <v>1401166800</v>
      </c>
      <c r="M791" s="8">
        <f t="shared" si="24"/>
        <v>41786.208333333336</v>
      </c>
      <c r="N791">
        <v>1404363600</v>
      </c>
      <c r="O791" s="8">
        <f t="shared" si="25"/>
        <v>41823.208333333336</v>
      </c>
      <c r="P791" t="b">
        <v>0</v>
      </c>
      <c r="Q791" t="b">
        <v>0</v>
      </c>
      <c r="R791" t="s">
        <v>33</v>
      </c>
      <c r="S791" t="str">
        <f>_xlfn.TEXTBEFORE(R791,"/")</f>
        <v>theater</v>
      </c>
      <c r="T791" t="str">
        <f>_xlfn.TEXTAFTER(R791,"/")</f>
        <v>plays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>E792/D792</f>
        <v>0.30540075309306081</v>
      </c>
      <c r="G792" t="s">
        <v>74</v>
      </c>
      <c r="H792">
        <v>1113</v>
      </c>
      <c r="I792" s="5">
        <f>IFERROR(E792/H792,0)</f>
        <v>51.009883198562441</v>
      </c>
      <c r="J792" t="s">
        <v>21</v>
      </c>
      <c r="K792" t="s">
        <v>22</v>
      </c>
      <c r="L792">
        <v>1266127200</v>
      </c>
      <c r="M792" s="8">
        <f t="shared" si="24"/>
        <v>40223.25</v>
      </c>
      <c r="N792">
        <v>1266645600</v>
      </c>
      <c r="O792" s="8">
        <f t="shared" si="25"/>
        <v>40229.25</v>
      </c>
      <c r="P792" t="b">
        <v>0</v>
      </c>
      <c r="Q792" t="b">
        <v>0</v>
      </c>
      <c r="R792" t="s">
        <v>33</v>
      </c>
      <c r="S792" t="str">
        <f>_xlfn.TEXTBEFORE(R792,"/")</f>
        <v>theater</v>
      </c>
      <c r="T792" t="str">
        <f>_xlfn.TEXTAFTER(R792,"/")</f>
        <v>plays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>E793/D793</f>
        <v>0.25714285714285712</v>
      </c>
      <c r="G793" t="s">
        <v>14</v>
      </c>
      <c r="H793">
        <v>6</v>
      </c>
      <c r="I793" s="5">
        <f>IFERROR(E793/H793,0)</f>
        <v>90</v>
      </c>
      <c r="J793" t="s">
        <v>21</v>
      </c>
      <c r="K793" t="s">
        <v>22</v>
      </c>
      <c r="L793">
        <v>1481436000</v>
      </c>
      <c r="M793" s="8">
        <f t="shared" si="24"/>
        <v>42715.25</v>
      </c>
      <c r="N793">
        <v>1482818400</v>
      </c>
      <c r="O793" s="8">
        <f t="shared" si="25"/>
        <v>42731.25</v>
      </c>
      <c r="P793" t="b">
        <v>0</v>
      </c>
      <c r="Q793" t="b">
        <v>0</v>
      </c>
      <c r="R793" t="s">
        <v>17</v>
      </c>
      <c r="S793" t="str">
        <f>_xlfn.TEXTBEFORE(R793,"/")</f>
        <v>food</v>
      </c>
      <c r="T793" t="str">
        <f>_xlfn.TEXTAFTER(R793,"/")</f>
        <v>food trucks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>E794/D794</f>
        <v>0.34</v>
      </c>
      <c r="G794" t="s">
        <v>14</v>
      </c>
      <c r="H794">
        <v>7</v>
      </c>
      <c r="I794" s="5">
        <f>IFERROR(E794/H794,0)</f>
        <v>97.142857142857139</v>
      </c>
      <c r="J794" t="s">
        <v>21</v>
      </c>
      <c r="K794" t="s">
        <v>22</v>
      </c>
      <c r="L794">
        <v>1372222800</v>
      </c>
      <c r="M794" s="8">
        <f t="shared" si="24"/>
        <v>41451.208333333336</v>
      </c>
      <c r="N794">
        <v>1374642000</v>
      </c>
      <c r="O794" s="8">
        <f t="shared" si="25"/>
        <v>41479.208333333336</v>
      </c>
      <c r="P794" t="b">
        <v>0</v>
      </c>
      <c r="Q794" t="b">
        <v>1</v>
      </c>
      <c r="R794" t="s">
        <v>33</v>
      </c>
      <c r="S794" t="str">
        <f>_xlfn.TEXTBEFORE(R794,"/")</f>
        <v>theater</v>
      </c>
      <c r="T794" t="str">
        <f>_xlfn.TEXTAFTER(R794,"/")</f>
        <v>plays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>E795/D795</f>
        <v>11.859090909090909</v>
      </c>
      <c r="G795" t="s">
        <v>20</v>
      </c>
      <c r="H795">
        <v>181</v>
      </c>
      <c r="I795" s="5">
        <f>IFERROR(E795/H795,0)</f>
        <v>72.071823204419886</v>
      </c>
      <c r="J795" t="s">
        <v>98</v>
      </c>
      <c r="K795" t="s">
        <v>99</v>
      </c>
      <c r="L795">
        <v>1372136400</v>
      </c>
      <c r="M795" s="8">
        <f t="shared" si="24"/>
        <v>41450.208333333336</v>
      </c>
      <c r="N795">
        <v>1372482000</v>
      </c>
      <c r="O795" s="8">
        <f t="shared" si="25"/>
        <v>41454.208333333336</v>
      </c>
      <c r="P795" t="b">
        <v>0</v>
      </c>
      <c r="Q795" t="b">
        <v>0</v>
      </c>
      <c r="R795" t="s">
        <v>68</v>
      </c>
      <c r="S795" t="str">
        <f>_xlfn.TEXTBEFORE(R795,"/")</f>
        <v>publishing</v>
      </c>
      <c r="T795" t="str">
        <f>_xlfn.TEXTAFTER(R795,"/")</f>
        <v>nonfiction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>E796/D796</f>
        <v>1.2539393939393939</v>
      </c>
      <c r="G796" t="s">
        <v>20</v>
      </c>
      <c r="H796">
        <v>110</v>
      </c>
      <c r="I796" s="5">
        <f>IFERROR(E796/H796,0)</f>
        <v>75.236363636363635</v>
      </c>
      <c r="J796" t="s">
        <v>21</v>
      </c>
      <c r="K796" t="s">
        <v>22</v>
      </c>
      <c r="L796">
        <v>1513922400</v>
      </c>
      <c r="M796" s="8">
        <f t="shared" si="24"/>
        <v>43091.25</v>
      </c>
      <c r="N796">
        <v>1514959200</v>
      </c>
      <c r="O796" s="8">
        <f t="shared" si="25"/>
        <v>43103.25</v>
      </c>
      <c r="P796" t="b">
        <v>0</v>
      </c>
      <c r="Q796" t="b">
        <v>0</v>
      </c>
      <c r="R796" t="s">
        <v>23</v>
      </c>
      <c r="S796" t="str">
        <f>_xlfn.TEXTBEFORE(R796,"/")</f>
        <v>music</v>
      </c>
      <c r="T796" t="str">
        <f>_xlfn.TEXTAFTER(R796,"/")</f>
        <v>rock</v>
      </c>
    </row>
    <row r="797" spans="1:20" ht="31.5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>E797/D797</f>
        <v>0.14394366197183098</v>
      </c>
      <c r="G797" t="s">
        <v>14</v>
      </c>
      <c r="H797">
        <v>31</v>
      </c>
      <c r="I797" s="5">
        <f>IFERROR(E797/H797,0)</f>
        <v>32.967741935483872</v>
      </c>
      <c r="J797" t="s">
        <v>21</v>
      </c>
      <c r="K797" t="s">
        <v>22</v>
      </c>
      <c r="L797">
        <v>1477976400</v>
      </c>
      <c r="M797" s="8">
        <f t="shared" si="24"/>
        <v>42675.208333333328</v>
      </c>
      <c r="N797">
        <v>1478235600</v>
      </c>
      <c r="O797" s="8">
        <f t="shared" si="25"/>
        <v>42678.208333333328</v>
      </c>
      <c r="P797" t="b">
        <v>0</v>
      </c>
      <c r="Q797" t="b">
        <v>0</v>
      </c>
      <c r="R797" t="s">
        <v>53</v>
      </c>
      <c r="S797" t="str">
        <f>_xlfn.TEXTBEFORE(R797,"/")</f>
        <v>film &amp; video</v>
      </c>
      <c r="T797" t="str">
        <f>_xlfn.TEXTAFTER(R797,"/")</f>
        <v>drama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>E798/D798</f>
        <v>0.54807692307692313</v>
      </c>
      <c r="G798" t="s">
        <v>14</v>
      </c>
      <c r="H798">
        <v>78</v>
      </c>
      <c r="I798" s="5">
        <f>IFERROR(E798/H798,0)</f>
        <v>54.807692307692307</v>
      </c>
      <c r="J798" t="s">
        <v>21</v>
      </c>
      <c r="K798" t="s">
        <v>22</v>
      </c>
      <c r="L798">
        <v>1407474000</v>
      </c>
      <c r="M798" s="8">
        <f t="shared" si="24"/>
        <v>41859.208333333336</v>
      </c>
      <c r="N798">
        <v>1408078800</v>
      </c>
      <c r="O798" s="8">
        <f t="shared" si="25"/>
        <v>41866.208333333336</v>
      </c>
      <c r="P798" t="b">
        <v>0</v>
      </c>
      <c r="Q798" t="b">
        <v>1</v>
      </c>
      <c r="R798" t="s">
        <v>292</v>
      </c>
      <c r="S798" t="str">
        <f>_xlfn.TEXTBEFORE(R798,"/")</f>
        <v>games</v>
      </c>
      <c r="T798" t="str">
        <f>_xlfn.TEXTAFTER(R798,"/")</f>
        <v>mobile games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>E799/D799</f>
        <v>1.0963157894736841</v>
      </c>
      <c r="G799" t="s">
        <v>20</v>
      </c>
      <c r="H799">
        <v>185</v>
      </c>
      <c r="I799" s="5">
        <f>IFERROR(E799/H799,0)</f>
        <v>45.037837837837834</v>
      </c>
      <c r="J799" t="s">
        <v>21</v>
      </c>
      <c r="K799" t="s">
        <v>22</v>
      </c>
      <c r="L799">
        <v>1546149600</v>
      </c>
      <c r="M799" s="8">
        <f t="shared" si="24"/>
        <v>43464.25</v>
      </c>
      <c r="N799">
        <v>1548136800</v>
      </c>
      <c r="O799" s="8">
        <f t="shared" si="25"/>
        <v>43487.25</v>
      </c>
      <c r="P799" t="b">
        <v>0</v>
      </c>
      <c r="Q799" t="b">
        <v>0</v>
      </c>
      <c r="R799" t="s">
        <v>28</v>
      </c>
      <c r="S799" t="str">
        <f>_xlfn.TEXTBEFORE(R799,"/")</f>
        <v>technology</v>
      </c>
      <c r="T799" t="str">
        <f>_xlfn.TEXTAFTER(R799,"/")</f>
        <v>web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>E800/D800</f>
        <v>1.8847058823529412</v>
      </c>
      <c r="G800" t="s">
        <v>20</v>
      </c>
      <c r="H800">
        <v>121</v>
      </c>
      <c r="I800" s="5">
        <f>IFERROR(E800/H800,0)</f>
        <v>52.958677685950413</v>
      </c>
      <c r="J800" t="s">
        <v>21</v>
      </c>
      <c r="K800" t="s">
        <v>22</v>
      </c>
      <c r="L800">
        <v>1338440400</v>
      </c>
      <c r="M800" s="8">
        <f t="shared" si="24"/>
        <v>41060.208333333336</v>
      </c>
      <c r="N800">
        <v>1340859600</v>
      </c>
      <c r="O800" s="8">
        <f t="shared" si="25"/>
        <v>41088.208333333336</v>
      </c>
      <c r="P800" t="b">
        <v>0</v>
      </c>
      <c r="Q800" t="b">
        <v>1</v>
      </c>
      <c r="R800" t="s">
        <v>33</v>
      </c>
      <c r="S800" t="str">
        <f>_xlfn.TEXTBEFORE(R800,"/")</f>
        <v>theater</v>
      </c>
      <c r="T800" t="str">
        <f>_xlfn.TEXTAFTER(R800,"/")</f>
        <v>plays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>E801/D801</f>
        <v>0.87008284023668636</v>
      </c>
      <c r="G801" t="s">
        <v>14</v>
      </c>
      <c r="H801">
        <v>1225</v>
      </c>
      <c r="I801" s="5">
        <f>IFERROR(E801/H801,0)</f>
        <v>60.017959183673469</v>
      </c>
      <c r="J801" t="s">
        <v>40</v>
      </c>
      <c r="K801" t="s">
        <v>41</v>
      </c>
      <c r="L801">
        <v>1454133600</v>
      </c>
      <c r="M801" s="8">
        <f t="shared" si="24"/>
        <v>42399.25</v>
      </c>
      <c r="N801">
        <v>1454479200</v>
      </c>
      <c r="O801" s="8">
        <f t="shared" si="25"/>
        <v>42403.25</v>
      </c>
      <c r="P801" t="b">
        <v>0</v>
      </c>
      <c r="Q801" t="b">
        <v>0</v>
      </c>
      <c r="R801" t="s">
        <v>33</v>
      </c>
      <c r="S801" t="str">
        <f>_xlfn.TEXTBEFORE(R801,"/")</f>
        <v>theater</v>
      </c>
      <c r="T801" t="str">
        <f>_xlfn.TEXTAFTER(R801,"/")</f>
        <v>plays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>E802/D802</f>
        <v>0.01</v>
      </c>
      <c r="G802" t="s">
        <v>14</v>
      </c>
      <c r="H802">
        <v>1</v>
      </c>
      <c r="I802" s="5">
        <f>IFERROR(E802/H802,0)</f>
        <v>1</v>
      </c>
      <c r="J802" t="s">
        <v>98</v>
      </c>
      <c r="K802" t="s">
        <v>99</v>
      </c>
      <c r="L802">
        <v>1434085200</v>
      </c>
      <c r="M802" s="8">
        <f t="shared" si="24"/>
        <v>42167.208333333328</v>
      </c>
      <c r="N802">
        <v>1434430800</v>
      </c>
      <c r="O802" s="8">
        <f t="shared" si="25"/>
        <v>42171.208333333328</v>
      </c>
      <c r="P802" t="b">
        <v>0</v>
      </c>
      <c r="Q802" t="b">
        <v>0</v>
      </c>
      <c r="R802" t="s">
        <v>23</v>
      </c>
      <c r="S802" t="str">
        <f>_xlfn.TEXTBEFORE(R802,"/")</f>
        <v>music</v>
      </c>
      <c r="T802" t="str">
        <f>_xlfn.TEXTAFTER(R802,"/")</f>
        <v>rock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>E803/D803</f>
        <v>2.0291304347826089</v>
      </c>
      <c r="G803" t="s">
        <v>20</v>
      </c>
      <c r="H803">
        <v>106</v>
      </c>
      <c r="I803" s="5">
        <f>IFERROR(E803/H803,0)</f>
        <v>44.028301886792455</v>
      </c>
      <c r="J803" t="s">
        <v>21</v>
      </c>
      <c r="K803" t="s">
        <v>22</v>
      </c>
      <c r="L803">
        <v>1577772000</v>
      </c>
      <c r="M803" s="8">
        <f t="shared" si="24"/>
        <v>43830.25</v>
      </c>
      <c r="N803">
        <v>1579672800</v>
      </c>
      <c r="O803" s="8">
        <f t="shared" si="25"/>
        <v>43852.25</v>
      </c>
      <c r="P803" t="b">
        <v>0</v>
      </c>
      <c r="Q803" t="b">
        <v>1</v>
      </c>
      <c r="R803" t="s">
        <v>122</v>
      </c>
      <c r="S803" t="str">
        <f>_xlfn.TEXTBEFORE(R803,"/")</f>
        <v>photography</v>
      </c>
      <c r="T803" t="str">
        <f>_xlfn.TEXTAFTER(R803,"/")</f>
        <v>photography books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>E804/D804</f>
        <v>1.9703225806451612</v>
      </c>
      <c r="G804" t="s">
        <v>20</v>
      </c>
      <c r="H804">
        <v>142</v>
      </c>
      <c r="I804" s="5">
        <f>IFERROR(E804/H804,0)</f>
        <v>86.028169014084511</v>
      </c>
      <c r="J804" t="s">
        <v>21</v>
      </c>
      <c r="K804" t="s">
        <v>22</v>
      </c>
      <c r="L804">
        <v>1562216400</v>
      </c>
      <c r="M804" s="8">
        <f t="shared" si="24"/>
        <v>43650.208333333328</v>
      </c>
      <c r="N804">
        <v>1562389200</v>
      </c>
      <c r="O804" s="8">
        <f t="shared" si="25"/>
        <v>43652.208333333328</v>
      </c>
      <c r="P804" t="b">
        <v>0</v>
      </c>
      <c r="Q804" t="b">
        <v>0</v>
      </c>
      <c r="R804" t="s">
        <v>122</v>
      </c>
      <c r="S804" t="str">
        <f>_xlfn.TEXTBEFORE(R804,"/")</f>
        <v>photography</v>
      </c>
      <c r="T804" t="str">
        <f>_xlfn.TEXTAFTER(R804,"/")</f>
        <v>photography books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>E805/D805</f>
        <v>1.07</v>
      </c>
      <c r="G805" t="s">
        <v>20</v>
      </c>
      <c r="H805">
        <v>233</v>
      </c>
      <c r="I805" s="5">
        <f>IFERROR(E805/H805,0)</f>
        <v>28.012875536480685</v>
      </c>
      <c r="J805" t="s">
        <v>21</v>
      </c>
      <c r="K805" t="s">
        <v>22</v>
      </c>
      <c r="L805">
        <v>1548568800</v>
      </c>
      <c r="M805" s="8">
        <f t="shared" si="24"/>
        <v>43492.25</v>
      </c>
      <c r="N805">
        <v>1551506400</v>
      </c>
      <c r="O805" s="8">
        <f t="shared" si="25"/>
        <v>43526.25</v>
      </c>
      <c r="P805" t="b">
        <v>0</v>
      </c>
      <c r="Q805" t="b">
        <v>0</v>
      </c>
      <c r="R805" t="s">
        <v>33</v>
      </c>
      <c r="S805" t="str">
        <f>_xlfn.TEXTBEFORE(R805,"/")</f>
        <v>theater</v>
      </c>
      <c r="T805" t="str">
        <f>_xlfn.TEXTAFTER(R805,"/")</f>
        <v>plays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>E806/D806</f>
        <v>2.6873076923076922</v>
      </c>
      <c r="G806" t="s">
        <v>20</v>
      </c>
      <c r="H806">
        <v>218</v>
      </c>
      <c r="I806" s="5">
        <f>IFERROR(E806/H806,0)</f>
        <v>32.050458715596328</v>
      </c>
      <c r="J806" t="s">
        <v>21</v>
      </c>
      <c r="K806" t="s">
        <v>22</v>
      </c>
      <c r="L806">
        <v>1514872800</v>
      </c>
      <c r="M806" s="8">
        <f t="shared" si="24"/>
        <v>43102.25</v>
      </c>
      <c r="N806">
        <v>1516600800</v>
      </c>
      <c r="O806" s="8">
        <f t="shared" si="25"/>
        <v>43122.25</v>
      </c>
      <c r="P806" t="b">
        <v>0</v>
      </c>
      <c r="Q806" t="b">
        <v>0</v>
      </c>
      <c r="R806" t="s">
        <v>23</v>
      </c>
      <c r="S806" t="str">
        <f>_xlfn.TEXTBEFORE(R806,"/")</f>
        <v>music</v>
      </c>
      <c r="T806" t="str">
        <f>_xlfn.TEXTAFTER(R806,"/")</f>
        <v>rock</v>
      </c>
    </row>
    <row r="807" spans="1:20" ht="31.5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>E807/D807</f>
        <v>0.50845360824742269</v>
      </c>
      <c r="G807" t="s">
        <v>14</v>
      </c>
      <c r="H807">
        <v>67</v>
      </c>
      <c r="I807" s="5">
        <f>IFERROR(E807/H807,0)</f>
        <v>73.611940298507463</v>
      </c>
      <c r="J807" t="s">
        <v>26</v>
      </c>
      <c r="K807" t="s">
        <v>27</v>
      </c>
      <c r="L807">
        <v>1416031200</v>
      </c>
      <c r="M807" s="8">
        <f t="shared" si="24"/>
        <v>41958.25</v>
      </c>
      <c r="N807">
        <v>1420437600</v>
      </c>
      <c r="O807" s="8">
        <f t="shared" si="25"/>
        <v>42009.25</v>
      </c>
      <c r="P807" t="b">
        <v>0</v>
      </c>
      <c r="Q807" t="b">
        <v>0</v>
      </c>
      <c r="R807" t="s">
        <v>42</v>
      </c>
      <c r="S807" t="str">
        <f>_xlfn.TEXTBEFORE(R807,"/")</f>
        <v>film &amp; video</v>
      </c>
      <c r="T807" t="str">
        <f>_xlfn.TEXTAFTER(R807,"/")</f>
        <v>documentary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>E808/D808</f>
        <v>11.802857142857142</v>
      </c>
      <c r="G808" t="s">
        <v>20</v>
      </c>
      <c r="H808">
        <v>76</v>
      </c>
      <c r="I808" s="5">
        <f>IFERROR(E808/H808,0)</f>
        <v>108.71052631578948</v>
      </c>
      <c r="J808" t="s">
        <v>21</v>
      </c>
      <c r="K808" t="s">
        <v>22</v>
      </c>
      <c r="L808">
        <v>1330927200</v>
      </c>
      <c r="M808" s="8">
        <f t="shared" si="24"/>
        <v>40973.25</v>
      </c>
      <c r="N808">
        <v>1332997200</v>
      </c>
      <c r="O808" s="8">
        <f t="shared" si="25"/>
        <v>40997.208333333336</v>
      </c>
      <c r="P808" t="b">
        <v>0</v>
      </c>
      <c r="Q808" t="b">
        <v>1</v>
      </c>
      <c r="R808" t="s">
        <v>53</v>
      </c>
      <c r="S808" t="str">
        <f>_xlfn.TEXTBEFORE(R808,"/")</f>
        <v>film &amp; video</v>
      </c>
      <c r="T808" t="str">
        <f>_xlfn.TEXTAFTER(R808,"/")</f>
        <v>drama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>E809/D809</f>
        <v>2.64</v>
      </c>
      <c r="G809" t="s">
        <v>20</v>
      </c>
      <c r="H809">
        <v>43</v>
      </c>
      <c r="I809" s="5">
        <f>IFERROR(E809/H809,0)</f>
        <v>42.97674418604651</v>
      </c>
      <c r="J809" t="s">
        <v>21</v>
      </c>
      <c r="K809" t="s">
        <v>22</v>
      </c>
      <c r="L809">
        <v>1571115600</v>
      </c>
      <c r="M809" s="8">
        <f t="shared" si="24"/>
        <v>43753.208333333328</v>
      </c>
      <c r="N809">
        <v>1574920800</v>
      </c>
      <c r="O809" s="8">
        <f t="shared" si="25"/>
        <v>43797.25</v>
      </c>
      <c r="P809" t="b">
        <v>0</v>
      </c>
      <c r="Q809" t="b">
        <v>1</v>
      </c>
      <c r="R809" t="s">
        <v>33</v>
      </c>
      <c r="S809" t="str">
        <f>_xlfn.TEXTBEFORE(R809,"/")</f>
        <v>theater</v>
      </c>
      <c r="T809" t="str">
        <f>_xlfn.TEXTAFTER(R809,"/")</f>
        <v>plays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>E810/D810</f>
        <v>0.30442307692307691</v>
      </c>
      <c r="G810" t="s">
        <v>14</v>
      </c>
      <c r="H810">
        <v>19</v>
      </c>
      <c r="I810" s="5">
        <f>IFERROR(E810/H810,0)</f>
        <v>83.315789473684205</v>
      </c>
      <c r="J810" t="s">
        <v>21</v>
      </c>
      <c r="K810" t="s">
        <v>22</v>
      </c>
      <c r="L810">
        <v>1463461200</v>
      </c>
      <c r="M810" s="8">
        <f t="shared" si="24"/>
        <v>42507.208333333328</v>
      </c>
      <c r="N810">
        <v>1464930000</v>
      </c>
      <c r="O810" s="8">
        <f t="shared" si="25"/>
        <v>42524.208333333328</v>
      </c>
      <c r="P810" t="b">
        <v>0</v>
      </c>
      <c r="Q810" t="b">
        <v>0</v>
      </c>
      <c r="R810" t="s">
        <v>17</v>
      </c>
      <c r="S810" t="str">
        <f>_xlfn.TEXTBEFORE(R810,"/")</f>
        <v>food</v>
      </c>
      <c r="T810" t="str">
        <f>_xlfn.TEXTAFTER(R810,"/")</f>
        <v>food trucks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>E811/D811</f>
        <v>0.62880681818181816</v>
      </c>
      <c r="G811" t="s">
        <v>14</v>
      </c>
      <c r="H811">
        <v>2108</v>
      </c>
      <c r="I811" s="5">
        <f>IFERROR(E811/H811,0)</f>
        <v>42</v>
      </c>
      <c r="J811" t="s">
        <v>98</v>
      </c>
      <c r="K811" t="s">
        <v>99</v>
      </c>
      <c r="L811">
        <v>1344920400</v>
      </c>
      <c r="M811" s="8">
        <f t="shared" si="24"/>
        <v>41135.208333333336</v>
      </c>
      <c r="N811">
        <v>1345006800</v>
      </c>
      <c r="O811" s="8">
        <f t="shared" si="25"/>
        <v>41136.208333333336</v>
      </c>
      <c r="P811" t="b">
        <v>0</v>
      </c>
      <c r="Q811" t="b">
        <v>0</v>
      </c>
      <c r="R811" t="s">
        <v>42</v>
      </c>
      <c r="S811" t="str">
        <f>_xlfn.TEXTBEFORE(R811,"/")</f>
        <v>film &amp; video</v>
      </c>
      <c r="T811" t="str">
        <f>_xlfn.TEXTAFTER(R811,"/")</f>
        <v>documentary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>E812/D812</f>
        <v>1.9312499999999999</v>
      </c>
      <c r="G812" t="s">
        <v>20</v>
      </c>
      <c r="H812">
        <v>221</v>
      </c>
      <c r="I812" s="5">
        <f>IFERROR(E812/H812,0)</f>
        <v>55.927601809954751</v>
      </c>
      <c r="J812" t="s">
        <v>21</v>
      </c>
      <c r="K812" t="s">
        <v>22</v>
      </c>
      <c r="L812">
        <v>1511848800</v>
      </c>
      <c r="M812" s="8">
        <f t="shared" si="24"/>
        <v>43067.25</v>
      </c>
      <c r="N812">
        <v>1512712800</v>
      </c>
      <c r="O812" s="8">
        <f t="shared" si="25"/>
        <v>43077.25</v>
      </c>
      <c r="P812" t="b">
        <v>0</v>
      </c>
      <c r="Q812" t="b">
        <v>1</v>
      </c>
      <c r="R812" t="s">
        <v>33</v>
      </c>
      <c r="S812" t="str">
        <f>_xlfn.TEXTBEFORE(R812,"/")</f>
        <v>theater</v>
      </c>
      <c r="T812" t="str">
        <f>_xlfn.TEXTAFTER(R812,"/")</f>
        <v>plays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>E813/D813</f>
        <v>0.77102702702702708</v>
      </c>
      <c r="G813" t="s">
        <v>14</v>
      </c>
      <c r="H813">
        <v>679</v>
      </c>
      <c r="I813" s="5">
        <f>IFERROR(E813/H813,0)</f>
        <v>105.03681885125184</v>
      </c>
      <c r="J813" t="s">
        <v>21</v>
      </c>
      <c r="K813" t="s">
        <v>22</v>
      </c>
      <c r="L813">
        <v>1452319200</v>
      </c>
      <c r="M813" s="8">
        <f t="shared" si="24"/>
        <v>42378.25</v>
      </c>
      <c r="N813">
        <v>1452492000</v>
      </c>
      <c r="O813" s="8">
        <f t="shared" si="25"/>
        <v>42380.25</v>
      </c>
      <c r="P813" t="b">
        <v>0</v>
      </c>
      <c r="Q813" t="b">
        <v>1</v>
      </c>
      <c r="R813" t="s">
        <v>89</v>
      </c>
      <c r="S813" t="str">
        <f>_xlfn.TEXTBEFORE(R813,"/")</f>
        <v>games</v>
      </c>
      <c r="T813" t="str">
        <f>_xlfn.TEXTAFTER(R813,"/")</f>
        <v>video games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>E814/D814</f>
        <v>2.2552763819095478</v>
      </c>
      <c r="G814" t="s">
        <v>20</v>
      </c>
      <c r="H814">
        <v>2805</v>
      </c>
      <c r="I814" s="5">
        <f>IFERROR(E814/H814,0)</f>
        <v>48</v>
      </c>
      <c r="J814" t="s">
        <v>15</v>
      </c>
      <c r="K814" t="s">
        <v>16</v>
      </c>
      <c r="L814">
        <v>1523854800</v>
      </c>
      <c r="M814" s="8">
        <f t="shared" si="24"/>
        <v>43206.208333333328</v>
      </c>
      <c r="N814">
        <v>1524286800</v>
      </c>
      <c r="O814" s="8">
        <f t="shared" si="25"/>
        <v>43211.208333333328</v>
      </c>
      <c r="P814" t="b">
        <v>0</v>
      </c>
      <c r="Q814" t="b">
        <v>0</v>
      </c>
      <c r="R814" t="s">
        <v>68</v>
      </c>
      <c r="S814" t="str">
        <f>_xlfn.TEXTBEFORE(R814,"/")</f>
        <v>publishing</v>
      </c>
      <c r="T814" t="str">
        <f>_xlfn.TEXTAFTER(R814,"/")</f>
        <v>nonfiction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>E815/D815</f>
        <v>2.3940625</v>
      </c>
      <c r="G815" t="s">
        <v>20</v>
      </c>
      <c r="H815">
        <v>68</v>
      </c>
      <c r="I815" s="5">
        <f>IFERROR(E815/H815,0)</f>
        <v>112.66176470588235</v>
      </c>
      <c r="J815" t="s">
        <v>21</v>
      </c>
      <c r="K815" t="s">
        <v>22</v>
      </c>
      <c r="L815">
        <v>1346043600</v>
      </c>
      <c r="M815" s="8">
        <f t="shared" si="24"/>
        <v>41148.208333333336</v>
      </c>
      <c r="N815">
        <v>1346907600</v>
      </c>
      <c r="O815" s="8">
        <f t="shared" si="25"/>
        <v>41158.208333333336</v>
      </c>
      <c r="P815" t="b">
        <v>0</v>
      </c>
      <c r="Q815" t="b">
        <v>0</v>
      </c>
      <c r="R815" t="s">
        <v>89</v>
      </c>
      <c r="S815" t="str">
        <f>_xlfn.TEXTBEFORE(R815,"/")</f>
        <v>games</v>
      </c>
      <c r="T815" t="str">
        <f>_xlfn.TEXTAFTER(R815,"/")</f>
        <v>video games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>E816/D816</f>
        <v>0.921875</v>
      </c>
      <c r="G816" t="s">
        <v>14</v>
      </c>
      <c r="H816">
        <v>36</v>
      </c>
      <c r="I816" s="5">
        <f>IFERROR(E816/H816,0)</f>
        <v>81.944444444444443</v>
      </c>
      <c r="J816" t="s">
        <v>36</v>
      </c>
      <c r="K816" t="s">
        <v>37</v>
      </c>
      <c r="L816">
        <v>1464325200</v>
      </c>
      <c r="M816" s="8">
        <f t="shared" si="24"/>
        <v>42517.208333333328</v>
      </c>
      <c r="N816">
        <v>1464498000</v>
      </c>
      <c r="O816" s="8">
        <f t="shared" si="25"/>
        <v>42519.208333333328</v>
      </c>
      <c r="P816" t="b">
        <v>0</v>
      </c>
      <c r="Q816" t="b">
        <v>1</v>
      </c>
      <c r="R816" t="s">
        <v>23</v>
      </c>
      <c r="S816" t="str">
        <f>_xlfn.TEXTBEFORE(R816,"/")</f>
        <v>music</v>
      </c>
      <c r="T816" t="str">
        <f>_xlfn.TEXTAFTER(R816,"/")</f>
        <v>rock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>E817/D817</f>
        <v>1.3023333333333333</v>
      </c>
      <c r="G817" t="s">
        <v>20</v>
      </c>
      <c r="H817">
        <v>183</v>
      </c>
      <c r="I817" s="5">
        <f>IFERROR(E817/H817,0)</f>
        <v>64.049180327868854</v>
      </c>
      <c r="J817" t="s">
        <v>15</v>
      </c>
      <c r="K817" t="s">
        <v>16</v>
      </c>
      <c r="L817">
        <v>1511935200</v>
      </c>
      <c r="M817" s="8">
        <f t="shared" si="24"/>
        <v>43068.25</v>
      </c>
      <c r="N817">
        <v>1514181600</v>
      </c>
      <c r="O817" s="8">
        <f t="shared" si="25"/>
        <v>43094.25</v>
      </c>
      <c r="P817" t="b">
        <v>0</v>
      </c>
      <c r="Q817" t="b">
        <v>0</v>
      </c>
      <c r="R817" t="s">
        <v>23</v>
      </c>
      <c r="S817" t="str">
        <f>_xlfn.TEXTBEFORE(R817,"/")</f>
        <v>music</v>
      </c>
      <c r="T817" t="str">
        <f>_xlfn.TEXTAFTER(R817,"/")</f>
        <v>rock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>E818/D818</f>
        <v>6.1521739130434785</v>
      </c>
      <c r="G818" t="s">
        <v>20</v>
      </c>
      <c r="H818">
        <v>133</v>
      </c>
      <c r="I818" s="5">
        <f>IFERROR(E818/H818,0)</f>
        <v>106.39097744360902</v>
      </c>
      <c r="J818" t="s">
        <v>21</v>
      </c>
      <c r="K818" t="s">
        <v>22</v>
      </c>
      <c r="L818">
        <v>1392012000</v>
      </c>
      <c r="M818" s="8">
        <f t="shared" si="24"/>
        <v>41680.25</v>
      </c>
      <c r="N818">
        <v>1392184800</v>
      </c>
      <c r="O818" s="8">
        <f t="shared" si="25"/>
        <v>41682.25</v>
      </c>
      <c r="P818" t="b">
        <v>1</v>
      </c>
      <c r="Q818" t="b">
        <v>1</v>
      </c>
      <c r="R818" t="s">
        <v>33</v>
      </c>
      <c r="S818" t="str">
        <f>_xlfn.TEXTBEFORE(R818,"/")</f>
        <v>theater</v>
      </c>
      <c r="T818" t="str">
        <f>_xlfn.TEXTAFTER(R818,"/")</f>
        <v>plays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>E819/D819</f>
        <v>3.687953216374269</v>
      </c>
      <c r="G819" t="s">
        <v>20</v>
      </c>
      <c r="H819">
        <v>2489</v>
      </c>
      <c r="I819" s="5">
        <f>IFERROR(E819/H819,0)</f>
        <v>76.011249497790274</v>
      </c>
      <c r="J819" t="s">
        <v>107</v>
      </c>
      <c r="K819" t="s">
        <v>108</v>
      </c>
      <c r="L819">
        <v>1556946000</v>
      </c>
      <c r="M819" s="8">
        <f t="shared" si="24"/>
        <v>43589.208333333328</v>
      </c>
      <c r="N819">
        <v>1559365200</v>
      </c>
      <c r="O819" s="8">
        <f t="shared" si="25"/>
        <v>43617.208333333328</v>
      </c>
      <c r="P819" t="b">
        <v>0</v>
      </c>
      <c r="Q819" t="b">
        <v>1</v>
      </c>
      <c r="R819" t="s">
        <v>68</v>
      </c>
      <c r="S819" t="str">
        <f>_xlfn.TEXTBEFORE(R819,"/")</f>
        <v>publishing</v>
      </c>
      <c r="T819" t="str">
        <f>_xlfn.TEXTAFTER(R819,"/")</f>
        <v>nonfiction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>E820/D820</f>
        <v>10.948571428571428</v>
      </c>
      <c r="G820" t="s">
        <v>20</v>
      </c>
      <c r="H820">
        <v>69</v>
      </c>
      <c r="I820" s="5">
        <f>IFERROR(E820/H820,0)</f>
        <v>111.07246376811594</v>
      </c>
      <c r="J820" t="s">
        <v>21</v>
      </c>
      <c r="K820" t="s">
        <v>22</v>
      </c>
      <c r="L820">
        <v>1548050400</v>
      </c>
      <c r="M820" s="8">
        <f t="shared" si="24"/>
        <v>43486.25</v>
      </c>
      <c r="N820">
        <v>1549173600</v>
      </c>
      <c r="O820" s="8">
        <f t="shared" si="25"/>
        <v>43499.25</v>
      </c>
      <c r="P820" t="b">
        <v>0</v>
      </c>
      <c r="Q820" t="b">
        <v>1</v>
      </c>
      <c r="R820" t="s">
        <v>33</v>
      </c>
      <c r="S820" t="str">
        <f>_xlfn.TEXTBEFORE(R820,"/")</f>
        <v>theater</v>
      </c>
      <c r="T820" t="str">
        <f>_xlfn.TEXTAFTER(R820,"/")</f>
        <v>plays</v>
      </c>
    </row>
    <row r="821" spans="1:20" ht="31.5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>E821/D821</f>
        <v>0.50662921348314605</v>
      </c>
      <c r="G821" t="s">
        <v>14</v>
      </c>
      <c r="H821">
        <v>47</v>
      </c>
      <c r="I821" s="5">
        <f>IFERROR(E821/H821,0)</f>
        <v>95.936170212765958</v>
      </c>
      <c r="J821" t="s">
        <v>21</v>
      </c>
      <c r="K821" t="s">
        <v>22</v>
      </c>
      <c r="L821">
        <v>1353736800</v>
      </c>
      <c r="M821" s="8">
        <f t="shared" si="24"/>
        <v>41237.25</v>
      </c>
      <c r="N821">
        <v>1355032800</v>
      </c>
      <c r="O821" s="8">
        <f t="shared" si="25"/>
        <v>41252.25</v>
      </c>
      <c r="P821" t="b">
        <v>1</v>
      </c>
      <c r="Q821" t="b">
        <v>0</v>
      </c>
      <c r="R821" t="s">
        <v>89</v>
      </c>
      <c r="S821" t="str">
        <f>_xlfn.TEXTBEFORE(R821,"/")</f>
        <v>games</v>
      </c>
      <c r="T821" t="str">
        <f>_xlfn.TEXTAFTER(R821,"/")</f>
        <v>video games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>E822/D822</f>
        <v>8.0060000000000002</v>
      </c>
      <c r="G822" t="s">
        <v>20</v>
      </c>
      <c r="H822">
        <v>279</v>
      </c>
      <c r="I822" s="5">
        <f>IFERROR(E822/H822,0)</f>
        <v>43.043010752688176</v>
      </c>
      <c r="J822" t="s">
        <v>40</v>
      </c>
      <c r="K822" t="s">
        <v>41</v>
      </c>
      <c r="L822">
        <v>1532840400</v>
      </c>
      <c r="M822" s="8">
        <f t="shared" si="24"/>
        <v>43310.208333333328</v>
      </c>
      <c r="N822">
        <v>1533963600</v>
      </c>
      <c r="O822" s="8">
        <f t="shared" si="25"/>
        <v>43323.208333333328</v>
      </c>
      <c r="P822" t="b">
        <v>0</v>
      </c>
      <c r="Q822" t="b">
        <v>1</v>
      </c>
      <c r="R822" t="s">
        <v>23</v>
      </c>
      <c r="S822" t="str">
        <f>_xlfn.TEXTBEFORE(R822,"/")</f>
        <v>music</v>
      </c>
      <c r="T822" t="str">
        <f>_xlfn.TEXTAFTER(R822,"/")</f>
        <v>rock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>E823/D823</f>
        <v>2.9128571428571428</v>
      </c>
      <c r="G823" t="s">
        <v>20</v>
      </c>
      <c r="H823">
        <v>210</v>
      </c>
      <c r="I823" s="5">
        <f>IFERROR(E823/H823,0)</f>
        <v>67.966666666666669</v>
      </c>
      <c r="J823" t="s">
        <v>21</v>
      </c>
      <c r="K823" t="s">
        <v>22</v>
      </c>
      <c r="L823">
        <v>1488261600</v>
      </c>
      <c r="M823" s="8">
        <f t="shared" si="24"/>
        <v>42794.25</v>
      </c>
      <c r="N823">
        <v>1489381200</v>
      </c>
      <c r="O823" s="8">
        <f t="shared" si="25"/>
        <v>42807.208333333328</v>
      </c>
      <c r="P823" t="b">
        <v>0</v>
      </c>
      <c r="Q823" t="b">
        <v>0</v>
      </c>
      <c r="R823" t="s">
        <v>42</v>
      </c>
      <c r="S823" t="str">
        <f>_xlfn.TEXTBEFORE(R823,"/")</f>
        <v>film &amp; video</v>
      </c>
      <c r="T823" t="str">
        <f>_xlfn.TEXTAFTER(R823,"/")</f>
        <v>documentary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>E824/D824</f>
        <v>3.4996666666666667</v>
      </c>
      <c r="G824" t="s">
        <v>20</v>
      </c>
      <c r="H824">
        <v>2100</v>
      </c>
      <c r="I824" s="5">
        <f>IFERROR(E824/H824,0)</f>
        <v>89.991428571428571</v>
      </c>
      <c r="J824" t="s">
        <v>21</v>
      </c>
      <c r="K824" t="s">
        <v>22</v>
      </c>
      <c r="L824">
        <v>1393567200</v>
      </c>
      <c r="M824" s="8">
        <f t="shared" si="24"/>
        <v>41698.25</v>
      </c>
      <c r="N824">
        <v>1395032400</v>
      </c>
      <c r="O824" s="8">
        <f t="shared" si="25"/>
        <v>41715.208333333336</v>
      </c>
      <c r="P824" t="b">
        <v>0</v>
      </c>
      <c r="Q824" t="b">
        <v>0</v>
      </c>
      <c r="R824" t="s">
        <v>23</v>
      </c>
      <c r="S824" t="str">
        <f>_xlfn.TEXTBEFORE(R824,"/")</f>
        <v>music</v>
      </c>
      <c r="T824" t="str">
        <f>_xlfn.TEXTAFTER(R824,"/")</f>
        <v>rock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>E825/D825</f>
        <v>3.5707317073170732</v>
      </c>
      <c r="G825" t="s">
        <v>20</v>
      </c>
      <c r="H825">
        <v>252</v>
      </c>
      <c r="I825" s="5">
        <f>IFERROR(E825/H825,0)</f>
        <v>58.095238095238095</v>
      </c>
      <c r="J825" t="s">
        <v>21</v>
      </c>
      <c r="K825" t="s">
        <v>22</v>
      </c>
      <c r="L825">
        <v>1410325200</v>
      </c>
      <c r="M825" s="8">
        <f t="shared" si="24"/>
        <v>41892.208333333336</v>
      </c>
      <c r="N825">
        <v>1412485200</v>
      </c>
      <c r="O825" s="8">
        <f t="shared" si="25"/>
        <v>41917.208333333336</v>
      </c>
      <c r="P825" t="b">
        <v>1</v>
      </c>
      <c r="Q825" t="b">
        <v>1</v>
      </c>
      <c r="R825" t="s">
        <v>23</v>
      </c>
      <c r="S825" t="str">
        <f>_xlfn.TEXTBEFORE(R825,"/")</f>
        <v>music</v>
      </c>
      <c r="T825" t="str">
        <f>_xlfn.TEXTAFTER(R825,"/")</f>
        <v>rock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>E826/D826</f>
        <v>1.2648941176470587</v>
      </c>
      <c r="G826" t="s">
        <v>20</v>
      </c>
      <c r="H826">
        <v>1280</v>
      </c>
      <c r="I826" s="5">
        <f>IFERROR(E826/H826,0)</f>
        <v>83.996875000000003</v>
      </c>
      <c r="J826" t="s">
        <v>21</v>
      </c>
      <c r="K826" t="s">
        <v>22</v>
      </c>
      <c r="L826">
        <v>1276923600</v>
      </c>
      <c r="M826" s="8">
        <f t="shared" si="24"/>
        <v>40348.208333333336</v>
      </c>
      <c r="N826">
        <v>1279688400</v>
      </c>
      <c r="O826" s="8">
        <f t="shared" si="25"/>
        <v>40380.208333333336</v>
      </c>
      <c r="P826" t="b">
        <v>0</v>
      </c>
      <c r="Q826" t="b">
        <v>1</v>
      </c>
      <c r="R826" t="s">
        <v>68</v>
      </c>
      <c r="S826" t="str">
        <f>_xlfn.TEXTBEFORE(R826,"/")</f>
        <v>publishing</v>
      </c>
      <c r="T826" t="str">
        <f>_xlfn.TEXTAFTER(R826,"/")</f>
        <v>nonfiction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>E827/D827</f>
        <v>3.875</v>
      </c>
      <c r="G827" t="s">
        <v>20</v>
      </c>
      <c r="H827">
        <v>157</v>
      </c>
      <c r="I827" s="5">
        <f>IFERROR(E827/H827,0)</f>
        <v>88.853503184713375</v>
      </c>
      <c r="J827" t="s">
        <v>40</v>
      </c>
      <c r="K827" t="s">
        <v>41</v>
      </c>
      <c r="L827">
        <v>1500958800</v>
      </c>
      <c r="M827" s="8">
        <f t="shared" si="24"/>
        <v>42941.208333333328</v>
      </c>
      <c r="N827">
        <v>1501995600</v>
      </c>
      <c r="O827" s="8">
        <f t="shared" si="25"/>
        <v>42953.208333333328</v>
      </c>
      <c r="P827" t="b">
        <v>0</v>
      </c>
      <c r="Q827" t="b">
        <v>0</v>
      </c>
      <c r="R827" t="s">
        <v>100</v>
      </c>
      <c r="S827" t="str">
        <f>_xlfn.TEXTBEFORE(R827,"/")</f>
        <v>film &amp; video</v>
      </c>
      <c r="T827" t="str">
        <f>_xlfn.TEXTAFTER(R827,"/")</f>
        <v>shorts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>E828/D828</f>
        <v>4.5703571428571426</v>
      </c>
      <c r="G828" t="s">
        <v>20</v>
      </c>
      <c r="H828">
        <v>194</v>
      </c>
      <c r="I828" s="5">
        <f>IFERROR(E828/H828,0)</f>
        <v>65.963917525773198</v>
      </c>
      <c r="J828" t="s">
        <v>21</v>
      </c>
      <c r="K828" t="s">
        <v>22</v>
      </c>
      <c r="L828">
        <v>1292220000</v>
      </c>
      <c r="M828" s="8">
        <f t="shared" si="24"/>
        <v>40525.25</v>
      </c>
      <c r="N828">
        <v>1294639200</v>
      </c>
      <c r="O828" s="8">
        <f t="shared" si="25"/>
        <v>40553.25</v>
      </c>
      <c r="P828" t="b">
        <v>0</v>
      </c>
      <c r="Q828" t="b">
        <v>1</v>
      </c>
      <c r="R828" t="s">
        <v>33</v>
      </c>
      <c r="S828" t="str">
        <f>_xlfn.TEXTBEFORE(R828,"/")</f>
        <v>theater</v>
      </c>
      <c r="T828" t="str">
        <f>_xlfn.TEXTAFTER(R828,"/")</f>
        <v>plays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>E829/D829</f>
        <v>2.6669565217391304</v>
      </c>
      <c r="G829" t="s">
        <v>20</v>
      </c>
      <c r="H829">
        <v>82</v>
      </c>
      <c r="I829" s="5">
        <f>IFERROR(E829/H829,0)</f>
        <v>74.804878048780495</v>
      </c>
      <c r="J829" t="s">
        <v>26</v>
      </c>
      <c r="K829" t="s">
        <v>27</v>
      </c>
      <c r="L829">
        <v>1304398800</v>
      </c>
      <c r="M829" s="8">
        <f t="shared" si="24"/>
        <v>40666.208333333336</v>
      </c>
      <c r="N829">
        <v>1305435600</v>
      </c>
      <c r="O829" s="8">
        <f t="shared" si="25"/>
        <v>40678.208333333336</v>
      </c>
      <c r="P829" t="b">
        <v>0</v>
      </c>
      <c r="Q829" t="b">
        <v>1</v>
      </c>
      <c r="R829" t="s">
        <v>53</v>
      </c>
      <c r="S829" t="str">
        <f>_xlfn.TEXTBEFORE(R829,"/")</f>
        <v>film &amp; video</v>
      </c>
      <c r="T829" t="str">
        <f>_xlfn.TEXTAFTER(R829,"/")</f>
        <v>drama</v>
      </c>
    </row>
    <row r="830" spans="1:20" ht="31.5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>E830/D830</f>
        <v>0.69</v>
      </c>
      <c r="G830" t="s">
        <v>14</v>
      </c>
      <c r="H830">
        <v>70</v>
      </c>
      <c r="I830" s="5">
        <f>IFERROR(E830/H830,0)</f>
        <v>69.98571428571428</v>
      </c>
      <c r="J830" t="s">
        <v>21</v>
      </c>
      <c r="K830" t="s">
        <v>22</v>
      </c>
      <c r="L830">
        <v>1535432400</v>
      </c>
      <c r="M830" s="8">
        <f t="shared" si="24"/>
        <v>43340.208333333328</v>
      </c>
      <c r="N830">
        <v>1537592400</v>
      </c>
      <c r="O830" s="8">
        <f t="shared" si="25"/>
        <v>43365.208333333328</v>
      </c>
      <c r="P830" t="b">
        <v>0</v>
      </c>
      <c r="Q830" t="b">
        <v>0</v>
      </c>
      <c r="R830" t="s">
        <v>33</v>
      </c>
      <c r="S830" t="str">
        <f>_xlfn.TEXTBEFORE(R830,"/")</f>
        <v>theater</v>
      </c>
      <c r="T830" t="str">
        <f>_xlfn.TEXTAFTER(R830,"/")</f>
        <v>plays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>E831/D831</f>
        <v>0.51343749999999999</v>
      </c>
      <c r="G831" t="s">
        <v>14</v>
      </c>
      <c r="H831">
        <v>154</v>
      </c>
      <c r="I831" s="5">
        <f>IFERROR(E831/H831,0)</f>
        <v>32.006493506493506</v>
      </c>
      <c r="J831" t="s">
        <v>21</v>
      </c>
      <c r="K831" t="s">
        <v>22</v>
      </c>
      <c r="L831">
        <v>1433826000</v>
      </c>
      <c r="M831" s="8">
        <f t="shared" si="24"/>
        <v>42164.208333333328</v>
      </c>
      <c r="N831">
        <v>1435122000</v>
      </c>
      <c r="O831" s="8">
        <f t="shared" si="25"/>
        <v>42179.208333333328</v>
      </c>
      <c r="P831" t="b">
        <v>0</v>
      </c>
      <c r="Q831" t="b">
        <v>0</v>
      </c>
      <c r="R831" t="s">
        <v>33</v>
      </c>
      <c r="S831" t="str">
        <f>_xlfn.TEXTBEFORE(R831,"/")</f>
        <v>theater</v>
      </c>
      <c r="T831" t="str">
        <f>_xlfn.TEXTAFTER(R831,"/")</f>
        <v>plays</v>
      </c>
    </row>
    <row r="832" spans="1:20" ht="31.5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>E832/D832</f>
        <v>1.1710526315789473E-2</v>
      </c>
      <c r="G832" t="s">
        <v>14</v>
      </c>
      <c r="H832">
        <v>22</v>
      </c>
      <c r="I832" s="5">
        <f>IFERROR(E832/H832,0)</f>
        <v>64.727272727272734</v>
      </c>
      <c r="J832" t="s">
        <v>21</v>
      </c>
      <c r="K832" t="s">
        <v>22</v>
      </c>
      <c r="L832">
        <v>1514959200</v>
      </c>
      <c r="M832" s="8">
        <f t="shared" si="24"/>
        <v>43103.25</v>
      </c>
      <c r="N832">
        <v>1520056800</v>
      </c>
      <c r="O832" s="8">
        <f t="shared" si="25"/>
        <v>43162.25</v>
      </c>
      <c r="P832" t="b">
        <v>0</v>
      </c>
      <c r="Q832" t="b">
        <v>0</v>
      </c>
      <c r="R832" t="s">
        <v>33</v>
      </c>
      <c r="S832" t="str">
        <f>_xlfn.TEXTBEFORE(R832,"/")</f>
        <v>theater</v>
      </c>
      <c r="T832" t="str">
        <f>_xlfn.TEXTAFTER(R832,"/")</f>
        <v>plays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>E833/D833</f>
        <v>1.089773429454171</v>
      </c>
      <c r="G833" t="s">
        <v>20</v>
      </c>
      <c r="H833">
        <v>4233</v>
      </c>
      <c r="I833" s="5">
        <f>IFERROR(E833/H833,0)</f>
        <v>24.998110087408456</v>
      </c>
      <c r="J833" t="s">
        <v>21</v>
      </c>
      <c r="K833" t="s">
        <v>22</v>
      </c>
      <c r="L833">
        <v>1332738000</v>
      </c>
      <c r="M833" s="8">
        <f t="shared" si="24"/>
        <v>40994.208333333336</v>
      </c>
      <c r="N833">
        <v>1335675600</v>
      </c>
      <c r="O833" s="8">
        <f t="shared" si="25"/>
        <v>41028.208333333336</v>
      </c>
      <c r="P833" t="b">
        <v>0</v>
      </c>
      <c r="Q833" t="b">
        <v>0</v>
      </c>
      <c r="R833" t="s">
        <v>122</v>
      </c>
      <c r="S833" t="str">
        <f>_xlfn.TEXTBEFORE(R833,"/")</f>
        <v>photography</v>
      </c>
      <c r="T833" t="str">
        <f>_xlfn.TEXTAFTER(R833,"/")</f>
        <v>photography books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>E834/D834</f>
        <v>3.1517592592592591</v>
      </c>
      <c r="G834" t="s">
        <v>20</v>
      </c>
      <c r="H834">
        <v>1297</v>
      </c>
      <c r="I834" s="5">
        <f>IFERROR(E834/H834,0)</f>
        <v>104.97764070932922</v>
      </c>
      <c r="J834" t="s">
        <v>36</v>
      </c>
      <c r="K834" t="s">
        <v>37</v>
      </c>
      <c r="L834">
        <v>1445490000</v>
      </c>
      <c r="M834" s="8">
        <f t="shared" si="24"/>
        <v>42299.208333333328</v>
      </c>
      <c r="N834">
        <v>1448431200</v>
      </c>
      <c r="O834" s="8">
        <f t="shared" si="25"/>
        <v>42333.25</v>
      </c>
      <c r="P834" t="b">
        <v>1</v>
      </c>
      <c r="Q834" t="b">
        <v>0</v>
      </c>
      <c r="R834" t="s">
        <v>206</v>
      </c>
      <c r="S834" t="str">
        <f>_xlfn.TEXTBEFORE(R834,"/")</f>
        <v>publishing</v>
      </c>
      <c r="T834" t="str">
        <f>_xlfn.TEXTAFTER(R834,"/")</f>
        <v>translations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>E835/D835</f>
        <v>1.5769117647058823</v>
      </c>
      <c r="G835" t="s">
        <v>20</v>
      </c>
      <c r="H835">
        <v>165</v>
      </c>
      <c r="I835" s="5">
        <f>IFERROR(E835/H835,0)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26">(((L835/60)/60)/24)+DATE(1970,1,1)</f>
        <v>40588.25</v>
      </c>
      <c r="N835">
        <v>1298613600</v>
      </c>
      <c r="O835" s="8">
        <f t="shared" ref="O835:O898" si="27">(((N835/60)/60)/24)+DATE(1970,1,1)</f>
        <v>40599.25</v>
      </c>
      <c r="P835" t="b">
        <v>0</v>
      </c>
      <c r="Q835" t="b">
        <v>0</v>
      </c>
      <c r="R835" t="s">
        <v>206</v>
      </c>
      <c r="S835" t="str">
        <f>_xlfn.TEXTBEFORE(R835,"/")</f>
        <v>publishing</v>
      </c>
      <c r="T835" t="str">
        <f>_xlfn.TEXTAFTER(R835,"/")</f>
        <v>translations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>E836/D836</f>
        <v>1.5380821917808218</v>
      </c>
      <c r="G836" t="s">
        <v>20</v>
      </c>
      <c r="H836">
        <v>119</v>
      </c>
      <c r="I836" s="5">
        <f>IFERROR(E836/H836,0)</f>
        <v>94.352941176470594</v>
      </c>
      <c r="J836" t="s">
        <v>21</v>
      </c>
      <c r="K836" t="s">
        <v>22</v>
      </c>
      <c r="L836">
        <v>1371963600</v>
      </c>
      <c r="M836" s="8">
        <f t="shared" si="26"/>
        <v>41448.208333333336</v>
      </c>
      <c r="N836">
        <v>1372482000</v>
      </c>
      <c r="O836" s="8">
        <f t="shared" si="27"/>
        <v>41454.208333333336</v>
      </c>
      <c r="P836" t="b">
        <v>0</v>
      </c>
      <c r="Q836" t="b">
        <v>0</v>
      </c>
      <c r="R836" t="s">
        <v>33</v>
      </c>
      <c r="S836" t="str">
        <f>_xlfn.TEXTBEFORE(R836,"/")</f>
        <v>theater</v>
      </c>
      <c r="T836" t="str">
        <f>_xlfn.TEXTAFTER(R836,"/")</f>
        <v>plays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>E837/D837</f>
        <v>0.89738979118329465</v>
      </c>
      <c r="G837" t="s">
        <v>14</v>
      </c>
      <c r="H837">
        <v>1758</v>
      </c>
      <c r="I837" s="5">
        <f>IFERROR(E837/H837,0)</f>
        <v>44.001706484641637</v>
      </c>
      <c r="J837" t="s">
        <v>21</v>
      </c>
      <c r="K837" t="s">
        <v>22</v>
      </c>
      <c r="L837">
        <v>1425103200</v>
      </c>
      <c r="M837" s="8">
        <f t="shared" si="26"/>
        <v>42063.25</v>
      </c>
      <c r="N837">
        <v>1425621600</v>
      </c>
      <c r="O837" s="8">
        <f t="shared" si="27"/>
        <v>42069.25</v>
      </c>
      <c r="P837" t="b">
        <v>0</v>
      </c>
      <c r="Q837" t="b">
        <v>0</v>
      </c>
      <c r="R837" t="s">
        <v>28</v>
      </c>
      <c r="S837" t="str">
        <f>_xlfn.TEXTBEFORE(R837,"/")</f>
        <v>technology</v>
      </c>
      <c r="T837" t="str">
        <f>_xlfn.TEXTAFTER(R837,"/")</f>
        <v>web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>E838/D838</f>
        <v>0.75135802469135804</v>
      </c>
      <c r="G838" t="s">
        <v>14</v>
      </c>
      <c r="H838">
        <v>94</v>
      </c>
      <c r="I838" s="5">
        <f>IFERROR(E838/H838,0)</f>
        <v>64.744680851063833</v>
      </c>
      <c r="J838" t="s">
        <v>21</v>
      </c>
      <c r="K838" t="s">
        <v>22</v>
      </c>
      <c r="L838">
        <v>1265349600</v>
      </c>
      <c r="M838" s="8">
        <f t="shared" si="26"/>
        <v>40214.25</v>
      </c>
      <c r="N838">
        <v>1266300000</v>
      </c>
      <c r="O838" s="8">
        <f t="shared" si="27"/>
        <v>40225.25</v>
      </c>
      <c r="P838" t="b">
        <v>0</v>
      </c>
      <c r="Q838" t="b">
        <v>0</v>
      </c>
      <c r="R838" t="s">
        <v>60</v>
      </c>
      <c r="S838" t="str">
        <f>_xlfn.TEXTBEFORE(R838,"/")</f>
        <v>music</v>
      </c>
      <c r="T838" t="str">
        <f>_xlfn.TEXTAFTER(R838,"/")</f>
        <v>indie rock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>E839/D839</f>
        <v>8.5288135593220336</v>
      </c>
      <c r="G839" t="s">
        <v>20</v>
      </c>
      <c r="H839">
        <v>1797</v>
      </c>
      <c r="I839" s="5">
        <f>IFERROR(E839/H839,0)</f>
        <v>84.00667779632721</v>
      </c>
      <c r="J839" t="s">
        <v>21</v>
      </c>
      <c r="K839" t="s">
        <v>22</v>
      </c>
      <c r="L839">
        <v>1301202000</v>
      </c>
      <c r="M839" s="8">
        <f t="shared" si="26"/>
        <v>40629.208333333336</v>
      </c>
      <c r="N839">
        <v>1305867600</v>
      </c>
      <c r="O839" s="8">
        <f t="shared" si="27"/>
        <v>40683.208333333336</v>
      </c>
      <c r="P839" t="b">
        <v>0</v>
      </c>
      <c r="Q839" t="b">
        <v>0</v>
      </c>
      <c r="R839" t="s">
        <v>159</v>
      </c>
      <c r="S839" t="str">
        <f>_xlfn.TEXTBEFORE(R839,"/")</f>
        <v>music</v>
      </c>
      <c r="T839" t="str">
        <f>_xlfn.TEXTAFTER(R839,"/")</f>
        <v>jazz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>E840/D840</f>
        <v>1.3890625000000001</v>
      </c>
      <c r="G840" t="s">
        <v>20</v>
      </c>
      <c r="H840">
        <v>261</v>
      </c>
      <c r="I840" s="5">
        <f>IFERROR(E840/H840,0)</f>
        <v>34.061302681992338</v>
      </c>
      <c r="J840" t="s">
        <v>21</v>
      </c>
      <c r="K840" t="s">
        <v>22</v>
      </c>
      <c r="L840">
        <v>1538024400</v>
      </c>
      <c r="M840" s="8">
        <f t="shared" si="26"/>
        <v>43370.208333333328</v>
      </c>
      <c r="N840">
        <v>1538802000</v>
      </c>
      <c r="O840" s="8">
        <f t="shared" si="27"/>
        <v>43379.208333333328</v>
      </c>
      <c r="P840" t="b">
        <v>0</v>
      </c>
      <c r="Q840" t="b">
        <v>0</v>
      </c>
      <c r="R840" t="s">
        <v>33</v>
      </c>
      <c r="S840" t="str">
        <f>_xlfn.TEXTBEFORE(R840,"/")</f>
        <v>theater</v>
      </c>
      <c r="T840" t="str">
        <f>_xlfn.TEXTAFTER(R840,"/")</f>
        <v>plays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>E841/D841</f>
        <v>1.9018181818181819</v>
      </c>
      <c r="G841" t="s">
        <v>20</v>
      </c>
      <c r="H841">
        <v>157</v>
      </c>
      <c r="I841" s="5">
        <f>IFERROR(E841/H841,0)</f>
        <v>93.273885350318466</v>
      </c>
      <c r="J841" t="s">
        <v>21</v>
      </c>
      <c r="K841" t="s">
        <v>22</v>
      </c>
      <c r="L841">
        <v>1395032400</v>
      </c>
      <c r="M841" s="8">
        <f t="shared" si="26"/>
        <v>41715.208333333336</v>
      </c>
      <c r="N841">
        <v>1398920400</v>
      </c>
      <c r="O841" s="8">
        <f t="shared" si="27"/>
        <v>41760.208333333336</v>
      </c>
      <c r="P841" t="b">
        <v>0</v>
      </c>
      <c r="Q841" t="b">
        <v>1</v>
      </c>
      <c r="R841" t="s">
        <v>42</v>
      </c>
      <c r="S841" t="str">
        <f>_xlfn.TEXTBEFORE(R841,"/")</f>
        <v>film &amp; video</v>
      </c>
      <c r="T841" t="str">
        <f>_xlfn.TEXTAFTER(R841,"/")</f>
        <v>documentary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>E842/D842</f>
        <v>1.0024333619948409</v>
      </c>
      <c r="G842" t="s">
        <v>20</v>
      </c>
      <c r="H842">
        <v>3533</v>
      </c>
      <c r="I842" s="5">
        <f>IFERROR(E842/H842,0)</f>
        <v>32.998301726577978</v>
      </c>
      <c r="J842" t="s">
        <v>21</v>
      </c>
      <c r="K842" t="s">
        <v>22</v>
      </c>
      <c r="L842">
        <v>1405486800</v>
      </c>
      <c r="M842" s="8">
        <f t="shared" si="26"/>
        <v>41836.208333333336</v>
      </c>
      <c r="N842">
        <v>1405659600</v>
      </c>
      <c r="O842" s="8">
        <f t="shared" si="27"/>
        <v>41838.208333333336</v>
      </c>
      <c r="P842" t="b">
        <v>0</v>
      </c>
      <c r="Q842" t="b">
        <v>1</v>
      </c>
      <c r="R842" t="s">
        <v>33</v>
      </c>
      <c r="S842" t="str">
        <f>_xlfn.TEXTBEFORE(R842,"/")</f>
        <v>theater</v>
      </c>
      <c r="T842" t="str">
        <f>_xlfn.TEXTAFTER(R842,"/")</f>
        <v>plays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>E843/D843</f>
        <v>1.4275824175824177</v>
      </c>
      <c r="G843" t="s">
        <v>20</v>
      </c>
      <c r="H843">
        <v>155</v>
      </c>
      <c r="I843" s="5">
        <f>IFERROR(E843/H843,0)</f>
        <v>83.812903225806451</v>
      </c>
      <c r="J843" t="s">
        <v>21</v>
      </c>
      <c r="K843" t="s">
        <v>22</v>
      </c>
      <c r="L843">
        <v>1455861600</v>
      </c>
      <c r="M843" s="8">
        <f t="shared" si="26"/>
        <v>42419.25</v>
      </c>
      <c r="N843">
        <v>1457244000</v>
      </c>
      <c r="O843" s="8">
        <f t="shared" si="27"/>
        <v>42435.25</v>
      </c>
      <c r="P843" t="b">
        <v>0</v>
      </c>
      <c r="Q843" t="b">
        <v>0</v>
      </c>
      <c r="R843" t="s">
        <v>28</v>
      </c>
      <c r="S843" t="str">
        <f>_xlfn.TEXTBEFORE(R843,"/")</f>
        <v>technology</v>
      </c>
      <c r="T843" t="str">
        <f>_xlfn.TEXTAFTER(R843,"/")</f>
        <v>web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>E844/D844</f>
        <v>5.6313333333333331</v>
      </c>
      <c r="G844" t="s">
        <v>20</v>
      </c>
      <c r="H844">
        <v>132</v>
      </c>
      <c r="I844" s="5">
        <f>IFERROR(E844/H844,0)</f>
        <v>63.992424242424242</v>
      </c>
      <c r="J844" t="s">
        <v>107</v>
      </c>
      <c r="K844" t="s">
        <v>108</v>
      </c>
      <c r="L844">
        <v>1529038800</v>
      </c>
      <c r="M844" s="8">
        <f t="shared" si="26"/>
        <v>43266.208333333328</v>
      </c>
      <c r="N844">
        <v>1529298000</v>
      </c>
      <c r="O844" s="8">
        <f t="shared" si="27"/>
        <v>43269.208333333328</v>
      </c>
      <c r="P844" t="b">
        <v>0</v>
      </c>
      <c r="Q844" t="b">
        <v>0</v>
      </c>
      <c r="R844" t="s">
        <v>65</v>
      </c>
      <c r="S844" t="str">
        <f>_xlfn.TEXTBEFORE(R844,"/")</f>
        <v>technology</v>
      </c>
      <c r="T844" t="str">
        <f>_xlfn.TEXTAFTER(R844,"/")</f>
        <v>wearables</v>
      </c>
    </row>
    <row r="845" spans="1:20" ht="31.5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>E845/D845</f>
        <v>0.30715909090909088</v>
      </c>
      <c r="G845" t="s">
        <v>14</v>
      </c>
      <c r="H845">
        <v>33</v>
      </c>
      <c r="I845" s="5">
        <f>IFERROR(E845/H845,0)</f>
        <v>81.909090909090907</v>
      </c>
      <c r="J845" t="s">
        <v>21</v>
      </c>
      <c r="K845" t="s">
        <v>22</v>
      </c>
      <c r="L845">
        <v>1535259600</v>
      </c>
      <c r="M845" s="8">
        <f t="shared" si="26"/>
        <v>43338.208333333328</v>
      </c>
      <c r="N845">
        <v>1535778000</v>
      </c>
      <c r="O845" s="8">
        <f t="shared" si="27"/>
        <v>43344.208333333328</v>
      </c>
      <c r="P845" t="b">
        <v>0</v>
      </c>
      <c r="Q845" t="b">
        <v>0</v>
      </c>
      <c r="R845" t="s">
        <v>122</v>
      </c>
      <c r="S845" t="str">
        <f>_xlfn.TEXTBEFORE(R845,"/")</f>
        <v>photography</v>
      </c>
      <c r="T845" t="str">
        <f>_xlfn.TEXTAFTER(R845,"/")</f>
        <v>photography books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>E846/D846</f>
        <v>0.99397727272727276</v>
      </c>
      <c r="G846" t="s">
        <v>74</v>
      </c>
      <c r="H846">
        <v>94</v>
      </c>
      <c r="I846" s="5">
        <f>IFERROR(E846/H846,0)</f>
        <v>93.053191489361708</v>
      </c>
      <c r="J846" t="s">
        <v>21</v>
      </c>
      <c r="K846" t="s">
        <v>22</v>
      </c>
      <c r="L846">
        <v>1327212000</v>
      </c>
      <c r="M846" s="8">
        <f t="shared" si="26"/>
        <v>40930.25</v>
      </c>
      <c r="N846">
        <v>1327471200</v>
      </c>
      <c r="O846" s="8">
        <f t="shared" si="27"/>
        <v>40933.25</v>
      </c>
      <c r="P846" t="b">
        <v>0</v>
      </c>
      <c r="Q846" t="b">
        <v>0</v>
      </c>
      <c r="R846" t="s">
        <v>42</v>
      </c>
      <c r="S846" t="str">
        <f>_xlfn.TEXTBEFORE(R846,"/")</f>
        <v>film &amp; video</v>
      </c>
      <c r="T846" t="str">
        <f>_xlfn.TEXTAFTER(R846,"/")</f>
        <v>documentary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>E847/D847</f>
        <v>1.9754935622317598</v>
      </c>
      <c r="G847" t="s">
        <v>20</v>
      </c>
      <c r="H847">
        <v>1354</v>
      </c>
      <c r="I847" s="5">
        <f>IFERROR(E847/H847,0)</f>
        <v>101.98449039881831</v>
      </c>
      <c r="J847" t="s">
        <v>40</v>
      </c>
      <c r="K847" t="s">
        <v>41</v>
      </c>
      <c r="L847">
        <v>1526360400</v>
      </c>
      <c r="M847" s="8">
        <f t="shared" si="26"/>
        <v>43235.208333333328</v>
      </c>
      <c r="N847">
        <v>1529557200</v>
      </c>
      <c r="O847" s="8">
        <f t="shared" si="27"/>
        <v>43272.208333333328</v>
      </c>
      <c r="P847" t="b">
        <v>0</v>
      </c>
      <c r="Q847" t="b">
        <v>0</v>
      </c>
      <c r="R847" t="s">
        <v>28</v>
      </c>
      <c r="S847" t="str">
        <f>_xlfn.TEXTBEFORE(R847,"/")</f>
        <v>technology</v>
      </c>
      <c r="T847" t="str">
        <f>_xlfn.TEXTAFTER(R847,"/")</f>
        <v>web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>E848/D848</f>
        <v>5.085</v>
      </c>
      <c r="G848" t="s">
        <v>20</v>
      </c>
      <c r="H848">
        <v>48</v>
      </c>
      <c r="I848" s="5">
        <f>IFERROR(E848/H848,0)</f>
        <v>105.9375</v>
      </c>
      <c r="J848" t="s">
        <v>21</v>
      </c>
      <c r="K848" t="s">
        <v>22</v>
      </c>
      <c r="L848">
        <v>1532149200</v>
      </c>
      <c r="M848" s="8">
        <f t="shared" si="26"/>
        <v>43302.208333333328</v>
      </c>
      <c r="N848">
        <v>1535259600</v>
      </c>
      <c r="O848" s="8">
        <f t="shared" si="27"/>
        <v>43338.208333333328</v>
      </c>
      <c r="P848" t="b">
        <v>1</v>
      </c>
      <c r="Q848" t="b">
        <v>1</v>
      </c>
      <c r="R848" t="s">
        <v>28</v>
      </c>
      <c r="S848" t="str">
        <f>_xlfn.TEXTBEFORE(R848,"/")</f>
        <v>technology</v>
      </c>
      <c r="T848" t="str">
        <f>_xlfn.TEXTAFTER(R848,"/")</f>
        <v>web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>E849/D849</f>
        <v>2.3774468085106384</v>
      </c>
      <c r="G849" t="s">
        <v>20</v>
      </c>
      <c r="H849">
        <v>110</v>
      </c>
      <c r="I849" s="5">
        <f>IFERROR(E849/H849,0)</f>
        <v>101.58181818181818</v>
      </c>
      <c r="J849" t="s">
        <v>21</v>
      </c>
      <c r="K849" t="s">
        <v>22</v>
      </c>
      <c r="L849">
        <v>1515304800</v>
      </c>
      <c r="M849" s="8">
        <f t="shared" si="26"/>
        <v>43107.25</v>
      </c>
      <c r="N849">
        <v>1515564000</v>
      </c>
      <c r="O849" s="8">
        <f t="shared" si="27"/>
        <v>43110.25</v>
      </c>
      <c r="P849" t="b">
        <v>0</v>
      </c>
      <c r="Q849" t="b">
        <v>0</v>
      </c>
      <c r="R849" t="s">
        <v>17</v>
      </c>
      <c r="S849" t="str">
        <f>_xlfn.TEXTBEFORE(R849,"/")</f>
        <v>food</v>
      </c>
      <c r="T849" t="str">
        <f>_xlfn.TEXTAFTER(R849,"/")</f>
        <v>food trucks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>E850/D850</f>
        <v>3.3846875000000001</v>
      </c>
      <c r="G850" t="s">
        <v>20</v>
      </c>
      <c r="H850">
        <v>172</v>
      </c>
      <c r="I850" s="5">
        <f>IFERROR(E850/H850,0)</f>
        <v>62.970930232558139</v>
      </c>
      <c r="J850" t="s">
        <v>21</v>
      </c>
      <c r="K850" t="s">
        <v>22</v>
      </c>
      <c r="L850">
        <v>1276318800</v>
      </c>
      <c r="M850" s="8">
        <f t="shared" si="26"/>
        <v>40341.208333333336</v>
      </c>
      <c r="N850">
        <v>1277096400</v>
      </c>
      <c r="O850" s="8">
        <f t="shared" si="27"/>
        <v>40350.208333333336</v>
      </c>
      <c r="P850" t="b">
        <v>0</v>
      </c>
      <c r="Q850" t="b">
        <v>0</v>
      </c>
      <c r="R850" t="s">
        <v>53</v>
      </c>
      <c r="S850" t="str">
        <f>_xlfn.TEXTBEFORE(R850,"/")</f>
        <v>film &amp; video</v>
      </c>
      <c r="T850" t="str">
        <f>_xlfn.TEXTAFTER(R850,"/")</f>
        <v>drama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>E851/D851</f>
        <v>1.3308955223880596</v>
      </c>
      <c r="G851" t="s">
        <v>20</v>
      </c>
      <c r="H851">
        <v>307</v>
      </c>
      <c r="I851" s="5">
        <f>IFERROR(E851/H851,0)</f>
        <v>29.045602605863191</v>
      </c>
      <c r="J851" t="s">
        <v>21</v>
      </c>
      <c r="K851" t="s">
        <v>22</v>
      </c>
      <c r="L851">
        <v>1328767200</v>
      </c>
      <c r="M851" s="8">
        <f t="shared" si="26"/>
        <v>40948.25</v>
      </c>
      <c r="N851">
        <v>1329026400</v>
      </c>
      <c r="O851" s="8">
        <f t="shared" si="27"/>
        <v>40951.25</v>
      </c>
      <c r="P851" t="b">
        <v>0</v>
      </c>
      <c r="Q851" t="b">
        <v>1</v>
      </c>
      <c r="R851" t="s">
        <v>60</v>
      </c>
      <c r="S851" t="str">
        <f>_xlfn.TEXTBEFORE(R851,"/")</f>
        <v>music</v>
      </c>
      <c r="T851" t="str">
        <f>_xlfn.TEXTAFTER(R851,"/")</f>
        <v>indie rock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>E852/D852</f>
        <v>0.01</v>
      </c>
      <c r="G852" t="s">
        <v>14</v>
      </c>
      <c r="H852">
        <v>1</v>
      </c>
      <c r="I852" s="5">
        <f>IFERROR(E852/H852,0)</f>
        <v>1</v>
      </c>
      <c r="J852" t="s">
        <v>21</v>
      </c>
      <c r="K852" t="s">
        <v>22</v>
      </c>
      <c r="L852">
        <v>1321682400</v>
      </c>
      <c r="M852" s="8">
        <f t="shared" si="26"/>
        <v>40866.25</v>
      </c>
      <c r="N852">
        <v>1322978400</v>
      </c>
      <c r="O852" s="8">
        <f t="shared" si="27"/>
        <v>40881.25</v>
      </c>
      <c r="P852" t="b">
        <v>1</v>
      </c>
      <c r="Q852" t="b">
        <v>0</v>
      </c>
      <c r="R852" t="s">
        <v>23</v>
      </c>
      <c r="S852" t="str">
        <f>_xlfn.TEXTBEFORE(R852,"/")</f>
        <v>music</v>
      </c>
      <c r="T852" t="str">
        <f>_xlfn.TEXTAFTER(R852,"/")</f>
        <v>rock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>E853/D853</f>
        <v>2.0779999999999998</v>
      </c>
      <c r="G853" t="s">
        <v>20</v>
      </c>
      <c r="H853">
        <v>160</v>
      </c>
      <c r="I853" s="5">
        <f>IFERROR(E853/H853,0)</f>
        <v>77.924999999999997</v>
      </c>
      <c r="J853" t="s">
        <v>21</v>
      </c>
      <c r="K853" t="s">
        <v>22</v>
      </c>
      <c r="L853">
        <v>1335934800</v>
      </c>
      <c r="M853" s="8">
        <f t="shared" si="26"/>
        <v>41031.208333333336</v>
      </c>
      <c r="N853">
        <v>1338786000</v>
      </c>
      <c r="O853" s="8">
        <f t="shared" si="27"/>
        <v>41064.208333333336</v>
      </c>
      <c r="P853" t="b">
        <v>0</v>
      </c>
      <c r="Q853" t="b">
        <v>0</v>
      </c>
      <c r="R853" t="s">
        <v>50</v>
      </c>
      <c r="S853" t="str">
        <f>_xlfn.TEXTBEFORE(R853,"/")</f>
        <v>music</v>
      </c>
      <c r="T853" t="str">
        <f>_xlfn.TEXTAFTER(R853,"/")</f>
        <v>electric music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>E854/D854</f>
        <v>0.51122448979591839</v>
      </c>
      <c r="G854" t="s">
        <v>14</v>
      </c>
      <c r="H854">
        <v>31</v>
      </c>
      <c r="I854" s="5">
        <f>IFERROR(E854/H854,0)</f>
        <v>80.806451612903231</v>
      </c>
      <c r="J854" t="s">
        <v>21</v>
      </c>
      <c r="K854" t="s">
        <v>22</v>
      </c>
      <c r="L854">
        <v>1310792400</v>
      </c>
      <c r="M854" s="8">
        <f t="shared" si="26"/>
        <v>40740.208333333336</v>
      </c>
      <c r="N854">
        <v>1311656400</v>
      </c>
      <c r="O854" s="8">
        <f t="shared" si="27"/>
        <v>40750.208333333336</v>
      </c>
      <c r="P854" t="b">
        <v>0</v>
      </c>
      <c r="Q854" t="b">
        <v>1</v>
      </c>
      <c r="R854" t="s">
        <v>89</v>
      </c>
      <c r="S854" t="str">
        <f>_xlfn.TEXTBEFORE(R854,"/")</f>
        <v>games</v>
      </c>
      <c r="T854" t="str">
        <f>_xlfn.TEXTAFTER(R854,"/")</f>
        <v>video games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>E855/D855</f>
        <v>6.5205847953216374</v>
      </c>
      <c r="G855" t="s">
        <v>20</v>
      </c>
      <c r="H855">
        <v>1467</v>
      </c>
      <c r="I855" s="5">
        <f>IFERROR(E855/H855,0)</f>
        <v>76.006816632583508</v>
      </c>
      <c r="J855" t="s">
        <v>15</v>
      </c>
      <c r="K855" t="s">
        <v>16</v>
      </c>
      <c r="L855">
        <v>1308546000</v>
      </c>
      <c r="M855" s="8">
        <f t="shared" si="26"/>
        <v>40714.208333333336</v>
      </c>
      <c r="N855">
        <v>1308978000</v>
      </c>
      <c r="O855" s="8">
        <f t="shared" si="27"/>
        <v>40719.208333333336</v>
      </c>
      <c r="P855" t="b">
        <v>0</v>
      </c>
      <c r="Q855" t="b">
        <v>1</v>
      </c>
      <c r="R855" t="s">
        <v>60</v>
      </c>
      <c r="S855" t="str">
        <f>_xlfn.TEXTBEFORE(R855,"/")</f>
        <v>music</v>
      </c>
      <c r="T855" t="str">
        <f>_xlfn.TEXTAFTER(R855,"/")</f>
        <v>indie rock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>E856/D856</f>
        <v>1.1363099415204678</v>
      </c>
      <c r="G856" t="s">
        <v>20</v>
      </c>
      <c r="H856">
        <v>2662</v>
      </c>
      <c r="I856" s="5">
        <f>IFERROR(E856/H856,0)</f>
        <v>72.993613824192337</v>
      </c>
      <c r="J856" t="s">
        <v>15</v>
      </c>
      <c r="K856" t="s">
        <v>16</v>
      </c>
      <c r="L856">
        <v>1574056800</v>
      </c>
      <c r="M856" s="8">
        <f t="shared" si="26"/>
        <v>43787.25</v>
      </c>
      <c r="N856">
        <v>1576389600</v>
      </c>
      <c r="O856" s="8">
        <f t="shared" si="27"/>
        <v>43814.25</v>
      </c>
      <c r="P856" t="b">
        <v>0</v>
      </c>
      <c r="Q856" t="b">
        <v>0</v>
      </c>
      <c r="R856" t="s">
        <v>119</v>
      </c>
      <c r="S856" t="str">
        <f>_xlfn.TEXTBEFORE(R856,"/")</f>
        <v>publishing</v>
      </c>
      <c r="T856" t="str">
        <f>_xlfn.TEXTAFTER(R856,"/")</f>
        <v>fiction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>E857/D857</f>
        <v>1.0237606837606839</v>
      </c>
      <c r="G857" t="s">
        <v>20</v>
      </c>
      <c r="H857">
        <v>452</v>
      </c>
      <c r="I857" s="5">
        <f>IFERROR(E857/H857,0)</f>
        <v>53</v>
      </c>
      <c r="J857" t="s">
        <v>26</v>
      </c>
      <c r="K857" t="s">
        <v>27</v>
      </c>
      <c r="L857">
        <v>1308373200</v>
      </c>
      <c r="M857" s="8">
        <f t="shared" si="26"/>
        <v>40712.208333333336</v>
      </c>
      <c r="N857">
        <v>1311051600</v>
      </c>
      <c r="O857" s="8">
        <f t="shared" si="27"/>
        <v>40743.208333333336</v>
      </c>
      <c r="P857" t="b">
        <v>0</v>
      </c>
      <c r="Q857" t="b">
        <v>0</v>
      </c>
      <c r="R857" t="s">
        <v>33</v>
      </c>
      <c r="S857" t="str">
        <f>_xlfn.TEXTBEFORE(R857,"/")</f>
        <v>theater</v>
      </c>
      <c r="T857" t="str">
        <f>_xlfn.TEXTAFTER(R857,"/")</f>
        <v>plays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>E858/D858</f>
        <v>3.5658333333333334</v>
      </c>
      <c r="G858" t="s">
        <v>20</v>
      </c>
      <c r="H858">
        <v>158</v>
      </c>
      <c r="I858" s="5">
        <f>IFERROR(E858/H858,0)</f>
        <v>54.164556962025316</v>
      </c>
      <c r="J858" t="s">
        <v>21</v>
      </c>
      <c r="K858" t="s">
        <v>22</v>
      </c>
      <c r="L858">
        <v>1335243600</v>
      </c>
      <c r="M858" s="8">
        <f t="shared" si="26"/>
        <v>41023.208333333336</v>
      </c>
      <c r="N858">
        <v>1336712400</v>
      </c>
      <c r="O858" s="8">
        <f t="shared" si="27"/>
        <v>41040.208333333336</v>
      </c>
      <c r="P858" t="b">
        <v>0</v>
      </c>
      <c r="Q858" t="b">
        <v>0</v>
      </c>
      <c r="R858" t="s">
        <v>17</v>
      </c>
      <c r="S858" t="str">
        <f>_xlfn.TEXTBEFORE(R858,"/")</f>
        <v>food</v>
      </c>
      <c r="T858" t="str">
        <f>_xlfn.TEXTAFTER(R858,"/")</f>
        <v>food trucks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>E859/D859</f>
        <v>1.3986792452830188</v>
      </c>
      <c r="G859" t="s">
        <v>20</v>
      </c>
      <c r="H859">
        <v>225</v>
      </c>
      <c r="I859" s="5">
        <f>IFERROR(E859/H859,0)</f>
        <v>32.946666666666665</v>
      </c>
      <c r="J859" t="s">
        <v>98</v>
      </c>
      <c r="K859" t="s">
        <v>99</v>
      </c>
      <c r="L859">
        <v>1328421600</v>
      </c>
      <c r="M859" s="8">
        <f t="shared" si="26"/>
        <v>40944.25</v>
      </c>
      <c r="N859">
        <v>1330408800</v>
      </c>
      <c r="O859" s="8">
        <f t="shared" si="27"/>
        <v>40967.25</v>
      </c>
      <c r="P859" t="b">
        <v>1</v>
      </c>
      <c r="Q859" t="b">
        <v>0</v>
      </c>
      <c r="R859" t="s">
        <v>100</v>
      </c>
      <c r="S859" t="str">
        <f>_xlfn.TEXTBEFORE(R859,"/")</f>
        <v>film &amp; video</v>
      </c>
      <c r="T859" t="str">
        <f>_xlfn.TEXTAFTER(R859,"/")</f>
        <v>shorts</v>
      </c>
    </row>
    <row r="860" spans="1:20" ht="31.5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>E860/D860</f>
        <v>0.69450000000000001</v>
      </c>
      <c r="G860" t="s">
        <v>14</v>
      </c>
      <c r="H860">
        <v>35</v>
      </c>
      <c r="I860" s="5">
        <f>IFERROR(E860/H860,0)</f>
        <v>79.371428571428567</v>
      </c>
      <c r="J860" t="s">
        <v>21</v>
      </c>
      <c r="K860" t="s">
        <v>22</v>
      </c>
      <c r="L860">
        <v>1524286800</v>
      </c>
      <c r="M860" s="8">
        <f t="shared" si="26"/>
        <v>43211.208333333328</v>
      </c>
      <c r="N860">
        <v>1524891600</v>
      </c>
      <c r="O860" s="8">
        <f t="shared" si="27"/>
        <v>43218.208333333328</v>
      </c>
      <c r="P860" t="b">
        <v>1</v>
      </c>
      <c r="Q860" t="b">
        <v>0</v>
      </c>
      <c r="R860" t="s">
        <v>17</v>
      </c>
      <c r="S860" t="str">
        <f>_xlfn.TEXTBEFORE(R860,"/")</f>
        <v>food</v>
      </c>
      <c r="T860" t="str">
        <f>_xlfn.TEXTAFTER(R860,"/")</f>
        <v>food trucks</v>
      </c>
    </row>
    <row r="861" spans="1:20" ht="31.5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>E861/D861</f>
        <v>0.35534246575342465</v>
      </c>
      <c r="G861" t="s">
        <v>14</v>
      </c>
      <c r="H861">
        <v>63</v>
      </c>
      <c r="I861" s="5">
        <f>IFERROR(E861/H861,0)</f>
        <v>41.174603174603178</v>
      </c>
      <c r="J861" t="s">
        <v>21</v>
      </c>
      <c r="K861" t="s">
        <v>22</v>
      </c>
      <c r="L861">
        <v>1362117600</v>
      </c>
      <c r="M861" s="8">
        <f t="shared" si="26"/>
        <v>41334.25</v>
      </c>
      <c r="N861">
        <v>1363669200</v>
      </c>
      <c r="O861" s="8">
        <f t="shared" si="27"/>
        <v>41352.208333333336</v>
      </c>
      <c r="P861" t="b">
        <v>0</v>
      </c>
      <c r="Q861" t="b">
        <v>1</v>
      </c>
      <c r="R861" t="s">
        <v>33</v>
      </c>
      <c r="S861" t="str">
        <f>_xlfn.TEXTBEFORE(R861,"/")</f>
        <v>theater</v>
      </c>
      <c r="T861" t="str">
        <f>_xlfn.TEXTAFTER(R861,"/")</f>
        <v>plays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>E862/D862</f>
        <v>2.5165000000000002</v>
      </c>
      <c r="G862" t="s">
        <v>20</v>
      </c>
      <c r="H862">
        <v>65</v>
      </c>
      <c r="I862" s="5">
        <f>IFERROR(E862/H862,0)</f>
        <v>77.430769230769229</v>
      </c>
      <c r="J862" t="s">
        <v>21</v>
      </c>
      <c r="K862" t="s">
        <v>22</v>
      </c>
      <c r="L862">
        <v>1550556000</v>
      </c>
      <c r="M862" s="8">
        <f t="shared" si="26"/>
        <v>43515.25</v>
      </c>
      <c r="N862">
        <v>1551420000</v>
      </c>
      <c r="O862" s="8">
        <f t="shared" si="27"/>
        <v>43525.25</v>
      </c>
      <c r="P862" t="b">
        <v>0</v>
      </c>
      <c r="Q862" t="b">
        <v>1</v>
      </c>
      <c r="R862" t="s">
        <v>65</v>
      </c>
      <c r="S862" t="str">
        <f>_xlfn.TEXTBEFORE(R862,"/")</f>
        <v>technology</v>
      </c>
      <c r="T862" t="str">
        <f>_xlfn.TEXTAFTER(R862,"/")</f>
        <v>wearables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>E863/D863</f>
        <v>1.0587500000000001</v>
      </c>
      <c r="G863" t="s">
        <v>20</v>
      </c>
      <c r="H863">
        <v>163</v>
      </c>
      <c r="I863" s="5">
        <f>IFERROR(E863/H863,0)</f>
        <v>57.159509202453989</v>
      </c>
      <c r="J863" t="s">
        <v>21</v>
      </c>
      <c r="K863" t="s">
        <v>22</v>
      </c>
      <c r="L863">
        <v>1269147600</v>
      </c>
      <c r="M863" s="8">
        <f t="shared" si="26"/>
        <v>40258.208333333336</v>
      </c>
      <c r="N863">
        <v>1269838800</v>
      </c>
      <c r="O863" s="8">
        <f t="shared" si="27"/>
        <v>40266.208333333336</v>
      </c>
      <c r="P863" t="b">
        <v>0</v>
      </c>
      <c r="Q863" t="b">
        <v>0</v>
      </c>
      <c r="R863" t="s">
        <v>33</v>
      </c>
      <c r="S863" t="str">
        <f>_xlfn.TEXTBEFORE(R863,"/")</f>
        <v>theater</v>
      </c>
      <c r="T863" t="str">
        <f>_xlfn.TEXTAFTER(R863,"/")</f>
        <v>plays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>E864/D864</f>
        <v>1.8742857142857143</v>
      </c>
      <c r="G864" t="s">
        <v>20</v>
      </c>
      <c r="H864">
        <v>85</v>
      </c>
      <c r="I864" s="5">
        <f>IFERROR(E864/H864,0)</f>
        <v>77.17647058823529</v>
      </c>
      <c r="J864" t="s">
        <v>21</v>
      </c>
      <c r="K864" t="s">
        <v>22</v>
      </c>
      <c r="L864">
        <v>1312174800</v>
      </c>
      <c r="M864" s="8">
        <f t="shared" si="26"/>
        <v>40756.208333333336</v>
      </c>
      <c r="N864">
        <v>1312520400</v>
      </c>
      <c r="O864" s="8">
        <f t="shared" si="27"/>
        <v>40760.208333333336</v>
      </c>
      <c r="P864" t="b">
        <v>0</v>
      </c>
      <c r="Q864" t="b">
        <v>0</v>
      </c>
      <c r="R864" t="s">
        <v>33</v>
      </c>
      <c r="S864" t="str">
        <f>_xlfn.TEXTBEFORE(R864,"/")</f>
        <v>theater</v>
      </c>
      <c r="T864" t="str">
        <f>_xlfn.TEXTAFTER(R864,"/")</f>
        <v>plays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>E865/D865</f>
        <v>3.8678571428571429</v>
      </c>
      <c r="G865" t="s">
        <v>20</v>
      </c>
      <c r="H865">
        <v>217</v>
      </c>
      <c r="I865" s="5">
        <f>IFERROR(E865/H865,0)</f>
        <v>24.953917050691246</v>
      </c>
      <c r="J865" t="s">
        <v>21</v>
      </c>
      <c r="K865" t="s">
        <v>22</v>
      </c>
      <c r="L865">
        <v>1434517200</v>
      </c>
      <c r="M865" s="8">
        <f t="shared" si="26"/>
        <v>42172.208333333328</v>
      </c>
      <c r="N865">
        <v>1436504400</v>
      </c>
      <c r="O865" s="8">
        <f t="shared" si="27"/>
        <v>42195.208333333328</v>
      </c>
      <c r="P865" t="b">
        <v>0</v>
      </c>
      <c r="Q865" t="b">
        <v>1</v>
      </c>
      <c r="R865" t="s">
        <v>269</v>
      </c>
      <c r="S865" t="str">
        <f>_xlfn.TEXTBEFORE(R865,"/")</f>
        <v>film &amp; video</v>
      </c>
      <c r="T865" t="str">
        <f>_xlfn.TEXTAFTER(R865,"/")</f>
        <v>television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>E866/D866</f>
        <v>3.4707142857142856</v>
      </c>
      <c r="G866" t="s">
        <v>20</v>
      </c>
      <c r="H866">
        <v>150</v>
      </c>
      <c r="I866" s="5">
        <f>IFERROR(E866/H866,0)</f>
        <v>97.18</v>
      </c>
      <c r="J866" t="s">
        <v>21</v>
      </c>
      <c r="K866" t="s">
        <v>22</v>
      </c>
      <c r="L866">
        <v>1471582800</v>
      </c>
      <c r="M866" s="8">
        <f t="shared" si="26"/>
        <v>42601.208333333328</v>
      </c>
      <c r="N866">
        <v>1472014800</v>
      </c>
      <c r="O866" s="8">
        <f t="shared" si="27"/>
        <v>42606.208333333328</v>
      </c>
      <c r="P866" t="b">
        <v>0</v>
      </c>
      <c r="Q866" t="b">
        <v>0</v>
      </c>
      <c r="R866" t="s">
        <v>100</v>
      </c>
      <c r="S866" t="str">
        <f>_xlfn.TEXTBEFORE(R866,"/")</f>
        <v>film &amp; video</v>
      </c>
      <c r="T866" t="str">
        <f>_xlfn.TEXTAFTER(R866,"/")</f>
        <v>shorts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>E867/D867</f>
        <v>1.8582098765432098</v>
      </c>
      <c r="G867" t="s">
        <v>20</v>
      </c>
      <c r="H867">
        <v>3272</v>
      </c>
      <c r="I867" s="5">
        <f>IFERROR(E867/H867,0)</f>
        <v>46.000916870415651</v>
      </c>
      <c r="J867" t="s">
        <v>21</v>
      </c>
      <c r="K867" t="s">
        <v>22</v>
      </c>
      <c r="L867">
        <v>1410757200</v>
      </c>
      <c r="M867" s="8">
        <f t="shared" si="26"/>
        <v>41897.208333333336</v>
      </c>
      <c r="N867">
        <v>1411534800</v>
      </c>
      <c r="O867" s="8">
        <f t="shared" si="27"/>
        <v>41906.208333333336</v>
      </c>
      <c r="P867" t="b">
        <v>0</v>
      </c>
      <c r="Q867" t="b">
        <v>0</v>
      </c>
      <c r="R867" t="s">
        <v>33</v>
      </c>
      <c r="S867" t="str">
        <f>_xlfn.TEXTBEFORE(R867,"/")</f>
        <v>theater</v>
      </c>
      <c r="T867" t="str">
        <f>_xlfn.TEXTAFTER(R867,"/")</f>
        <v>plays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>E868/D868</f>
        <v>0.43241247264770238</v>
      </c>
      <c r="G868" t="s">
        <v>74</v>
      </c>
      <c r="H868">
        <v>898</v>
      </c>
      <c r="I868" s="5">
        <f>IFERROR(E868/H868,0)</f>
        <v>88.023385300668153</v>
      </c>
      <c r="J868" t="s">
        <v>21</v>
      </c>
      <c r="K868" t="s">
        <v>22</v>
      </c>
      <c r="L868">
        <v>1304830800</v>
      </c>
      <c r="M868" s="8">
        <f t="shared" si="26"/>
        <v>40671.208333333336</v>
      </c>
      <c r="N868">
        <v>1304917200</v>
      </c>
      <c r="O868" s="8">
        <f t="shared" si="27"/>
        <v>40672.208333333336</v>
      </c>
      <c r="P868" t="b">
        <v>0</v>
      </c>
      <c r="Q868" t="b">
        <v>0</v>
      </c>
      <c r="R868" t="s">
        <v>122</v>
      </c>
      <c r="S868" t="str">
        <f>_xlfn.TEXTBEFORE(R868,"/")</f>
        <v>photography</v>
      </c>
      <c r="T868" t="str">
        <f>_xlfn.TEXTAFTER(R868,"/")</f>
        <v>photography books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>E869/D869</f>
        <v>1.6243749999999999</v>
      </c>
      <c r="G869" t="s">
        <v>20</v>
      </c>
      <c r="H869">
        <v>300</v>
      </c>
      <c r="I869" s="5">
        <f>IFERROR(E869/H869,0)</f>
        <v>25.99</v>
      </c>
      <c r="J869" t="s">
        <v>21</v>
      </c>
      <c r="K869" t="s">
        <v>22</v>
      </c>
      <c r="L869">
        <v>1539061200</v>
      </c>
      <c r="M869" s="8">
        <f t="shared" si="26"/>
        <v>43382.208333333328</v>
      </c>
      <c r="N869">
        <v>1539579600</v>
      </c>
      <c r="O869" s="8">
        <f t="shared" si="27"/>
        <v>43388.208333333328</v>
      </c>
      <c r="P869" t="b">
        <v>0</v>
      </c>
      <c r="Q869" t="b">
        <v>0</v>
      </c>
      <c r="R869" t="s">
        <v>17</v>
      </c>
      <c r="S869" t="str">
        <f>_xlfn.TEXTBEFORE(R869,"/")</f>
        <v>food</v>
      </c>
      <c r="T869" t="str">
        <f>_xlfn.TEXTAFTER(R869,"/")</f>
        <v>food trucks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>E870/D870</f>
        <v>1.8484285714285715</v>
      </c>
      <c r="G870" t="s">
        <v>20</v>
      </c>
      <c r="H870">
        <v>126</v>
      </c>
      <c r="I870" s="5">
        <f>IFERROR(E870/H870,0)</f>
        <v>102.69047619047619</v>
      </c>
      <c r="J870" t="s">
        <v>21</v>
      </c>
      <c r="K870" t="s">
        <v>22</v>
      </c>
      <c r="L870">
        <v>1381554000</v>
      </c>
      <c r="M870" s="8">
        <f t="shared" si="26"/>
        <v>41559.208333333336</v>
      </c>
      <c r="N870">
        <v>1382504400</v>
      </c>
      <c r="O870" s="8">
        <f t="shared" si="27"/>
        <v>41570.208333333336</v>
      </c>
      <c r="P870" t="b">
        <v>0</v>
      </c>
      <c r="Q870" t="b">
        <v>0</v>
      </c>
      <c r="R870" t="s">
        <v>33</v>
      </c>
      <c r="S870" t="str">
        <f>_xlfn.TEXTBEFORE(R870,"/")</f>
        <v>theater</v>
      </c>
      <c r="T870" t="str">
        <f>_xlfn.TEXTAFTER(R870,"/")</f>
        <v>plays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>E871/D871</f>
        <v>0.23703520691785052</v>
      </c>
      <c r="G871" t="s">
        <v>14</v>
      </c>
      <c r="H871">
        <v>526</v>
      </c>
      <c r="I871" s="5">
        <f>IFERROR(E871/H871,0)</f>
        <v>72.958174904942965</v>
      </c>
      <c r="J871" t="s">
        <v>21</v>
      </c>
      <c r="K871" t="s">
        <v>22</v>
      </c>
      <c r="L871">
        <v>1277096400</v>
      </c>
      <c r="M871" s="8">
        <f t="shared" si="26"/>
        <v>40350.208333333336</v>
      </c>
      <c r="N871">
        <v>1278306000</v>
      </c>
      <c r="O871" s="8">
        <f t="shared" si="27"/>
        <v>40364.208333333336</v>
      </c>
      <c r="P871" t="b">
        <v>0</v>
      </c>
      <c r="Q871" t="b">
        <v>0</v>
      </c>
      <c r="R871" t="s">
        <v>53</v>
      </c>
      <c r="S871" t="str">
        <f>_xlfn.TEXTBEFORE(R871,"/")</f>
        <v>film &amp; video</v>
      </c>
      <c r="T871" t="str">
        <f>_xlfn.TEXTAFTER(R871,"/")</f>
        <v>drama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>E872/D872</f>
        <v>0.89870129870129867</v>
      </c>
      <c r="G872" t="s">
        <v>14</v>
      </c>
      <c r="H872">
        <v>121</v>
      </c>
      <c r="I872" s="5">
        <f>IFERROR(E872/H872,0)</f>
        <v>57.190082644628099</v>
      </c>
      <c r="J872" t="s">
        <v>21</v>
      </c>
      <c r="K872" t="s">
        <v>22</v>
      </c>
      <c r="L872">
        <v>1440392400</v>
      </c>
      <c r="M872" s="8">
        <f t="shared" si="26"/>
        <v>42240.208333333328</v>
      </c>
      <c r="N872">
        <v>1442552400</v>
      </c>
      <c r="O872" s="8">
        <f t="shared" si="27"/>
        <v>42265.208333333328</v>
      </c>
      <c r="P872" t="b">
        <v>0</v>
      </c>
      <c r="Q872" t="b">
        <v>0</v>
      </c>
      <c r="R872" t="s">
        <v>33</v>
      </c>
      <c r="S872" t="str">
        <f>_xlfn.TEXTBEFORE(R872,"/")</f>
        <v>theater</v>
      </c>
      <c r="T872" t="str">
        <f>_xlfn.TEXTAFTER(R872,"/")</f>
        <v>plays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>E873/D873</f>
        <v>2.7260419580419581</v>
      </c>
      <c r="G873" t="s">
        <v>20</v>
      </c>
      <c r="H873">
        <v>2320</v>
      </c>
      <c r="I873" s="5">
        <f>IFERROR(E873/H873,0)</f>
        <v>84.013793103448279</v>
      </c>
      <c r="J873" t="s">
        <v>21</v>
      </c>
      <c r="K873" t="s">
        <v>22</v>
      </c>
      <c r="L873">
        <v>1509512400</v>
      </c>
      <c r="M873" s="8">
        <f t="shared" si="26"/>
        <v>43040.208333333328</v>
      </c>
      <c r="N873">
        <v>1511071200</v>
      </c>
      <c r="O873" s="8">
        <f t="shared" si="27"/>
        <v>43058.25</v>
      </c>
      <c r="P873" t="b">
        <v>0</v>
      </c>
      <c r="Q873" t="b">
        <v>1</v>
      </c>
      <c r="R873" t="s">
        <v>33</v>
      </c>
      <c r="S873" t="str">
        <f>_xlfn.TEXTBEFORE(R873,"/")</f>
        <v>theater</v>
      </c>
      <c r="T873" t="str">
        <f>_xlfn.TEXTAFTER(R873,"/")</f>
        <v>plays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>E874/D874</f>
        <v>1.7004255319148935</v>
      </c>
      <c r="G874" t="s">
        <v>20</v>
      </c>
      <c r="H874">
        <v>81</v>
      </c>
      <c r="I874" s="5">
        <f>IFERROR(E874/H874,0)</f>
        <v>98.666666666666671</v>
      </c>
      <c r="J874" t="s">
        <v>26</v>
      </c>
      <c r="K874" t="s">
        <v>27</v>
      </c>
      <c r="L874">
        <v>1535950800</v>
      </c>
      <c r="M874" s="8">
        <f t="shared" si="26"/>
        <v>43346.208333333328</v>
      </c>
      <c r="N874">
        <v>1536382800</v>
      </c>
      <c r="O874" s="8">
        <f t="shared" si="27"/>
        <v>43351.208333333328</v>
      </c>
      <c r="P874" t="b">
        <v>0</v>
      </c>
      <c r="Q874" t="b">
        <v>0</v>
      </c>
      <c r="R874" t="s">
        <v>474</v>
      </c>
      <c r="S874" t="str">
        <f>_xlfn.TEXTBEFORE(R874,"/")</f>
        <v>film &amp; video</v>
      </c>
      <c r="T874" t="str">
        <f>_xlfn.TEXTAFTER(R874,"/")</f>
        <v>science fiction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>E875/D875</f>
        <v>1.8828503562945369</v>
      </c>
      <c r="G875" t="s">
        <v>20</v>
      </c>
      <c r="H875">
        <v>1887</v>
      </c>
      <c r="I875" s="5">
        <f>IFERROR(E875/H875,0)</f>
        <v>42.007419183889773</v>
      </c>
      <c r="J875" t="s">
        <v>21</v>
      </c>
      <c r="K875" t="s">
        <v>22</v>
      </c>
      <c r="L875">
        <v>1389160800</v>
      </c>
      <c r="M875" s="8">
        <f t="shared" si="26"/>
        <v>41647.25</v>
      </c>
      <c r="N875">
        <v>1389592800</v>
      </c>
      <c r="O875" s="8">
        <f t="shared" si="27"/>
        <v>41652.25</v>
      </c>
      <c r="P875" t="b">
        <v>0</v>
      </c>
      <c r="Q875" t="b">
        <v>0</v>
      </c>
      <c r="R875" t="s">
        <v>122</v>
      </c>
      <c r="S875" t="str">
        <f>_xlfn.TEXTBEFORE(R875,"/")</f>
        <v>photography</v>
      </c>
      <c r="T875" t="str">
        <f>_xlfn.TEXTAFTER(R875,"/")</f>
        <v>photography books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>E876/D876</f>
        <v>3.4693532338308457</v>
      </c>
      <c r="G876" t="s">
        <v>20</v>
      </c>
      <c r="H876">
        <v>4358</v>
      </c>
      <c r="I876" s="5">
        <f>IFERROR(E876/H876,0)</f>
        <v>32.002753556677376</v>
      </c>
      <c r="J876" t="s">
        <v>21</v>
      </c>
      <c r="K876" t="s">
        <v>22</v>
      </c>
      <c r="L876">
        <v>1271998800</v>
      </c>
      <c r="M876" s="8">
        <f t="shared" si="26"/>
        <v>40291.208333333336</v>
      </c>
      <c r="N876">
        <v>1275282000</v>
      </c>
      <c r="O876" s="8">
        <f t="shared" si="27"/>
        <v>40329.208333333336</v>
      </c>
      <c r="P876" t="b">
        <v>0</v>
      </c>
      <c r="Q876" t="b">
        <v>1</v>
      </c>
      <c r="R876" t="s">
        <v>122</v>
      </c>
      <c r="S876" t="str">
        <f>_xlfn.TEXTBEFORE(R876,"/")</f>
        <v>photography</v>
      </c>
      <c r="T876" t="str">
        <f>_xlfn.TEXTAFTER(R876,"/")</f>
        <v>photography books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>E877/D877</f>
        <v>0.6917721518987342</v>
      </c>
      <c r="G877" t="s">
        <v>14</v>
      </c>
      <c r="H877">
        <v>67</v>
      </c>
      <c r="I877" s="5">
        <f>IFERROR(E877/H877,0)</f>
        <v>81.567164179104481</v>
      </c>
      <c r="J877" t="s">
        <v>21</v>
      </c>
      <c r="K877" t="s">
        <v>22</v>
      </c>
      <c r="L877">
        <v>1294898400</v>
      </c>
      <c r="M877" s="8">
        <f t="shared" si="26"/>
        <v>40556.25</v>
      </c>
      <c r="N877">
        <v>1294984800</v>
      </c>
      <c r="O877" s="8">
        <f t="shared" si="27"/>
        <v>40557.25</v>
      </c>
      <c r="P877" t="b">
        <v>0</v>
      </c>
      <c r="Q877" t="b">
        <v>0</v>
      </c>
      <c r="R877" t="s">
        <v>23</v>
      </c>
      <c r="S877" t="str">
        <f>_xlfn.TEXTBEFORE(R877,"/")</f>
        <v>music</v>
      </c>
      <c r="T877" t="str">
        <f>_xlfn.TEXTAFTER(R877,"/")</f>
        <v>rock</v>
      </c>
    </row>
    <row r="878" spans="1:20" ht="31.5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>E878/D878</f>
        <v>0.25433734939759034</v>
      </c>
      <c r="G878" t="s">
        <v>14</v>
      </c>
      <c r="H878">
        <v>57</v>
      </c>
      <c r="I878" s="5">
        <f>IFERROR(E878/H878,0)</f>
        <v>37.035087719298247</v>
      </c>
      <c r="J878" t="s">
        <v>15</v>
      </c>
      <c r="K878" t="s">
        <v>16</v>
      </c>
      <c r="L878">
        <v>1559970000</v>
      </c>
      <c r="M878" s="8">
        <f t="shared" si="26"/>
        <v>43624.208333333328</v>
      </c>
      <c r="N878">
        <v>1562043600</v>
      </c>
      <c r="O878" s="8">
        <f t="shared" si="27"/>
        <v>43648.208333333328</v>
      </c>
      <c r="P878" t="b">
        <v>0</v>
      </c>
      <c r="Q878" t="b">
        <v>0</v>
      </c>
      <c r="R878" t="s">
        <v>122</v>
      </c>
      <c r="S878" t="str">
        <f>_xlfn.TEXTBEFORE(R878,"/")</f>
        <v>photography</v>
      </c>
      <c r="T878" t="str">
        <f>_xlfn.TEXTAFTER(R878,"/")</f>
        <v>photography books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>E879/D879</f>
        <v>0.77400977995110021</v>
      </c>
      <c r="G879" t="s">
        <v>14</v>
      </c>
      <c r="H879">
        <v>1229</v>
      </c>
      <c r="I879" s="5">
        <f>IFERROR(E879/H879,0)</f>
        <v>103.033360455655</v>
      </c>
      <c r="J879" t="s">
        <v>21</v>
      </c>
      <c r="K879" t="s">
        <v>22</v>
      </c>
      <c r="L879">
        <v>1469509200</v>
      </c>
      <c r="M879" s="8">
        <f t="shared" si="26"/>
        <v>42577.208333333328</v>
      </c>
      <c r="N879">
        <v>1469595600</v>
      </c>
      <c r="O879" s="8">
        <f t="shared" si="27"/>
        <v>42578.208333333328</v>
      </c>
      <c r="P879" t="b">
        <v>0</v>
      </c>
      <c r="Q879" t="b">
        <v>0</v>
      </c>
      <c r="R879" t="s">
        <v>17</v>
      </c>
      <c r="S879" t="str">
        <f>_xlfn.TEXTBEFORE(R879,"/")</f>
        <v>food</v>
      </c>
      <c r="T879" t="str">
        <f>_xlfn.TEXTAFTER(R879,"/")</f>
        <v>food trucks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>E880/D880</f>
        <v>0.37481481481481482</v>
      </c>
      <c r="G880" t="s">
        <v>14</v>
      </c>
      <c r="H880">
        <v>12</v>
      </c>
      <c r="I880" s="5">
        <f>IFERROR(E880/H880,0)</f>
        <v>84.333333333333329</v>
      </c>
      <c r="J880" t="s">
        <v>107</v>
      </c>
      <c r="K880" t="s">
        <v>108</v>
      </c>
      <c r="L880">
        <v>1579068000</v>
      </c>
      <c r="M880" s="8">
        <f t="shared" si="26"/>
        <v>43845.25</v>
      </c>
      <c r="N880">
        <v>1581141600</v>
      </c>
      <c r="O880" s="8">
        <f t="shared" si="27"/>
        <v>43869.25</v>
      </c>
      <c r="P880" t="b">
        <v>0</v>
      </c>
      <c r="Q880" t="b">
        <v>0</v>
      </c>
      <c r="R880" t="s">
        <v>148</v>
      </c>
      <c r="S880" t="str">
        <f>_xlfn.TEXTBEFORE(R880,"/")</f>
        <v>music</v>
      </c>
      <c r="T880" t="str">
        <f>_xlfn.TEXTAFTER(R880,"/")</f>
        <v>metal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>E881/D881</f>
        <v>5.4379999999999997</v>
      </c>
      <c r="G881" t="s">
        <v>20</v>
      </c>
      <c r="H881">
        <v>53</v>
      </c>
      <c r="I881" s="5">
        <f>IFERROR(E881/H881,0)</f>
        <v>102.60377358490567</v>
      </c>
      <c r="J881" t="s">
        <v>21</v>
      </c>
      <c r="K881" t="s">
        <v>22</v>
      </c>
      <c r="L881">
        <v>1487743200</v>
      </c>
      <c r="M881" s="8">
        <f t="shared" si="26"/>
        <v>42788.25</v>
      </c>
      <c r="N881">
        <v>1488520800</v>
      </c>
      <c r="O881" s="8">
        <f t="shared" si="27"/>
        <v>42797.25</v>
      </c>
      <c r="P881" t="b">
        <v>0</v>
      </c>
      <c r="Q881" t="b">
        <v>0</v>
      </c>
      <c r="R881" t="s">
        <v>68</v>
      </c>
      <c r="S881" t="str">
        <f>_xlfn.TEXTBEFORE(R881,"/")</f>
        <v>publishing</v>
      </c>
      <c r="T881" t="str">
        <f>_xlfn.TEXTAFTER(R881,"/")</f>
        <v>nonfiction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>E882/D882</f>
        <v>2.2852189349112426</v>
      </c>
      <c r="G882" t="s">
        <v>20</v>
      </c>
      <c r="H882">
        <v>2414</v>
      </c>
      <c r="I882" s="5">
        <f>IFERROR(E882/H882,0)</f>
        <v>79.992129246064621</v>
      </c>
      <c r="J882" t="s">
        <v>21</v>
      </c>
      <c r="K882" t="s">
        <v>22</v>
      </c>
      <c r="L882">
        <v>1563685200</v>
      </c>
      <c r="M882" s="8">
        <f t="shared" si="26"/>
        <v>43667.208333333328</v>
      </c>
      <c r="N882">
        <v>1563858000</v>
      </c>
      <c r="O882" s="8">
        <f t="shared" si="27"/>
        <v>43669.208333333328</v>
      </c>
      <c r="P882" t="b">
        <v>0</v>
      </c>
      <c r="Q882" t="b">
        <v>0</v>
      </c>
      <c r="R882" t="s">
        <v>50</v>
      </c>
      <c r="S882" t="str">
        <f>_xlfn.TEXTBEFORE(R882,"/")</f>
        <v>music</v>
      </c>
      <c r="T882" t="str">
        <f>_xlfn.TEXTAFTER(R882,"/")</f>
        <v>electric music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>E883/D883</f>
        <v>0.38948339483394834</v>
      </c>
      <c r="G883" t="s">
        <v>14</v>
      </c>
      <c r="H883">
        <v>452</v>
      </c>
      <c r="I883" s="5">
        <f>IFERROR(E883/H883,0)</f>
        <v>70.055309734513273</v>
      </c>
      <c r="J883" t="s">
        <v>21</v>
      </c>
      <c r="K883" t="s">
        <v>22</v>
      </c>
      <c r="L883">
        <v>1436418000</v>
      </c>
      <c r="M883" s="8">
        <f t="shared" si="26"/>
        <v>42194.208333333328</v>
      </c>
      <c r="N883">
        <v>1438923600</v>
      </c>
      <c r="O883" s="8">
        <f t="shared" si="27"/>
        <v>42223.208333333328</v>
      </c>
      <c r="P883" t="b">
        <v>0</v>
      </c>
      <c r="Q883" t="b">
        <v>1</v>
      </c>
      <c r="R883" t="s">
        <v>33</v>
      </c>
      <c r="S883" t="str">
        <f>_xlfn.TEXTBEFORE(R883,"/")</f>
        <v>theater</v>
      </c>
      <c r="T883" t="str">
        <f>_xlfn.TEXTAFTER(R883,"/")</f>
        <v>plays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>E884/D884</f>
        <v>3.7</v>
      </c>
      <c r="G884" t="s">
        <v>20</v>
      </c>
      <c r="H884">
        <v>80</v>
      </c>
      <c r="I884" s="5">
        <f>IFERROR(E884/H884,0)</f>
        <v>37</v>
      </c>
      <c r="J884" t="s">
        <v>21</v>
      </c>
      <c r="K884" t="s">
        <v>22</v>
      </c>
      <c r="L884">
        <v>1421820000</v>
      </c>
      <c r="M884" s="8">
        <f t="shared" si="26"/>
        <v>42025.25</v>
      </c>
      <c r="N884">
        <v>1422165600</v>
      </c>
      <c r="O884" s="8">
        <f t="shared" si="27"/>
        <v>42029.25</v>
      </c>
      <c r="P884" t="b">
        <v>0</v>
      </c>
      <c r="Q884" t="b">
        <v>0</v>
      </c>
      <c r="R884" t="s">
        <v>33</v>
      </c>
      <c r="S884" t="str">
        <f>_xlfn.TEXTBEFORE(R884,"/")</f>
        <v>theater</v>
      </c>
      <c r="T884" t="str">
        <f>_xlfn.TEXTAFTER(R884,"/")</f>
        <v>plays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>E885/D885</f>
        <v>2.3791176470588233</v>
      </c>
      <c r="G885" t="s">
        <v>20</v>
      </c>
      <c r="H885">
        <v>193</v>
      </c>
      <c r="I885" s="5">
        <f>IFERROR(E885/H885,0)</f>
        <v>41.911917098445599</v>
      </c>
      <c r="J885" t="s">
        <v>21</v>
      </c>
      <c r="K885" t="s">
        <v>22</v>
      </c>
      <c r="L885">
        <v>1274763600</v>
      </c>
      <c r="M885" s="8">
        <f t="shared" si="26"/>
        <v>40323.208333333336</v>
      </c>
      <c r="N885">
        <v>1277874000</v>
      </c>
      <c r="O885" s="8">
        <f t="shared" si="27"/>
        <v>40359.208333333336</v>
      </c>
      <c r="P885" t="b">
        <v>0</v>
      </c>
      <c r="Q885" t="b">
        <v>0</v>
      </c>
      <c r="R885" t="s">
        <v>100</v>
      </c>
      <c r="S885" t="str">
        <f>_xlfn.TEXTBEFORE(R885,"/")</f>
        <v>film &amp; video</v>
      </c>
      <c r="T885" t="str">
        <f>_xlfn.TEXTAFTER(R885,"/")</f>
        <v>shorts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>E886/D886</f>
        <v>0.64036299765807958</v>
      </c>
      <c r="G886" t="s">
        <v>14</v>
      </c>
      <c r="H886">
        <v>1886</v>
      </c>
      <c r="I886" s="5">
        <f>IFERROR(E886/H886,0)</f>
        <v>57.992576882290564</v>
      </c>
      <c r="J886" t="s">
        <v>21</v>
      </c>
      <c r="K886" t="s">
        <v>22</v>
      </c>
      <c r="L886">
        <v>1399179600</v>
      </c>
      <c r="M886" s="8">
        <f t="shared" si="26"/>
        <v>41763.208333333336</v>
      </c>
      <c r="N886">
        <v>1399352400</v>
      </c>
      <c r="O886" s="8">
        <f t="shared" si="27"/>
        <v>41765.208333333336</v>
      </c>
      <c r="P886" t="b">
        <v>0</v>
      </c>
      <c r="Q886" t="b">
        <v>1</v>
      </c>
      <c r="R886" t="s">
        <v>33</v>
      </c>
      <c r="S886" t="str">
        <f>_xlfn.TEXTBEFORE(R886,"/")</f>
        <v>theater</v>
      </c>
      <c r="T886" t="str">
        <f>_xlfn.TEXTAFTER(R886,"/")</f>
        <v>plays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>E887/D887</f>
        <v>1.1827777777777777</v>
      </c>
      <c r="G887" t="s">
        <v>20</v>
      </c>
      <c r="H887">
        <v>52</v>
      </c>
      <c r="I887" s="5">
        <f>IFERROR(E887/H887,0)</f>
        <v>40.942307692307693</v>
      </c>
      <c r="J887" t="s">
        <v>21</v>
      </c>
      <c r="K887" t="s">
        <v>22</v>
      </c>
      <c r="L887">
        <v>1275800400</v>
      </c>
      <c r="M887" s="8">
        <f t="shared" si="26"/>
        <v>40335.208333333336</v>
      </c>
      <c r="N887">
        <v>1279083600</v>
      </c>
      <c r="O887" s="8">
        <f t="shared" si="27"/>
        <v>40373.208333333336</v>
      </c>
      <c r="P887" t="b">
        <v>0</v>
      </c>
      <c r="Q887" t="b">
        <v>0</v>
      </c>
      <c r="R887" t="s">
        <v>33</v>
      </c>
      <c r="S887" t="str">
        <f>_xlfn.TEXTBEFORE(R887,"/")</f>
        <v>theater</v>
      </c>
      <c r="T887" t="str">
        <f>_xlfn.TEXTAFTER(R887,"/")</f>
        <v>plays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>E888/D888</f>
        <v>0.84824037184594958</v>
      </c>
      <c r="G888" t="s">
        <v>14</v>
      </c>
      <c r="H888">
        <v>1825</v>
      </c>
      <c r="I888" s="5">
        <f>IFERROR(E888/H888,0)</f>
        <v>69.9972602739726</v>
      </c>
      <c r="J888" t="s">
        <v>21</v>
      </c>
      <c r="K888" t="s">
        <v>22</v>
      </c>
      <c r="L888">
        <v>1282798800</v>
      </c>
      <c r="M888" s="8">
        <f t="shared" si="26"/>
        <v>40416.208333333336</v>
      </c>
      <c r="N888">
        <v>1284354000</v>
      </c>
      <c r="O888" s="8">
        <f t="shared" si="27"/>
        <v>40434.208333333336</v>
      </c>
      <c r="P888" t="b">
        <v>0</v>
      </c>
      <c r="Q888" t="b">
        <v>0</v>
      </c>
      <c r="R888" t="s">
        <v>60</v>
      </c>
      <c r="S888" t="str">
        <f>_xlfn.TEXTBEFORE(R888,"/")</f>
        <v>music</v>
      </c>
      <c r="T888" t="str">
        <f>_xlfn.TEXTAFTER(R888,"/")</f>
        <v>indie rock</v>
      </c>
    </row>
    <row r="889" spans="1:20" ht="31.5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>E889/D889</f>
        <v>0.29346153846153844</v>
      </c>
      <c r="G889" t="s">
        <v>14</v>
      </c>
      <c r="H889">
        <v>31</v>
      </c>
      <c r="I889" s="5">
        <f>IFERROR(E889/H889,0)</f>
        <v>73.838709677419359</v>
      </c>
      <c r="J889" t="s">
        <v>21</v>
      </c>
      <c r="K889" t="s">
        <v>22</v>
      </c>
      <c r="L889">
        <v>1437109200</v>
      </c>
      <c r="M889" s="8">
        <f t="shared" si="26"/>
        <v>42202.208333333328</v>
      </c>
      <c r="N889">
        <v>1441170000</v>
      </c>
      <c r="O889" s="8">
        <f t="shared" si="27"/>
        <v>42249.208333333328</v>
      </c>
      <c r="P889" t="b">
        <v>0</v>
      </c>
      <c r="Q889" t="b">
        <v>1</v>
      </c>
      <c r="R889" t="s">
        <v>33</v>
      </c>
      <c r="S889" t="str">
        <f>_xlfn.TEXTBEFORE(R889,"/")</f>
        <v>theater</v>
      </c>
      <c r="T889" t="str">
        <f>_xlfn.TEXTAFTER(R889,"/")</f>
        <v>plays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>E890/D890</f>
        <v>2.0989655172413793</v>
      </c>
      <c r="G890" t="s">
        <v>20</v>
      </c>
      <c r="H890">
        <v>290</v>
      </c>
      <c r="I890" s="5">
        <f>IFERROR(E890/H890,0)</f>
        <v>41.979310344827589</v>
      </c>
      <c r="J890" t="s">
        <v>21</v>
      </c>
      <c r="K890" t="s">
        <v>22</v>
      </c>
      <c r="L890">
        <v>1491886800</v>
      </c>
      <c r="M890" s="8">
        <f t="shared" si="26"/>
        <v>42836.208333333328</v>
      </c>
      <c r="N890">
        <v>1493528400</v>
      </c>
      <c r="O890" s="8">
        <f t="shared" si="27"/>
        <v>42855.208333333328</v>
      </c>
      <c r="P890" t="b">
        <v>0</v>
      </c>
      <c r="Q890" t="b">
        <v>0</v>
      </c>
      <c r="R890" t="s">
        <v>33</v>
      </c>
      <c r="S890" t="str">
        <f>_xlfn.TEXTBEFORE(R890,"/")</f>
        <v>theater</v>
      </c>
      <c r="T890" t="str">
        <f>_xlfn.TEXTAFTER(R890,"/")</f>
        <v>plays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>E891/D891</f>
        <v>1.697857142857143</v>
      </c>
      <c r="G891" t="s">
        <v>20</v>
      </c>
      <c r="H891">
        <v>122</v>
      </c>
      <c r="I891" s="5">
        <f>IFERROR(E891/H891,0)</f>
        <v>77.93442622950819</v>
      </c>
      <c r="J891" t="s">
        <v>21</v>
      </c>
      <c r="K891" t="s">
        <v>22</v>
      </c>
      <c r="L891">
        <v>1394600400</v>
      </c>
      <c r="M891" s="8">
        <f t="shared" si="26"/>
        <v>41710.208333333336</v>
      </c>
      <c r="N891">
        <v>1395205200</v>
      </c>
      <c r="O891" s="8">
        <f t="shared" si="27"/>
        <v>41717.208333333336</v>
      </c>
      <c r="P891" t="b">
        <v>0</v>
      </c>
      <c r="Q891" t="b">
        <v>1</v>
      </c>
      <c r="R891" t="s">
        <v>50</v>
      </c>
      <c r="S891" t="str">
        <f>_xlfn.TEXTBEFORE(R891,"/")</f>
        <v>music</v>
      </c>
      <c r="T891" t="str">
        <f>_xlfn.TEXTAFTER(R891,"/")</f>
        <v>electric music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>E892/D892</f>
        <v>1.1595907738095239</v>
      </c>
      <c r="G892" t="s">
        <v>20</v>
      </c>
      <c r="H892">
        <v>1470</v>
      </c>
      <c r="I892" s="5">
        <f>IFERROR(E892/H892,0)</f>
        <v>106.01972789115646</v>
      </c>
      <c r="J892" t="s">
        <v>21</v>
      </c>
      <c r="K892" t="s">
        <v>22</v>
      </c>
      <c r="L892">
        <v>1561352400</v>
      </c>
      <c r="M892" s="8">
        <f t="shared" si="26"/>
        <v>43640.208333333328</v>
      </c>
      <c r="N892">
        <v>1561438800</v>
      </c>
      <c r="O892" s="8">
        <f t="shared" si="27"/>
        <v>43641.208333333328</v>
      </c>
      <c r="P892" t="b">
        <v>0</v>
      </c>
      <c r="Q892" t="b">
        <v>0</v>
      </c>
      <c r="R892" t="s">
        <v>60</v>
      </c>
      <c r="S892" t="str">
        <f>_xlfn.TEXTBEFORE(R892,"/")</f>
        <v>music</v>
      </c>
      <c r="T892" t="str">
        <f>_xlfn.TEXTAFTER(R892,"/")</f>
        <v>indie rock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>E893/D893</f>
        <v>2.5859999999999999</v>
      </c>
      <c r="G893" t="s">
        <v>20</v>
      </c>
      <c r="H893">
        <v>165</v>
      </c>
      <c r="I893" s="5">
        <f>IFERROR(E893/H893,0)</f>
        <v>47.018181818181816</v>
      </c>
      <c r="J893" t="s">
        <v>15</v>
      </c>
      <c r="K893" t="s">
        <v>16</v>
      </c>
      <c r="L893">
        <v>1322892000</v>
      </c>
      <c r="M893" s="8">
        <f t="shared" si="26"/>
        <v>40880.25</v>
      </c>
      <c r="N893">
        <v>1326693600</v>
      </c>
      <c r="O893" s="8">
        <f t="shared" si="27"/>
        <v>40924.25</v>
      </c>
      <c r="P893" t="b">
        <v>0</v>
      </c>
      <c r="Q893" t="b">
        <v>0</v>
      </c>
      <c r="R893" t="s">
        <v>42</v>
      </c>
      <c r="S893" t="str">
        <f>_xlfn.TEXTBEFORE(R893,"/")</f>
        <v>film &amp; video</v>
      </c>
      <c r="T893" t="str">
        <f>_xlfn.TEXTAFTER(R893,"/")</f>
        <v>documentary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>E894/D894</f>
        <v>2.3058333333333332</v>
      </c>
      <c r="G894" t="s">
        <v>20</v>
      </c>
      <c r="H894">
        <v>182</v>
      </c>
      <c r="I894" s="5">
        <f>IFERROR(E894/H894,0)</f>
        <v>76.016483516483518</v>
      </c>
      <c r="J894" t="s">
        <v>21</v>
      </c>
      <c r="K894" t="s">
        <v>22</v>
      </c>
      <c r="L894">
        <v>1274418000</v>
      </c>
      <c r="M894" s="8">
        <f t="shared" si="26"/>
        <v>40319.208333333336</v>
      </c>
      <c r="N894">
        <v>1277960400</v>
      </c>
      <c r="O894" s="8">
        <f t="shared" si="27"/>
        <v>40360.208333333336</v>
      </c>
      <c r="P894" t="b">
        <v>0</v>
      </c>
      <c r="Q894" t="b">
        <v>0</v>
      </c>
      <c r="R894" t="s">
        <v>206</v>
      </c>
      <c r="S894" t="str">
        <f>_xlfn.TEXTBEFORE(R894,"/")</f>
        <v>publishing</v>
      </c>
      <c r="T894" t="str">
        <f>_xlfn.TEXTAFTER(R894,"/")</f>
        <v>translations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>E895/D895</f>
        <v>1.2821428571428573</v>
      </c>
      <c r="G895" t="s">
        <v>20</v>
      </c>
      <c r="H895">
        <v>199</v>
      </c>
      <c r="I895" s="5">
        <f>IFERROR(E895/H895,0)</f>
        <v>54.120603015075375</v>
      </c>
      <c r="J895" t="s">
        <v>107</v>
      </c>
      <c r="K895" t="s">
        <v>108</v>
      </c>
      <c r="L895">
        <v>1434344400</v>
      </c>
      <c r="M895" s="8">
        <f t="shared" si="26"/>
        <v>42170.208333333328</v>
      </c>
      <c r="N895">
        <v>1434690000</v>
      </c>
      <c r="O895" s="8">
        <f t="shared" si="27"/>
        <v>42174.208333333328</v>
      </c>
      <c r="P895" t="b">
        <v>0</v>
      </c>
      <c r="Q895" t="b">
        <v>1</v>
      </c>
      <c r="R895" t="s">
        <v>42</v>
      </c>
      <c r="S895" t="str">
        <f>_xlfn.TEXTBEFORE(R895,"/")</f>
        <v>film &amp; video</v>
      </c>
      <c r="T895" t="str">
        <f>_xlfn.TEXTAFTER(R895,"/")</f>
        <v>documentary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>E896/D896</f>
        <v>1.8870588235294117</v>
      </c>
      <c r="G896" t="s">
        <v>20</v>
      </c>
      <c r="H896">
        <v>56</v>
      </c>
      <c r="I896" s="5">
        <f>IFERROR(E896/H896,0)</f>
        <v>57.285714285714285</v>
      </c>
      <c r="J896" t="s">
        <v>40</v>
      </c>
      <c r="K896" t="s">
        <v>41</v>
      </c>
      <c r="L896">
        <v>1373518800</v>
      </c>
      <c r="M896" s="8">
        <f t="shared" si="26"/>
        <v>41466.208333333336</v>
      </c>
      <c r="N896">
        <v>1376110800</v>
      </c>
      <c r="O896" s="8">
        <f t="shared" si="27"/>
        <v>41496.208333333336</v>
      </c>
      <c r="P896" t="b">
        <v>0</v>
      </c>
      <c r="Q896" t="b">
        <v>1</v>
      </c>
      <c r="R896" t="s">
        <v>269</v>
      </c>
      <c r="S896" t="str">
        <f>_xlfn.TEXTBEFORE(R896,"/")</f>
        <v>film &amp; video</v>
      </c>
      <c r="T896" t="str">
        <f>_xlfn.TEXTAFTER(R896,"/")</f>
        <v>television</v>
      </c>
    </row>
    <row r="897" spans="1:20" ht="31.5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>E897/D897</f>
        <v>6.9511889862327911E-2</v>
      </c>
      <c r="G897" t="s">
        <v>14</v>
      </c>
      <c r="H897">
        <v>107</v>
      </c>
      <c r="I897" s="5">
        <f>IFERROR(E897/H897,0)</f>
        <v>103.81308411214954</v>
      </c>
      <c r="J897" t="s">
        <v>21</v>
      </c>
      <c r="K897" t="s">
        <v>22</v>
      </c>
      <c r="L897">
        <v>1517637600</v>
      </c>
      <c r="M897" s="8">
        <f t="shared" si="26"/>
        <v>43134.25</v>
      </c>
      <c r="N897">
        <v>1518415200</v>
      </c>
      <c r="O897" s="8">
        <f t="shared" si="27"/>
        <v>43143.25</v>
      </c>
      <c r="P897" t="b">
        <v>0</v>
      </c>
      <c r="Q897" t="b">
        <v>0</v>
      </c>
      <c r="R897" t="s">
        <v>33</v>
      </c>
      <c r="S897" t="str">
        <f>_xlfn.TEXTBEFORE(R897,"/")</f>
        <v>theater</v>
      </c>
      <c r="T897" t="str">
        <f>_xlfn.TEXTAFTER(R897,"/")</f>
        <v>plays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>E898/D898</f>
        <v>7.7443434343434348</v>
      </c>
      <c r="G898" t="s">
        <v>20</v>
      </c>
      <c r="H898">
        <v>1460</v>
      </c>
      <c r="I898" s="5">
        <f>IFERROR(E898/H898,0)</f>
        <v>105.02602739726028</v>
      </c>
      <c r="J898" t="s">
        <v>26</v>
      </c>
      <c r="K898" t="s">
        <v>27</v>
      </c>
      <c r="L898">
        <v>1310619600</v>
      </c>
      <c r="M898" s="8">
        <f t="shared" si="26"/>
        <v>40738.208333333336</v>
      </c>
      <c r="N898">
        <v>1310878800</v>
      </c>
      <c r="O898" s="8">
        <f t="shared" si="27"/>
        <v>40741.208333333336</v>
      </c>
      <c r="P898" t="b">
        <v>0</v>
      </c>
      <c r="Q898" t="b">
        <v>1</v>
      </c>
      <c r="R898" t="s">
        <v>17</v>
      </c>
      <c r="S898" t="str">
        <f>_xlfn.TEXTBEFORE(R898,"/")</f>
        <v>food</v>
      </c>
      <c r="T898" t="str">
        <f>_xlfn.TEXTAFTER(R898,"/")</f>
        <v>food trucks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>E899/D899</f>
        <v>0.27693181818181817</v>
      </c>
      <c r="G899" t="s">
        <v>14</v>
      </c>
      <c r="H899">
        <v>27</v>
      </c>
      <c r="I899" s="5">
        <f>IFERROR(E899/H899,0)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28">(((L899/60)/60)/24)+DATE(1970,1,1)</f>
        <v>43583.208333333328</v>
      </c>
      <c r="N899">
        <v>1556600400</v>
      </c>
      <c r="O899" s="8">
        <f t="shared" ref="O899:O962" si="29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_xlfn.TEXTBEFORE(R899,"/")</f>
        <v>theater</v>
      </c>
      <c r="T899" t="str">
        <f>_xlfn.TEXTAFTER(R899,"/")</f>
        <v>plays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>E900/D900</f>
        <v>0.52479620323841425</v>
      </c>
      <c r="G900" t="s">
        <v>14</v>
      </c>
      <c r="H900">
        <v>1221</v>
      </c>
      <c r="I900" s="5">
        <f>IFERROR(E900/H900,0)</f>
        <v>76.978705978705975</v>
      </c>
      <c r="J900" t="s">
        <v>21</v>
      </c>
      <c r="K900" t="s">
        <v>22</v>
      </c>
      <c r="L900">
        <v>1576476000</v>
      </c>
      <c r="M900" s="8">
        <f t="shared" si="28"/>
        <v>43815.25</v>
      </c>
      <c r="N900">
        <v>1576994400</v>
      </c>
      <c r="O900" s="8">
        <f t="shared" si="29"/>
        <v>43821.25</v>
      </c>
      <c r="P900" t="b">
        <v>0</v>
      </c>
      <c r="Q900" t="b">
        <v>0</v>
      </c>
      <c r="R900" t="s">
        <v>42</v>
      </c>
      <c r="S900" t="str">
        <f>_xlfn.TEXTBEFORE(R900,"/")</f>
        <v>film &amp; video</v>
      </c>
      <c r="T900" t="str">
        <f>_xlfn.TEXTAFTER(R900,"/")</f>
        <v>documentary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>E901/D901</f>
        <v>4.0709677419354842</v>
      </c>
      <c r="G901" t="s">
        <v>20</v>
      </c>
      <c r="H901">
        <v>123</v>
      </c>
      <c r="I901" s="5">
        <f>IFERROR(E901/H901,0)</f>
        <v>102.60162601626017</v>
      </c>
      <c r="J901" t="s">
        <v>98</v>
      </c>
      <c r="K901" t="s">
        <v>99</v>
      </c>
      <c r="L901">
        <v>1381122000</v>
      </c>
      <c r="M901" s="8">
        <f t="shared" si="28"/>
        <v>41554.208333333336</v>
      </c>
      <c r="N901">
        <v>1382677200</v>
      </c>
      <c r="O901" s="8">
        <f t="shared" si="29"/>
        <v>41572.208333333336</v>
      </c>
      <c r="P901" t="b">
        <v>0</v>
      </c>
      <c r="Q901" t="b">
        <v>0</v>
      </c>
      <c r="R901" t="s">
        <v>159</v>
      </c>
      <c r="S901" t="str">
        <f>_xlfn.TEXTBEFORE(R901,"/")</f>
        <v>music</v>
      </c>
      <c r="T901" t="str">
        <f>_xlfn.TEXTAFTER(R901,"/")</f>
        <v>jazz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>E902/D902</f>
        <v>0.02</v>
      </c>
      <c r="G902" t="s">
        <v>14</v>
      </c>
      <c r="H902">
        <v>1</v>
      </c>
      <c r="I902" s="5">
        <f>IFERROR(E902/H902,0)</f>
        <v>2</v>
      </c>
      <c r="J902" t="s">
        <v>21</v>
      </c>
      <c r="K902" t="s">
        <v>22</v>
      </c>
      <c r="L902">
        <v>1411102800</v>
      </c>
      <c r="M902" s="8">
        <f t="shared" si="28"/>
        <v>41901.208333333336</v>
      </c>
      <c r="N902">
        <v>1411189200</v>
      </c>
      <c r="O902" s="8">
        <f t="shared" si="29"/>
        <v>41902.208333333336</v>
      </c>
      <c r="P902" t="b">
        <v>0</v>
      </c>
      <c r="Q902" t="b">
        <v>1</v>
      </c>
      <c r="R902" t="s">
        <v>28</v>
      </c>
      <c r="S902" t="str">
        <f>_xlfn.TEXTBEFORE(R902,"/")</f>
        <v>technology</v>
      </c>
      <c r="T902" t="str">
        <f>_xlfn.TEXTAFTER(R902,"/")</f>
        <v>web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>E903/D903</f>
        <v>1.5617857142857143</v>
      </c>
      <c r="G903" t="s">
        <v>20</v>
      </c>
      <c r="H903">
        <v>159</v>
      </c>
      <c r="I903" s="5">
        <f>IFERROR(E903/H903,0)</f>
        <v>55.0062893081761</v>
      </c>
      <c r="J903" t="s">
        <v>21</v>
      </c>
      <c r="K903" t="s">
        <v>22</v>
      </c>
      <c r="L903">
        <v>1531803600</v>
      </c>
      <c r="M903" s="8">
        <f t="shared" si="28"/>
        <v>43298.208333333328</v>
      </c>
      <c r="N903">
        <v>1534654800</v>
      </c>
      <c r="O903" s="8">
        <f t="shared" si="29"/>
        <v>43331.208333333328</v>
      </c>
      <c r="P903" t="b">
        <v>0</v>
      </c>
      <c r="Q903" t="b">
        <v>1</v>
      </c>
      <c r="R903" t="s">
        <v>23</v>
      </c>
      <c r="S903" t="str">
        <f>_xlfn.TEXTBEFORE(R903,"/")</f>
        <v>music</v>
      </c>
      <c r="T903" t="str">
        <f>_xlfn.TEXTAFTER(R903,"/")</f>
        <v>rock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>E904/D904</f>
        <v>2.5242857142857145</v>
      </c>
      <c r="G904" t="s">
        <v>20</v>
      </c>
      <c r="H904">
        <v>110</v>
      </c>
      <c r="I904" s="5">
        <f>IFERROR(E904/H904,0)</f>
        <v>32.127272727272725</v>
      </c>
      <c r="J904" t="s">
        <v>21</v>
      </c>
      <c r="K904" t="s">
        <v>22</v>
      </c>
      <c r="L904">
        <v>1454133600</v>
      </c>
      <c r="M904" s="8">
        <f t="shared" si="28"/>
        <v>42399.25</v>
      </c>
      <c r="N904">
        <v>1457762400</v>
      </c>
      <c r="O904" s="8">
        <f t="shared" si="29"/>
        <v>42441.25</v>
      </c>
      <c r="P904" t="b">
        <v>0</v>
      </c>
      <c r="Q904" t="b">
        <v>0</v>
      </c>
      <c r="R904" t="s">
        <v>28</v>
      </c>
      <c r="S904" t="str">
        <f>_xlfn.TEXTBEFORE(R904,"/")</f>
        <v>technology</v>
      </c>
      <c r="T904" t="str">
        <f>_xlfn.TEXTAFTER(R904,"/")</f>
        <v>web</v>
      </c>
    </row>
    <row r="905" spans="1:20" ht="31.5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>E905/D905</f>
        <v>1.729268292682927E-2</v>
      </c>
      <c r="G905" t="s">
        <v>47</v>
      </c>
      <c r="H905">
        <v>14</v>
      </c>
      <c r="I905" s="5">
        <f>IFERROR(E905/H905,0)</f>
        <v>50.642857142857146</v>
      </c>
      <c r="J905" t="s">
        <v>21</v>
      </c>
      <c r="K905" t="s">
        <v>22</v>
      </c>
      <c r="L905">
        <v>1336194000</v>
      </c>
      <c r="M905" s="8">
        <f t="shared" si="28"/>
        <v>41034.208333333336</v>
      </c>
      <c r="N905">
        <v>1337490000</v>
      </c>
      <c r="O905" s="8">
        <f t="shared" si="29"/>
        <v>41049.208333333336</v>
      </c>
      <c r="P905" t="b">
        <v>0</v>
      </c>
      <c r="Q905" t="b">
        <v>1</v>
      </c>
      <c r="R905" t="s">
        <v>68</v>
      </c>
      <c r="S905" t="str">
        <f>_xlfn.TEXTBEFORE(R905,"/")</f>
        <v>publishing</v>
      </c>
      <c r="T905" t="str">
        <f>_xlfn.TEXTAFTER(R905,"/")</f>
        <v>nonfiction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>E906/D906</f>
        <v>0.12230769230769231</v>
      </c>
      <c r="G906" t="s">
        <v>14</v>
      </c>
      <c r="H906">
        <v>16</v>
      </c>
      <c r="I906" s="5">
        <f>IFERROR(E906/H906,0)</f>
        <v>49.6875</v>
      </c>
      <c r="J906" t="s">
        <v>21</v>
      </c>
      <c r="K906" t="s">
        <v>22</v>
      </c>
      <c r="L906">
        <v>1349326800</v>
      </c>
      <c r="M906" s="8">
        <f t="shared" si="28"/>
        <v>41186.208333333336</v>
      </c>
      <c r="N906">
        <v>1349672400</v>
      </c>
      <c r="O906" s="8">
        <f t="shared" si="29"/>
        <v>41190.208333333336</v>
      </c>
      <c r="P906" t="b">
        <v>0</v>
      </c>
      <c r="Q906" t="b">
        <v>0</v>
      </c>
      <c r="R906" t="s">
        <v>133</v>
      </c>
      <c r="S906" t="str">
        <f>_xlfn.TEXTBEFORE(R906,"/")</f>
        <v>publishing</v>
      </c>
      <c r="T906" t="str">
        <f>_xlfn.TEXTAFTER(R906,"/")</f>
        <v>radio &amp; podcasts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>E907/D907</f>
        <v>1.6398734177215191</v>
      </c>
      <c r="G907" t="s">
        <v>20</v>
      </c>
      <c r="H907">
        <v>236</v>
      </c>
      <c r="I907" s="5">
        <f>IFERROR(E907/H907,0)</f>
        <v>54.894067796610166</v>
      </c>
      <c r="J907" t="s">
        <v>21</v>
      </c>
      <c r="K907" t="s">
        <v>22</v>
      </c>
      <c r="L907">
        <v>1379566800</v>
      </c>
      <c r="M907" s="8">
        <f t="shared" si="28"/>
        <v>41536.208333333336</v>
      </c>
      <c r="N907">
        <v>1379826000</v>
      </c>
      <c r="O907" s="8">
        <f t="shared" si="29"/>
        <v>41539.208333333336</v>
      </c>
      <c r="P907" t="b">
        <v>0</v>
      </c>
      <c r="Q907" t="b">
        <v>0</v>
      </c>
      <c r="R907" t="s">
        <v>33</v>
      </c>
      <c r="S907" t="str">
        <f>_xlfn.TEXTBEFORE(R907,"/")</f>
        <v>theater</v>
      </c>
      <c r="T907" t="str">
        <f>_xlfn.TEXTAFTER(R907,"/")</f>
        <v>plays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>E908/D908</f>
        <v>1.6298181818181818</v>
      </c>
      <c r="G908" t="s">
        <v>20</v>
      </c>
      <c r="H908">
        <v>191</v>
      </c>
      <c r="I908" s="5">
        <f>IFERROR(E908/H908,0)</f>
        <v>46.931937172774866</v>
      </c>
      <c r="J908" t="s">
        <v>21</v>
      </c>
      <c r="K908" t="s">
        <v>22</v>
      </c>
      <c r="L908">
        <v>1494651600</v>
      </c>
      <c r="M908" s="8">
        <f t="shared" si="28"/>
        <v>42868.208333333328</v>
      </c>
      <c r="N908">
        <v>1497762000</v>
      </c>
      <c r="O908" s="8">
        <f t="shared" si="29"/>
        <v>42904.208333333328</v>
      </c>
      <c r="P908" t="b">
        <v>1</v>
      </c>
      <c r="Q908" t="b">
        <v>1</v>
      </c>
      <c r="R908" t="s">
        <v>42</v>
      </c>
      <c r="S908" t="str">
        <f>_xlfn.TEXTBEFORE(R908,"/")</f>
        <v>film &amp; video</v>
      </c>
      <c r="T908" t="str">
        <f>_xlfn.TEXTAFTER(R908,"/")</f>
        <v>documentary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>E909/D909</f>
        <v>0.20252747252747252</v>
      </c>
      <c r="G909" t="s">
        <v>14</v>
      </c>
      <c r="H909">
        <v>41</v>
      </c>
      <c r="I909" s="5">
        <f>IFERROR(E909/H909,0)</f>
        <v>44.951219512195124</v>
      </c>
      <c r="J909" t="s">
        <v>21</v>
      </c>
      <c r="K909" t="s">
        <v>22</v>
      </c>
      <c r="L909">
        <v>1303880400</v>
      </c>
      <c r="M909" s="8">
        <f t="shared" si="28"/>
        <v>40660.208333333336</v>
      </c>
      <c r="N909">
        <v>1304485200</v>
      </c>
      <c r="O909" s="8">
        <f t="shared" si="29"/>
        <v>40667.208333333336</v>
      </c>
      <c r="P909" t="b">
        <v>0</v>
      </c>
      <c r="Q909" t="b">
        <v>0</v>
      </c>
      <c r="R909" t="s">
        <v>33</v>
      </c>
      <c r="S909" t="str">
        <f>_xlfn.TEXTBEFORE(R909,"/")</f>
        <v>theater</v>
      </c>
      <c r="T909" t="str">
        <f>_xlfn.TEXTAFTER(R909,"/")</f>
        <v>plays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>E910/D910</f>
        <v>3.1924083769633507</v>
      </c>
      <c r="G910" t="s">
        <v>20</v>
      </c>
      <c r="H910">
        <v>3934</v>
      </c>
      <c r="I910" s="5">
        <f>IFERROR(E910/H910,0)</f>
        <v>30.99898322318251</v>
      </c>
      <c r="J910" t="s">
        <v>21</v>
      </c>
      <c r="K910" t="s">
        <v>22</v>
      </c>
      <c r="L910">
        <v>1335934800</v>
      </c>
      <c r="M910" s="8">
        <f t="shared" si="28"/>
        <v>41031.208333333336</v>
      </c>
      <c r="N910">
        <v>1336885200</v>
      </c>
      <c r="O910" s="8">
        <f t="shared" si="29"/>
        <v>41042.208333333336</v>
      </c>
      <c r="P910" t="b">
        <v>0</v>
      </c>
      <c r="Q910" t="b">
        <v>0</v>
      </c>
      <c r="R910" t="s">
        <v>89</v>
      </c>
      <c r="S910" t="str">
        <f>_xlfn.TEXTBEFORE(R910,"/")</f>
        <v>games</v>
      </c>
      <c r="T910" t="str">
        <f>_xlfn.TEXTAFTER(R910,"/")</f>
        <v>video games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>E911/D911</f>
        <v>4.7894444444444444</v>
      </c>
      <c r="G911" t="s">
        <v>20</v>
      </c>
      <c r="H911">
        <v>80</v>
      </c>
      <c r="I911" s="5">
        <f>IFERROR(E911/H911,0)</f>
        <v>107.7625</v>
      </c>
      <c r="J911" t="s">
        <v>15</v>
      </c>
      <c r="K911" t="s">
        <v>16</v>
      </c>
      <c r="L911">
        <v>1528088400</v>
      </c>
      <c r="M911" s="8">
        <f t="shared" si="28"/>
        <v>43255.208333333328</v>
      </c>
      <c r="N911">
        <v>1530421200</v>
      </c>
      <c r="O911" s="8">
        <f t="shared" si="29"/>
        <v>43282.208333333328</v>
      </c>
      <c r="P911" t="b">
        <v>0</v>
      </c>
      <c r="Q911" t="b">
        <v>1</v>
      </c>
      <c r="R911" t="s">
        <v>33</v>
      </c>
      <c r="S911" t="str">
        <f>_xlfn.TEXTBEFORE(R911,"/")</f>
        <v>theater</v>
      </c>
      <c r="T911" t="str">
        <f>_xlfn.TEXTAFTER(R911,"/")</f>
        <v>plays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>E912/D912</f>
        <v>0.19556634304207121</v>
      </c>
      <c r="G912" t="s">
        <v>74</v>
      </c>
      <c r="H912">
        <v>296</v>
      </c>
      <c r="I912" s="5">
        <f>IFERROR(E912/H912,0)</f>
        <v>102.07770270270271</v>
      </c>
      <c r="J912" t="s">
        <v>21</v>
      </c>
      <c r="K912" t="s">
        <v>22</v>
      </c>
      <c r="L912">
        <v>1421906400</v>
      </c>
      <c r="M912" s="8">
        <f t="shared" si="28"/>
        <v>42026.25</v>
      </c>
      <c r="N912">
        <v>1421992800</v>
      </c>
      <c r="O912" s="8">
        <f t="shared" si="29"/>
        <v>42027.25</v>
      </c>
      <c r="P912" t="b">
        <v>0</v>
      </c>
      <c r="Q912" t="b">
        <v>0</v>
      </c>
      <c r="R912" t="s">
        <v>33</v>
      </c>
      <c r="S912" t="str">
        <f>_xlfn.TEXTBEFORE(R912,"/")</f>
        <v>theater</v>
      </c>
      <c r="T912" t="str">
        <f>_xlfn.TEXTAFTER(R912,"/")</f>
        <v>plays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>E913/D913</f>
        <v>1.9894827586206896</v>
      </c>
      <c r="G913" t="s">
        <v>20</v>
      </c>
      <c r="H913">
        <v>462</v>
      </c>
      <c r="I913" s="5">
        <f>IFERROR(E913/H913,0)</f>
        <v>24.976190476190474</v>
      </c>
      <c r="J913" t="s">
        <v>21</v>
      </c>
      <c r="K913" t="s">
        <v>22</v>
      </c>
      <c r="L913">
        <v>1568005200</v>
      </c>
      <c r="M913" s="8">
        <f t="shared" si="28"/>
        <v>43717.208333333328</v>
      </c>
      <c r="N913">
        <v>1568178000</v>
      </c>
      <c r="O913" s="8">
        <f t="shared" si="29"/>
        <v>43719.208333333328</v>
      </c>
      <c r="P913" t="b">
        <v>1</v>
      </c>
      <c r="Q913" t="b">
        <v>0</v>
      </c>
      <c r="R913" t="s">
        <v>28</v>
      </c>
      <c r="S913" t="str">
        <f>_xlfn.TEXTBEFORE(R913,"/")</f>
        <v>technology</v>
      </c>
      <c r="T913" t="str">
        <f>_xlfn.TEXTAFTER(R913,"/")</f>
        <v>web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>E914/D914</f>
        <v>7.95</v>
      </c>
      <c r="G914" t="s">
        <v>20</v>
      </c>
      <c r="H914">
        <v>179</v>
      </c>
      <c r="I914" s="5">
        <f>IFERROR(E914/H914,0)</f>
        <v>79.944134078212286</v>
      </c>
      <c r="J914" t="s">
        <v>21</v>
      </c>
      <c r="K914" t="s">
        <v>22</v>
      </c>
      <c r="L914">
        <v>1346821200</v>
      </c>
      <c r="M914" s="8">
        <f t="shared" si="28"/>
        <v>41157.208333333336</v>
      </c>
      <c r="N914">
        <v>1347944400</v>
      </c>
      <c r="O914" s="8">
        <f t="shared" si="29"/>
        <v>41170.208333333336</v>
      </c>
      <c r="P914" t="b">
        <v>1</v>
      </c>
      <c r="Q914" t="b">
        <v>0</v>
      </c>
      <c r="R914" t="s">
        <v>53</v>
      </c>
      <c r="S914" t="str">
        <f>_xlfn.TEXTBEFORE(R914,"/")</f>
        <v>film &amp; video</v>
      </c>
      <c r="T914" t="str">
        <f>_xlfn.TEXTAFTER(R914,"/")</f>
        <v>drama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>E915/D915</f>
        <v>0.50621082621082625</v>
      </c>
      <c r="G915" t="s">
        <v>14</v>
      </c>
      <c r="H915">
        <v>523</v>
      </c>
      <c r="I915" s="5">
        <f>IFERROR(E915/H915,0)</f>
        <v>67.946462715105156</v>
      </c>
      <c r="J915" t="s">
        <v>26</v>
      </c>
      <c r="K915" t="s">
        <v>27</v>
      </c>
      <c r="L915">
        <v>1557637200</v>
      </c>
      <c r="M915" s="8">
        <f t="shared" si="28"/>
        <v>43597.208333333328</v>
      </c>
      <c r="N915">
        <v>1558760400</v>
      </c>
      <c r="O915" s="8">
        <f t="shared" si="29"/>
        <v>43610.208333333328</v>
      </c>
      <c r="P915" t="b">
        <v>0</v>
      </c>
      <c r="Q915" t="b">
        <v>0</v>
      </c>
      <c r="R915" t="s">
        <v>53</v>
      </c>
      <c r="S915" t="str">
        <f>_xlfn.TEXTBEFORE(R915,"/")</f>
        <v>film &amp; video</v>
      </c>
      <c r="T915" t="str">
        <f>_xlfn.TEXTAFTER(R915,"/")</f>
        <v>drama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>E916/D916</f>
        <v>0.57437499999999997</v>
      </c>
      <c r="G916" t="s">
        <v>14</v>
      </c>
      <c r="H916">
        <v>141</v>
      </c>
      <c r="I916" s="5">
        <f>IFERROR(E916/H916,0)</f>
        <v>26.070921985815602</v>
      </c>
      <c r="J916" t="s">
        <v>40</v>
      </c>
      <c r="K916" t="s">
        <v>41</v>
      </c>
      <c r="L916">
        <v>1375592400</v>
      </c>
      <c r="M916" s="8">
        <f t="shared" si="28"/>
        <v>41490.208333333336</v>
      </c>
      <c r="N916">
        <v>1376629200</v>
      </c>
      <c r="O916" s="8">
        <f t="shared" si="29"/>
        <v>41502.208333333336</v>
      </c>
      <c r="P916" t="b">
        <v>0</v>
      </c>
      <c r="Q916" t="b">
        <v>0</v>
      </c>
      <c r="R916" t="s">
        <v>33</v>
      </c>
      <c r="S916" t="str">
        <f>_xlfn.TEXTBEFORE(R916,"/")</f>
        <v>theater</v>
      </c>
      <c r="T916" t="str">
        <f>_xlfn.TEXTAFTER(R916,"/")</f>
        <v>plays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>E917/D917</f>
        <v>1.5562827640984909</v>
      </c>
      <c r="G917" t="s">
        <v>20</v>
      </c>
      <c r="H917">
        <v>1866</v>
      </c>
      <c r="I917" s="5">
        <f>IFERROR(E917/H917,0)</f>
        <v>105.0032154340836</v>
      </c>
      <c r="J917" t="s">
        <v>40</v>
      </c>
      <c r="K917" t="s">
        <v>41</v>
      </c>
      <c r="L917">
        <v>1503982800</v>
      </c>
      <c r="M917" s="8">
        <f t="shared" si="28"/>
        <v>42976.208333333328</v>
      </c>
      <c r="N917">
        <v>1504760400</v>
      </c>
      <c r="O917" s="8">
        <f t="shared" si="29"/>
        <v>42985.208333333328</v>
      </c>
      <c r="P917" t="b">
        <v>0</v>
      </c>
      <c r="Q917" t="b">
        <v>0</v>
      </c>
      <c r="R917" t="s">
        <v>269</v>
      </c>
      <c r="S917" t="str">
        <f>_xlfn.TEXTBEFORE(R917,"/")</f>
        <v>film &amp; video</v>
      </c>
      <c r="T917" t="str">
        <f>_xlfn.TEXTAFTER(R917,"/")</f>
        <v>television</v>
      </c>
    </row>
    <row r="918" spans="1:20" ht="31.5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>E918/D918</f>
        <v>0.36297297297297298</v>
      </c>
      <c r="G918" t="s">
        <v>14</v>
      </c>
      <c r="H918">
        <v>52</v>
      </c>
      <c r="I918" s="5">
        <f>IFERROR(E918/H918,0)</f>
        <v>25.826923076923077</v>
      </c>
      <c r="J918" t="s">
        <v>21</v>
      </c>
      <c r="K918" t="s">
        <v>22</v>
      </c>
      <c r="L918">
        <v>1418882400</v>
      </c>
      <c r="M918" s="8">
        <f t="shared" si="28"/>
        <v>41991.25</v>
      </c>
      <c r="N918">
        <v>1419660000</v>
      </c>
      <c r="O918" s="8">
        <f t="shared" si="29"/>
        <v>42000.25</v>
      </c>
      <c r="P918" t="b">
        <v>0</v>
      </c>
      <c r="Q918" t="b">
        <v>0</v>
      </c>
      <c r="R918" t="s">
        <v>122</v>
      </c>
      <c r="S918" t="str">
        <f>_xlfn.TEXTBEFORE(R918,"/")</f>
        <v>photography</v>
      </c>
      <c r="T918" t="str">
        <f>_xlfn.TEXTAFTER(R918,"/")</f>
        <v>photography books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>E919/D919</f>
        <v>0.58250000000000002</v>
      </c>
      <c r="G919" t="s">
        <v>47</v>
      </c>
      <c r="H919">
        <v>27</v>
      </c>
      <c r="I919" s="5">
        <f>IFERROR(E919/H919,0)</f>
        <v>77.666666666666671</v>
      </c>
      <c r="J919" t="s">
        <v>40</v>
      </c>
      <c r="K919" t="s">
        <v>41</v>
      </c>
      <c r="L919">
        <v>1309237200</v>
      </c>
      <c r="M919" s="8">
        <f t="shared" si="28"/>
        <v>40722.208333333336</v>
      </c>
      <c r="N919">
        <v>1311310800</v>
      </c>
      <c r="O919" s="8">
        <f t="shared" si="29"/>
        <v>40746.208333333336</v>
      </c>
      <c r="P919" t="b">
        <v>0</v>
      </c>
      <c r="Q919" t="b">
        <v>1</v>
      </c>
      <c r="R919" t="s">
        <v>100</v>
      </c>
      <c r="S919" t="str">
        <f>_xlfn.TEXTBEFORE(R919,"/")</f>
        <v>film &amp; video</v>
      </c>
      <c r="T919" t="str">
        <f>_xlfn.TEXTAFTER(R919,"/")</f>
        <v>shorts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>E920/D920</f>
        <v>2.3739473684210526</v>
      </c>
      <c r="G920" t="s">
        <v>20</v>
      </c>
      <c r="H920">
        <v>156</v>
      </c>
      <c r="I920" s="5">
        <f>IFERROR(E920/H920,0)</f>
        <v>57.82692307692308</v>
      </c>
      <c r="J920" t="s">
        <v>98</v>
      </c>
      <c r="K920" t="s">
        <v>99</v>
      </c>
      <c r="L920">
        <v>1343365200</v>
      </c>
      <c r="M920" s="8">
        <f t="shared" si="28"/>
        <v>41117.208333333336</v>
      </c>
      <c r="N920">
        <v>1344315600</v>
      </c>
      <c r="O920" s="8">
        <f t="shared" si="29"/>
        <v>41128.208333333336</v>
      </c>
      <c r="P920" t="b">
        <v>0</v>
      </c>
      <c r="Q920" t="b">
        <v>0</v>
      </c>
      <c r="R920" t="s">
        <v>133</v>
      </c>
      <c r="S920" t="str">
        <f>_xlfn.TEXTBEFORE(R920,"/")</f>
        <v>publishing</v>
      </c>
      <c r="T920" t="str">
        <f>_xlfn.TEXTAFTER(R920,"/")</f>
        <v>radio &amp; podcasts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>E921/D921</f>
        <v>0.58750000000000002</v>
      </c>
      <c r="G921" t="s">
        <v>14</v>
      </c>
      <c r="H921">
        <v>225</v>
      </c>
      <c r="I921" s="5">
        <f>IFERROR(E921/H921,0)</f>
        <v>92.955555555555549</v>
      </c>
      <c r="J921" t="s">
        <v>26</v>
      </c>
      <c r="K921" t="s">
        <v>27</v>
      </c>
      <c r="L921">
        <v>1507957200</v>
      </c>
      <c r="M921" s="8">
        <f t="shared" si="28"/>
        <v>43022.208333333328</v>
      </c>
      <c r="N921">
        <v>1510725600</v>
      </c>
      <c r="O921" s="8">
        <f t="shared" si="29"/>
        <v>43054.25</v>
      </c>
      <c r="P921" t="b">
        <v>0</v>
      </c>
      <c r="Q921" t="b">
        <v>1</v>
      </c>
      <c r="R921" t="s">
        <v>33</v>
      </c>
      <c r="S921" t="str">
        <f>_xlfn.TEXTBEFORE(R921,"/")</f>
        <v>theater</v>
      </c>
      <c r="T921" t="str">
        <f>_xlfn.TEXTAFTER(R921,"/")</f>
        <v>plays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>E922/D922</f>
        <v>1.8256603773584905</v>
      </c>
      <c r="G922" t="s">
        <v>20</v>
      </c>
      <c r="H922">
        <v>255</v>
      </c>
      <c r="I922" s="5">
        <f>IFERROR(E922/H922,0)</f>
        <v>37.945098039215686</v>
      </c>
      <c r="J922" t="s">
        <v>21</v>
      </c>
      <c r="K922" t="s">
        <v>22</v>
      </c>
      <c r="L922">
        <v>1549519200</v>
      </c>
      <c r="M922" s="8">
        <f t="shared" si="28"/>
        <v>43503.25</v>
      </c>
      <c r="N922">
        <v>1551247200</v>
      </c>
      <c r="O922" s="8">
        <f t="shared" si="29"/>
        <v>43523.25</v>
      </c>
      <c r="P922" t="b">
        <v>1</v>
      </c>
      <c r="Q922" t="b">
        <v>0</v>
      </c>
      <c r="R922" t="s">
        <v>71</v>
      </c>
      <c r="S922" t="str">
        <f>_xlfn.TEXTBEFORE(R922,"/")</f>
        <v>film &amp; video</v>
      </c>
      <c r="T922" t="str">
        <f>_xlfn.TEXTAFTER(R922,"/")</f>
        <v>animation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>E923/D923</f>
        <v>7.5436408977556111E-3</v>
      </c>
      <c r="G923" t="s">
        <v>14</v>
      </c>
      <c r="H923">
        <v>38</v>
      </c>
      <c r="I923" s="5">
        <f>IFERROR(E923/H923,0)</f>
        <v>31.842105263157894</v>
      </c>
      <c r="J923" t="s">
        <v>21</v>
      </c>
      <c r="K923" t="s">
        <v>22</v>
      </c>
      <c r="L923">
        <v>1329026400</v>
      </c>
      <c r="M923" s="8">
        <f t="shared" si="28"/>
        <v>40951.25</v>
      </c>
      <c r="N923">
        <v>1330236000</v>
      </c>
      <c r="O923" s="8">
        <f t="shared" si="29"/>
        <v>40965.25</v>
      </c>
      <c r="P923" t="b">
        <v>0</v>
      </c>
      <c r="Q923" t="b">
        <v>0</v>
      </c>
      <c r="R923" t="s">
        <v>28</v>
      </c>
      <c r="S923" t="str">
        <f>_xlfn.TEXTBEFORE(R923,"/")</f>
        <v>technology</v>
      </c>
      <c r="T923" t="str">
        <f>_xlfn.TEXTAFTER(R923,"/")</f>
        <v>web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>E924/D924</f>
        <v>1.7595330739299611</v>
      </c>
      <c r="G924" t="s">
        <v>20</v>
      </c>
      <c r="H924">
        <v>2261</v>
      </c>
      <c r="I924" s="5">
        <f>IFERROR(E924/H924,0)</f>
        <v>40</v>
      </c>
      <c r="J924" t="s">
        <v>21</v>
      </c>
      <c r="K924" t="s">
        <v>22</v>
      </c>
      <c r="L924">
        <v>1544335200</v>
      </c>
      <c r="M924" s="8">
        <f t="shared" si="28"/>
        <v>43443.25</v>
      </c>
      <c r="N924">
        <v>1545112800</v>
      </c>
      <c r="O924" s="8">
        <f t="shared" si="29"/>
        <v>43452.25</v>
      </c>
      <c r="P924" t="b">
        <v>0</v>
      </c>
      <c r="Q924" t="b">
        <v>1</v>
      </c>
      <c r="R924" t="s">
        <v>319</v>
      </c>
      <c r="S924" t="str">
        <f>_xlfn.TEXTBEFORE(R924,"/")</f>
        <v>music</v>
      </c>
      <c r="T924" t="str">
        <f>_xlfn.TEXTAFTER(R924,"/")</f>
        <v>world music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>E925/D925</f>
        <v>2.3788235294117648</v>
      </c>
      <c r="G925" t="s">
        <v>20</v>
      </c>
      <c r="H925">
        <v>40</v>
      </c>
      <c r="I925" s="5">
        <f>IFERROR(E925/H925,0)</f>
        <v>101.1</v>
      </c>
      <c r="J925" t="s">
        <v>21</v>
      </c>
      <c r="K925" t="s">
        <v>22</v>
      </c>
      <c r="L925">
        <v>1279083600</v>
      </c>
      <c r="M925" s="8">
        <f t="shared" si="28"/>
        <v>40373.208333333336</v>
      </c>
      <c r="N925">
        <v>1279170000</v>
      </c>
      <c r="O925" s="8">
        <f t="shared" si="29"/>
        <v>40374.208333333336</v>
      </c>
      <c r="P925" t="b">
        <v>0</v>
      </c>
      <c r="Q925" t="b">
        <v>0</v>
      </c>
      <c r="R925" t="s">
        <v>33</v>
      </c>
      <c r="S925" t="str">
        <f>_xlfn.TEXTBEFORE(R925,"/")</f>
        <v>theater</v>
      </c>
      <c r="T925" t="str">
        <f>_xlfn.TEXTAFTER(R925,"/")</f>
        <v>plays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>E926/D926</f>
        <v>4.8805076142131982</v>
      </c>
      <c r="G926" t="s">
        <v>20</v>
      </c>
      <c r="H926">
        <v>2289</v>
      </c>
      <c r="I926" s="5">
        <f>IFERROR(E926/H926,0)</f>
        <v>84.006989951944078</v>
      </c>
      <c r="J926" t="s">
        <v>107</v>
      </c>
      <c r="K926" t="s">
        <v>108</v>
      </c>
      <c r="L926">
        <v>1572498000</v>
      </c>
      <c r="M926" s="8">
        <f t="shared" si="28"/>
        <v>43769.208333333328</v>
      </c>
      <c r="N926">
        <v>1573452000</v>
      </c>
      <c r="O926" s="8">
        <f t="shared" si="29"/>
        <v>43780.25</v>
      </c>
      <c r="P926" t="b">
        <v>0</v>
      </c>
      <c r="Q926" t="b">
        <v>0</v>
      </c>
      <c r="R926" t="s">
        <v>33</v>
      </c>
      <c r="S926" t="str">
        <f>_xlfn.TEXTBEFORE(R926,"/")</f>
        <v>theater</v>
      </c>
      <c r="T926" t="str">
        <f>_xlfn.TEXTAFTER(R926,"/")</f>
        <v>plays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>E927/D927</f>
        <v>2.2406666666666668</v>
      </c>
      <c r="G927" t="s">
        <v>20</v>
      </c>
      <c r="H927">
        <v>65</v>
      </c>
      <c r="I927" s="5">
        <f>IFERROR(E927/H927,0)</f>
        <v>103.41538461538461</v>
      </c>
      <c r="J927" t="s">
        <v>21</v>
      </c>
      <c r="K927" t="s">
        <v>22</v>
      </c>
      <c r="L927">
        <v>1506056400</v>
      </c>
      <c r="M927" s="8">
        <f t="shared" si="28"/>
        <v>43000.208333333328</v>
      </c>
      <c r="N927">
        <v>1507093200</v>
      </c>
      <c r="O927" s="8">
        <f t="shared" si="29"/>
        <v>43012.208333333328</v>
      </c>
      <c r="P927" t="b">
        <v>0</v>
      </c>
      <c r="Q927" t="b">
        <v>0</v>
      </c>
      <c r="R927" t="s">
        <v>33</v>
      </c>
      <c r="S927" t="str">
        <f>_xlfn.TEXTBEFORE(R927,"/")</f>
        <v>theater</v>
      </c>
      <c r="T927" t="str">
        <f>_xlfn.TEXTAFTER(R927,"/")</f>
        <v>plays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>E928/D928</f>
        <v>0.18126436781609195</v>
      </c>
      <c r="G928" t="s">
        <v>14</v>
      </c>
      <c r="H928">
        <v>15</v>
      </c>
      <c r="I928" s="5">
        <f>IFERROR(E928/H928,0)</f>
        <v>105.13333333333334</v>
      </c>
      <c r="J928" t="s">
        <v>21</v>
      </c>
      <c r="K928" t="s">
        <v>22</v>
      </c>
      <c r="L928">
        <v>1463029200</v>
      </c>
      <c r="M928" s="8">
        <f t="shared" si="28"/>
        <v>42502.208333333328</v>
      </c>
      <c r="N928">
        <v>1463374800</v>
      </c>
      <c r="O928" s="8">
        <f t="shared" si="29"/>
        <v>42506.208333333328</v>
      </c>
      <c r="P928" t="b">
        <v>0</v>
      </c>
      <c r="Q928" t="b">
        <v>0</v>
      </c>
      <c r="R928" t="s">
        <v>17</v>
      </c>
      <c r="S928" t="str">
        <f>_xlfn.TEXTBEFORE(R928,"/")</f>
        <v>food</v>
      </c>
      <c r="T928" t="str">
        <f>_xlfn.TEXTAFTER(R928,"/")</f>
        <v>food trucks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>E929/D929</f>
        <v>0.45847222222222223</v>
      </c>
      <c r="G929" t="s">
        <v>14</v>
      </c>
      <c r="H929">
        <v>37</v>
      </c>
      <c r="I929" s="5">
        <f>IFERROR(E929/H929,0)</f>
        <v>89.21621621621621</v>
      </c>
      <c r="J929" t="s">
        <v>21</v>
      </c>
      <c r="K929" t="s">
        <v>22</v>
      </c>
      <c r="L929">
        <v>1342069200</v>
      </c>
      <c r="M929" s="8">
        <f t="shared" si="28"/>
        <v>41102.208333333336</v>
      </c>
      <c r="N929">
        <v>1344574800</v>
      </c>
      <c r="O929" s="8">
        <f t="shared" si="29"/>
        <v>41131.208333333336</v>
      </c>
      <c r="P929" t="b">
        <v>0</v>
      </c>
      <c r="Q929" t="b">
        <v>0</v>
      </c>
      <c r="R929" t="s">
        <v>33</v>
      </c>
      <c r="S929" t="str">
        <f>_xlfn.TEXTBEFORE(R929,"/")</f>
        <v>theater</v>
      </c>
      <c r="T929" t="str">
        <f>_xlfn.TEXTAFTER(R929,"/")</f>
        <v>plays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>E930/D930</f>
        <v>1.1731541218637993</v>
      </c>
      <c r="G930" t="s">
        <v>20</v>
      </c>
      <c r="H930">
        <v>3777</v>
      </c>
      <c r="I930" s="5">
        <f>IFERROR(E930/H930,0)</f>
        <v>51.995234312946785</v>
      </c>
      <c r="J930" t="s">
        <v>107</v>
      </c>
      <c r="K930" t="s">
        <v>108</v>
      </c>
      <c r="L930">
        <v>1388296800</v>
      </c>
      <c r="M930" s="8">
        <f t="shared" si="28"/>
        <v>41637.25</v>
      </c>
      <c r="N930">
        <v>1389074400</v>
      </c>
      <c r="O930" s="8">
        <f t="shared" si="29"/>
        <v>41646.25</v>
      </c>
      <c r="P930" t="b">
        <v>0</v>
      </c>
      <c r="Q930" t="b">
        <v>0</v>
      </c>
      <c r="R930" t="s">
        <v>28</v>
      </c>
      <c r="S930" t="str">
        <f>_xlfn.TEXTBEFORE(R930,"/")</f>
        <v>technology</v>
      </c>
      <c r="T930" t="str">
        <f>_xlfn.TEXTAFTER(R930,"/")</f>
        <v>web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>E931/D931</f>
        <v>2.173090909090909</v>
      </c>
      <c r="G931" t="s">
        <v>20</v>
      </c>
      <c r="H931">
        <v>184</v>
      </c>
      <c r="I931" s="5">
        <f>IFERROR(E931/H931,0)</f>
        <v>64.956521739130437</v>
      </c>
      <c r="J931" t="s">
        <v>40</v>
      </c>
      <c r="K931" t="s">
        <v>41</v>
      </c>
      <c r="L931">
        <v>1493787600</v>
      </c>
      <c r="M931" s="8">
        <f t="shared" si="28"/>
        <v>42858.208333333328</v>
      </c>
      <c r="N931">
        <v>1494997200</v>
      </c>
      <c r="O931" s="8">
        <f t="shared" si="29"/>
        <v>42872.208333333328</v>
      </c>
      <c r="P931" t="b">
        <v>0</v>
      </c>
      <c r="Q931" t="b">
        <v>0</v>
      </c>
      <c r="R931" t="s">
        <v>33</v>
      </c>
      <c r="S931" t="str">
        <f>_xlfn.TEXTBEFORE(R931,"/")</f>
        <v>theater</v>
      </c>
      <c r="T931" t="str">
        <f>_xlfn.TEXTAFTER(R931,"/")</f>
        <v>plays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>E932/D932</f>
        <v>1.1228571428571428</v>
      </c>
      <c r="G932" t="s">
        <v>20</v>
      </c>
      <c r="H932">
        <v>85</v>
      </c>
      <c r="I932" s="5">
        <f>IFERROR(E932/H932,0)</f>
        <v>46.235294117647058</v>
      </c>
      <c r="J932" t="s">
        <v>21</v>
      </c>
      <c r="K932" t="s">
        <v>22</v>
      </c>
      <c r="L932">
        <v>1424844000</v>
      </c>
      <c r="M932" s="8">
        <f t="shared" si="28"/>
        <v>42060.25</v>
      </c>
      <c r="N932">
        <v>1425448800</v>
      </c>
      <c r="O932" s="8">
        <f t="shared" si="29"/>
        <v>42067.25</v>
      </c>
      <c r="P932" t="b">
        <v>0</v>
      </c>
      <c r="Q932" t="b">
        <v>1</v>
      </c>
      <c r="R932" t="s">
        <v>33</v>
      </c>
      <c r="S932" t="str">
        <f>_xlfn.TEXTBEFORE(R932,"/")</f>
        <v>theater</v>
      </c>
      <c r="T932" t="str">
        <f>_xlfn.TEXTAFTER(R932,"/")</f>
        <v>plays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>E933/D933</f>
        <v>0.72518987341772156</v>
      </c>
      <c r="G933" t="s">
        <v>14</v>
      </c>
      <c r="H933">
        <v>112</v>
      </c>
      <c r="I933" s="5">
        <f>IFERROR(E933/H933,0)</f>
        <v>51.151785714285715</v>
      </c>
      <c r="J933" t="s">
        <v>21</v>
      </c>
      <c r="K933" t="s">
        <v>22</v>
      </c>
      <c r="L933">
        <v>1403931600</v>
      </c>
      <c r="M933" s="8">
        <f t="shared" si="28"/>
        <v>41818.208333333336</v>
      </c>
      <c r="N933">
        <v>1404104400</v>
      </c>
      <c r="O933" s="8">
        <f t="shared" si="29"/>
        <v>41820.208333333336</v>
      </c>
      <c r="P933" t="b">
        <v>0</v>
      </c>
      <c r="Q933" t="b">
        <v>1</v>
      </c>
      <c r="R933" t="s">
        <v>33</v>
      </c>
      <c r="S933" t="str">
        <f>_xlfn.TEXTBEFORE(R933,"/")</f>
        <v>theater</v>
      </c>
      <c r="T933" t="str">
        <f>_xlfn.TEXTAFTER(R933,"/")</f>
        <v>plays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>E934/D934</f>
        <v>2.1230434782608696</v>
      </c>
      <c r="G934" t="s">
        <v>20</v>
      </c>
      <c r="H934">
        <v>144</v>
      </c>
      <c r="I934" s="5">
        <f>IFERROR(E934/H934,0)</f>
        <v>33.909722222222221</v>
      </c>
      <c r="J934" t="s">
        <v>21</v>
      </c>
      <c r="K934" t="s">
        <v>22</v>
      </c>
      <c r="L934">
        <v>1394514000</v>
      </c>
      <c r="M934" s="8">
        <f t="shared" si="28"/>
        <v>41709.208333333336</v>
      </c>
      <c r="N934">
        <v>1394773200</v>
      </c>
      <c r="O934" s="8">
        <f t="shared" si="29"/>
        <v>41712.208333333336</v>
      </c>
      <c r="P934" t="b">
        <v>0</v>
      </c>
      <c r="Q934" t="b">
        <v>0</v>
      </c>
      <c r="R934" t="s">
        <v>23</v>
      </c>
      <c r="S934" t="str">
        <f>_xlfn.TEXTBEFORE(R934,"/")</f>
        <v>music</v>
      </c>
      <c r="T934" t="str">
        <f>_xlfn.TEXTAFTER(R934,"/")</f>
        <v>rock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>E935/D935</f>
        <v>2.3974657534246577</v>
      </c>
      <c r="G935" t="s">
        <v>20</v>
      </c>
      <c r="H935">
        <v>1902</v>
      </c>
      <c r="I935" s="5">
        <f>IFERROR(E935/H935,0)</f>
        <v>92.016298633017882</v>
      </c>
      <c r="J935" t="s">
        <v>21</v>
      </c>
      <c r="K935" t="s">
        <v>22</v>
      </c>
      <c r="L935">
        <v>1365397200</v>
      </c>
      <c r="M935" s="8">
        <f t="shared" si="28"/>
        <v>41372.208333333336</v>
      </c>
      <c r="N935">
        <v>1366520400</v>
      </c>
      <c r="O935" s="8">
        <f t="shared" si="29"/>
        <v>41385.208333333336</v>
      </c>
      <c r="P935" t="b">
        <v>0</v>
      </c>
      <c r="Q935" t="b">
        <v>0</v>
      </c>
      <c r="R935" t="s">
        <v>33</v>
      </c>
      <c r="S935" t="str">
        <f>_xlfn.TEXTBEFORE(R935,"/")</f>
        <v>theater</v>
      </c>
      <c r="T935" t="str">
        <f>_xlfn.TEXTAFTER(R935,"/")</f>
        <v>plays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>E936/D936</f>
        <v>1.8193548387096774</v>
      </c>
      <c r="G936" t="s">
        <v>20</v>
      </c>
      <c r="H936">
        <v>105</v>
      </c>
      <c r="I936" s="5">
        <f>IFERROR(E936/H936,0)</f>
        <v>107.42857142857143</v>
      </c>
      <c r="J936" t="s">
        <v>21</v>
      </c>
      <c r="K936" t="s">
        <v>22</v>
      </c>
      <c r="L936">
        <v>1456120800</v>
      </c>
      <c r="M936" s="8">
        <f t="shared" si="28"/>
        <v>42422.25</v>
      </c>
      <c r="N936">
        <v>1456639200</v>
      </c>
      <c r="O936" s="8">
        <f t="shared" si="29"/>
        <v>42428.25</v>
      </c>
      <c r="P936" t="b">
        <v>0</v>
      </c>
      <c r="Q936" t="b">
        <v>0</v>
      </c>
      <c r="R936" t="s">
        <v>33</v>
      </c>
      <c r="S936" t="str">
        <f>_xlfn.TEXTBEFORE(R936,"/")</f>
        <v>theater</v>
      </c>
      <c r="T936" t="str">
        <f>_xlfn.TEXTAFTER(R936,"/")</f>
        <v>plays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>E937/D937</f>
        <v>1.6413114754098361</v>
      </c>
      <c r="G937" t="s">
        <v>20</v>
      </c>
      <c r="H937">
        <v>132</v>
      </c>
      <c r="I937" s="5">
        <f>IFERROR(E937/H937,0)</f>
        <v>75.848484848484844</v>
      </c>
      <c r="J937" t="s">
        <v>21</v>
      </c>
      <c r="K937" t="s">
        <v>22</v>
      </c>
      <c r="L937">
        <v>1437714000</v>
      </c>
      <c r="M937" s="8">
        <f t="shared" si="28"/>
        <v>42209.208333333328</v>
      </c>
      <c r="N937">
        <v>1438318800</v>
      </c>
      <c r="O937" s="8">
        <f t="shared" si="29"/>
        <v>42216.208333333328</v>
      </c>
      <c r="P937" t="b">
        <v>0</v>
      </c>
      <c r="Q937" t="b">
        <v>0</v>
      </c>
      <c r="R937" t="s">
        <v>33</v>
      </c>
      <c r="S937" t="str">
        <f>_xlfn.TEXTBEFORE(R937,"/")</f>
        <v>theater</v>
      </c>
      <c r="T937" t="str">
        <f>_xlfn.TEXTAFTER(R937,"/")</f>
        <v>plays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>E938/D938</f>
        <v>1.6375968992248063E-2</v>
      </c>
      <c r="G938" t="s">
        <v>14</v>
      </c>
      <c r="H938">
        <v>21</v>
      </c>
      <c r="I938" s="5">
        <f>IFERROR(E938/H938,0)</f>
        <v>80.476190476190482</v>
      </c>
      <c r="J938" t="s">
        <v>21</v>
      </c>
      <c r="K938" t="s">
        <v>22</v>
      </c>
      <c r="L938">
        <v>1563771600</v>
      </c>
      <c r="M938" s="8">
        <f t="shared" si="28"/>
        <v>43668.208333333328</v>
      </c>
      <c r="N938">
        <v>1564030800</v>
      </c>
      <c r="O938" s="8">
        <f t="shared" si="29"/>
        <v>43671.208333333328</v>
      </c>
      <c r="P938" t="b">
        <v>1</v>
      </c>
      <c r="Q938" t="b">
        <v>0</v>
      </c>
      <c r="R938" t="s">
        <v>33</v>
      </c>
      <c r="S938" t="str">
        <f>_xlfn.TEXTBEFORE(R938,"/")</f>
        <v>theater</v>
      </c>
      <c r="T938" t="str">
        <f>_xlfn.TEXTAFTER(R938,"/")</f>
        <v>plays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>E939/D939</f>
        <v>0.49643859649122807</v>
      </c>
      <c r="G939" t="s">
        <v>74</v>
      </c>
      <c r="H939">
        <v>976</v>
      </c>
      <c r="I939" s="5">
        <f>IFERROR(E939/H939,0)</f>
        <v>86.978483606557376</v>
      </c>
      <c r="J939" t="s">
        <v>21</v>
      </c>
      <c r="K939" t="s">
        <v>22</v>
      </c>
      <c r="L939">
        <v>1448517600</v>
      </c>
      <c r="M939" s="8">
        <f t="shared" si="28"/>
        <v>42334.25</v>
      </c>
      <c r="N939">
        <v>1449295200</v>
      </c>
      <c r="O939" s="8">
        <f t="shared" si="29"/>
        <v>42343.25</v>
      </c>
      <c r="P939" t="b">
        <v>0</v>
      </c>
      <c r="Q939" t="b">
        <v>0</v>
      </c>
      <c r="R939" t="s">
        <v>42</v>
      </c>
      <c r="S939" t="str">
        <f>_xlfn.TEXTBEFORE(R939,"/")</f>
        <v>film &amp; video</v>
      </c>
      <c r="T939" t="str">
        <f>_xlfn.TEXTAFTER(R939,"/")</f>
        <v>documentary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>E940/D940</f>
        <v>1.0970652173913042</v>
      </c>
      <c r="G940" t="s">
        <v>20</v>
      </c>
      <c r="H940">
        <v>96</v>
      </c>
      <c r="I940" s="5">
        <f>IFERROR(E940/H940,0)</f>
        <v>105.13541666666667</v>
      </c>
      <c r="J940" t="s">
        <v>21</v>
      </c>
      <c r="K940" t="s">
        <v>22</v>
      </c>
      <c r="L940">
        <v>1528779600</v>
      </c>
      <c r="M940" s="8">
        <f t="shared" si="28"/>
        <v>43263.208333333328</v>
      </c>
      <c r="N940">
        <v>1531890000</v>
      </c>
      <c r="O940" s="8">
        <f t="shared" si="29"/>
        <v>43299.208333333328</v>
      </c>
      <c r="P940" t="b">
        <v>0</v>
      </c>
      <c r="Q940" t="b">
        <v>1</v>
      </c>
      <c r="R940" t="s">
        <v>119</v>
      </c>
      <c r="S940" t="str">
        <f>_xlfn.TEXTBEFORE(R940,"/")</f>
        <v>publishing</v>
      </c>
      <c r="T940" t="str">
        <f>_xlfn.TEXTAFTER(R940,"/")</f>
        <v>fiction</v>
      </c>
    </row>
    <row r="941" spans="1:20" ht="31.5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>E941/D941</f>
        <v>0.49217948717948717</v>
      </c>
      <c r="G941" t="s">
        <v>14</v>
      </c>
      <c r="H941">
        <v>67</v>
      </c>
      <c r="I941" s="5">
        <f>IFERROR(E941/H941,0)</f>
        <v>57.298507462686565</v>
      </c>
      <c r="J941" t="s">
        <v>21</v>
      </c>
      <c r="K941" t="s">
        <v>22</v>
      </c>
      <c r="L941">
        <v>1304744400</v>
      </c>
      <c r="M941" s="8">
        <f t="shared" si="28"/>
        <v>40670.208333333336</v>
      </c>
      <c r="N941">
        <v>1306213200</v>
      </c>
      <c r="O941" s="8">
        <f t="shared" si="29"/>
        <v>40687.208333333336</v>
      </c>
      <c r="P941" t="b">
        <v>0</v>
      </c>
      <c r="Q941" t="b">
        <v>1</v>
      </c>
      <c r="R941" t="s">
        <v>89</v>
      </c>
      <c r="S941" t="str">
        <f>_xlfn.TEXTBEFORE(R941,"/")</f>
        <v>games</v>
      </c>
      <c r="T941" t="str">
        <f>_xlfn.TEXTAFTER(R941,"/")</f>
        <v>video games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>E942/D942</f>
        <v>0.62232323232323228</v>
      </c>
      <c r="G942" t="s">
        <v>47</v>
      </c>
      <c r="H942">
        <v>66</v>
      </c>
      <c r="I942" s="5">
        <f>IFERROR(E942/H942,0)</f>
        <v>93.348484848484844</v>
      </c>
      <c r="J942" t="s">
        <v>15</v>
      </c>
      <c r="K942" t="s">
        <v>16</v>
      </c>
      <c r="L942">
        <v>1354341600</v>
      </c>
      <c r="M942" s="8">
        <f t="shared" si="28"/>
        <v>41244.25</v>
      </c>
      <c r="N942">
        <v>1356242400</v>
      </c>
      <c r="O942" s="8">
        <f t="shared" si="29"/>
        <v>41266.25</v>
      </c>
      <c r="P942" t="b">
        <v>0</v>
      </c>
      <c r="Q942" t="b">
        <v>0</v>
      </c>
      <c r="R942" t="s">
        <v>28</v>
      </c>
      <c r="S942" t="str">
        <f>_xlfn.TEXTBEFORE(R942,"/")</f>
        <v>technology</v>
      </c>
      <c r="T942" t="str">
        <f>_xlfn.TEXTAFTER(R942,"/")</f>
        <v>web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>E943/D943</f>
        <v>0.1305813953488372</v>
      </c>
      <c r="G943" t="s">
        <v>14</v>
      </c>
      <c r="H943">
        <v>78</v>
      </c>
      <c r="I943" s="5">
        <f>IFERROR(E943/H943,0)</f>
        <v>71.987179487179489</v>
      </c>
      <c r="J943" t="s">
        <v>21</v>
      </c>
      <c r="K943" t="s">
        <v>22</v>
      </c>
      <c r="L943">
        <v>1294552800</v>
      </c>
      <c r="M943" s="8">
        <f t="shared" si="28"/>
        <v>40552.25</v>
      </c>
      <c r="N943">
        <v>1297576800</v>
      </c>
      <c r="O943" s="8">
        <f t="shared" si="29"/>
        <v>40587.25</v>
      </c>
      <c r="P943" t="b">
        <v>1</v>
      </c>
      <c r="Q943" t="b">
        <v>0</v>
      </c>
      <c r="R943" t="s">
        <v>33</v>
      </c>
      <c r="S943" t="str">
        <f>_xlfn.TEXTBEFORE(R943,"/")</f>
        <v>theater</v>
      </c>
      <c r="T943" t="str">
        <f>_xlfn.TEXTAFTER(R943,"/")</f>
        <v>plays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>E944/D944</f>
        <v>0.64635416666666667</v>
      </c>
      <c r="G944" t="s">
        <v>14</v>
      </c>
      <c r="H944">
        <v>67</v>
      </c>
      <c r="I944" s="5">
        <f>IFERROR(E944/H944,0)</f>
        <v>92.611940298507463</v>
      </c>
      <c r="J944" t="s">
        <v>26</v>
      </c>
      <c r="K944" t="s">
        <v>27</v>
      </c>
      <c r="L944">
        <v>1295935200</v>
      </c>
      <c r="M944" s="8">
        <f t="shared" si="28"/>
        <v>40568.25</v>
      </c>
      <c r="N944">
        <v>1296194400</v>
      </c>
      <c r="O944" s="8">
        <f t="shared" si="29"/>
        <v>40571.25</v>
      </c>
      <c r="P944" t="b">
        <v>0</v>
      </c>
      <c r="Q944" t="b">
        <v>0</v>
      </c>
      <c r="R944" t="s">
        <v>33</v>
      </c>
      <c r="S944" t="str">
        <f>_xlfn.TEXTBEFORE(R944,"/")</f>
        <v>theater</v>
      </c>
      <c r="T944" t="str">
        <f>_xlfn.TEXTAFTER(R944,"/")</f>
        <v>plays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>E945/D945</f>
        <v>1.5958666666666668</v>
      </c>
      <c r="G945" t="s">
        <v>20</v>
      </c>
      <c r="H945">
        <v>114</v>
      </c>
      <c r="I945" s="5">
        <f>IFERROR(E945/H945,0)</f>
        <v>104.99122807017544</v>
      </c>
      <c r="J945" t="s">
        <v>21</v>
      </c>
      <c r="K945" t="s">
        <v>22</v>
      </c>
      <c r="L945">
        <v>1411534800</v>
      </c>
      <c r="M945" s="8">
        <f t="shared" si="28"/>
        <v>41906.208333333336</v>
      </c>
      <c r="N945">
        <v>1414558800</v>
      </c>
      <c r="O945" s="8">
        <f t="shared" si="29"/>
        <v>41941.208333333336</v>
      </c>
      <c r="P945" t="b">
        <v>0</v>
      </c>
      <c r="Q945" t="b">
        <v>0</v>
      </c>
      <c r="R945" t="s">
        <v>17</v>
      </c>
      <c r="S945" t="str">
        <f>_xlfn.TEXTBEFORE(R945,"/")</f>
        <v>food</v>
      </c>
      <c r="T945" t="str">
        <f>_xlfn.TEXTAFTER(R945,"/")</f>
        <v>food trucks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>E946/D946</f>
        <v>0.81420000000000003</v>
      </c>
      <c r="G946" t="s">
        <v>14</v>
      </c>
      <c r="H946">
        <v>263</v>
      </c>
      <c r="I946" s="5">
        <f>IFERROR(E946/H946,0)</f>
        <v>30.958174904942965</v>
      </c>
      <c r="J946" t="s">
        <v>26</v>
      </c>
      <c r="K946" t="s">
        <v>27</v>
      </c>
      <c r="L946">
        <v>1486706400</v>
      </c>
      <c r="M946" s="8">
        <f t="shared" si="28"/>
        <v>42776.25</v>
      </c>
      <c r="N946">
        <v>1488348000</v>
      </c>
      <c r="O946" s="8">
        <f t="shared" si="29"/>
        <v>42795.25</v>
      </c>
      <c r="P946" t="b">
        <v>0</v>
      </c>
      <c r="Q946" t="b">
        <v>0</v>
      </c>
      <c r="R946" t="s">
        <v>122</v>
      </c>
      <c r="S946" t="str">
        <f>_xlfn.TEXTBEFORE(R946,"/")</f>
        <v>photography</v>
      </c>
      <c r="T946" t="str">
        <f>_xlfn.TEXTAFTER(R946,"/")</f>
        <v>photography books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>E947/D947</f>
        <v>0.32444767441860467</v>
      </c>
      <c r="G947" t="s">
        <v>14</v>
      </c>
      <c r="H947">
        <v>1691</v>
      </c>
      <c r="I947" s="5">
        <f>IFERROR(E947/H947,0)</f>
        <v>33.001182732111175</v>
      </c>
      <c r="J947" t="s">
        <v>21</v>
      </c>
      <c r="K947" t="s">
        <v>22</v>
      </c>
      <c r="L947">
        <v>1333602000</v>
      </c>
      <c r="M947" s="8">
        <f t="shared" si="28"/>
        <v>41004.208333333336</v>
      </c>
      <c r="N947">
        <v>1334898000</v>
      </c>
      <c r="O947" s="8">
        <f t="shared" si="29"/>
        <v>41019.208333333336</v>
      </c>
      <c r="P947" t="b">
        <v>1</v>
      </c>
      <c r="Q947" t="b">
        <v>0</v>
      </c>
      <c r="R947" t="s">
        <v>122</v>
      </c>
      <c r="S947" t="str">
        <f>_xlfn.TEXTBEFORE(R947,"/")</f>
        <v>photography</v>
      </c>
      <c r="T947" t="str">
        <f>_xlfn.TEXTAFTER(R947,"/")</f>
        <v>photography books</v>
      </c>
    </row>
    <row r="948" spans="1:20" ht="31.5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>E948/D948</f>
        <v>9.9141184124918666E-2</v>
      </c>
      <c r="G948" t="s">
        <v>14</v>
      </c>
      <c r="H948">
        <v>181</v>
      </c>
      <c r="I948" s="5">
        <f>IFERROR(E948/H948,0)</f>
        <v>84.187845303867405</v>
      </c>
      <c r="J948" t="s">
        <v>21</v>
      </c>
      <c r="K948" t="s">
        <v>22</v>
      </c>
      <c r="L948">
        <v>1308200400</v>
      </c>
      <c r="M948" s="8">
        <f t="shared" si="28"/>
        <v>40710.208333333336</v>
      </c>
      <c r="N948">
        <v>1308373200</v>
      </c>
      <c r="O948" s="8">
        <f t="shared" si="29"/>
        <v>40712.208333333336</v>
      </c>
      <c r="P948" t="b">
        <v>0</v>
      </c>
      <c r="Q948" t="b">
        <v>0</v>
      </c>
      <c r="R948" t="s">
        <v>33</v>
      </c>
      <c r="S948" t="str">
        <f>_xlfn.TEXTBEFORE(R948,"/")</f>
        <v>theater</v>
      </c>
      <c r="T948" t="str">
        <f>_xlfn.TEXTAFTER(R948,"/")</f>
        <v>plays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>E949/D949</f>
        <v>0.26694444444444443</v>
      </c>
      <c r="G949" t="s">
        <v>14</v>
      </c>
      <c r="H949">
        <v>13</v>
      </c>
      <c r="I949" s="5">
        <f>IFERROR(E949/H949,0)</f>
        <v>73.92307692307692</v>
      </c>
      <c r="J949" t="s">
        <v>21</v>
      </c>
      <c r="K949" t="s">
        <v>22</v>
      </c>
      <c r="L949">
        <v>1411707600</v>
      </c>
      <c r="M949" s="8">
        <f t="shared" si="28"/>
        <v>41908.208333333336</v>
      </c>
      <c r="N949">
        <v>1412312400</v>
      </c>
      <c r="O949" s="8">
        <f t="shared" si="29"/>
        <v>41915.208333333336</v>
      </c>
      <c r="P949" t="b">
        <v>0</v>
      </c>
      <c r="Q949" t="b">
        <v>0</v>
      </c>
      <c r="R949" t="s">
        <v>33</v>
      </c>
      <c r="S949" t="str">
        <f>_xlfn.TEXTBEFORE(R949,"/")</f>
        <v>theater</v>
      </c>
      <c r="T949" t="str">
        <f>_xlfn.TEXTAFTER(R949,"/")</f>
        <v>plays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>E950/D950</f>
        <v>0.62957446808510642</v>
      </c>
      <c r="G950" t="s">
        <v>74</v>
      </c>
      <c r="H950">
        <v>160</v>
      </c>
      <c r="I950" s="5">
        <f>IFERROR(E950/H950,0)</f>
        <v>36.987499999999997</v>
      </c>
      <c r="J950" t="s">
        <v>21</v>
      </c>
      <c r="K950" t="s">
        <v>22</v>
      </c>
      <c r="L950">
        <v>1418364000</v>
      </c>
      <c r="M950" s="8">
        <f t="shared" si="28"/>
        <v>41985.25</v>
      </c>
      <c r="N950">
        <v>1419228000</v>
      </c>
      <c r="O950" s="8">
        <f t="shared" si="29"/>
        <v>41995.25</v>
      </c>
      <c r="P950" t="b">
        <v>1</v>
      </c>
      <c r="Q950" t="b">
        <v>1</v>
      </c>
      <c r="R950" t="s">
        <v>42</v>
      </c>
      <c r="S950" t="str">
        <f>_xlfn.TEXTBEFORE(R950,"/")</f>
        <v>film &amp; video</v>
      </c>
      <c r="T950" t="str">
        <f>_xlfn.TEXTAFTER(R950,"/")</f>
        <v>documentary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>E951/D951</f>
        <v>1.6135593220338984</v>
      </c>
      <c r="G951" t="s">
        <v>20</v>
      </c>
      <c r="H951">
        <v>203</v>
      </c>
      <c r="I951" s="5">
        <f>IFERROR(E951/H951,0)</f>
        <v>46.896551724137929</v>
      </c>
      <c r="J951" t="s">
        <v>21</v>
      </c>
      <c r="K951" t="s">
        <v>22</v>
      </c>
      <c r="L951">
        <v>1429333200</v>
      </c>
      <c r="M951" s="8">
        <f t="shared" si="28"/>
        <v>42112.208333333328</v>
      </c>
      <c r="N951">
        <v>1430974800</v>
      </c>
      <c r="O951" s="8">
        <f t="shared" si="29"/>
        <v>42131.208333333328</v>
      </c>
      <c r="P951" t="b">
        <v>0</v>
      </c>
      <c r="Q951" t="b">
        <v>0</v>
      </c>
      <c r="R951" t="s">
        <v>28</v>
      </c>
      <c r="S951" t="str">
        <f>_xlfn.TEXTBEFORE(R951,"/")</f>
        <v>technology</v>
      </c>
      <c r="T951" t="str">
        <f>_xlfn.TEXTAFTER(R951,"/")</f>
        <v>web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>E952/D952</f>
        <v>0.05</v>
      </c>
      <c r="G952" t="s">
        <v>14</v>
      </c>
      <c r="H952">
        <v>1</v>
      </c>
      <c r="I952" s="5">
        <f>IFERROR(E952/H952,0)</f>
        <v>5</v>
      </c>
      <c r="J952" t="s">
        <v>21</v>
      </c>
      <c r="K952" t="s">
        <v>22</v>
      </c>
      <c r="L952">
        <v>1555390800</v>
      </c>
      <c r="M952" s="8">
        <f t="shared" si="28"/>
        <v>43571.208333333328</v>
      </c>
      <c r="N952">
        <v>1555822800</v>
      </c>
      <c r="O952" s="8">
        <f t="shared" si="29"/>
        <v>43576.208333333328</v>
      </c>
      <c r="P952" t="b">
        <v>0</v>
      </c>
      <c r="Q952" t="b">
        <v>1</v>
      </c>
      <c r="R952" t="s">
        <v>33</v>
      </c>
      <c r="S952" t="str">
        <f>_xlfn.TEXTBEFORE(R952,"/")</f>
        <v>theater</v>
      </c>
      <c r="T952" t="str">
        <f>_xlfn.TEXTAFTER(R952,"/")</f>
        <v>plays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>E953/D953</f>
        <v>10.969379310344827</v>
      </c>
      <c r="G953" t="s">
        <v>20</v>
      </c>
      <c r="H953">
        <v>1559</v>
      </c>
      <c r="I953" s="5">
        <f>IFERROR(E953/H953,0)</f>
        <v>102.02437459910199</v>
      </c>
      <c r="J953" t="s">
        <v>21</v>
      </c>
      <c r="K953" t="s">
        <v>22</v>
      </c>
      <c r="L953">
        <v>1482732000</v>
      </c>
      <c r="M953" s="8">
        <f t="shared" si="28"/>
        <v>42730.25</v>
      </c>
      <c r="N953">
        <v>1482818400</v>
      </c>
      <c r="O953" s="8">
        <f t="shared" si="29"/>
        <v>42731.25</v>
      </c>
      <c r="P953" t="b">
        <v>0</v>
      </c>
      <c r="Q953" t="b">
        <v>1</v>
      </c>
      <c r="R953" t="s">
        <v>23</v>
      </c>
      <c r="S953" t="str">
        <f>_xlfn.TEXTBEFORE(R953,"/")</f>
        <v>music</v>
      </c>
      <c r="T953" t="str">
        <f>_xlfn.TEXTAFTER(R953,"/")</f>
        <v>rock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>E954/D954</f>
        <v>0.70094158075601376</v>
      </c>
      <c r="G954" t="s">
        <v>74</v>
      </c>
      <c r="H954">
        <v>2266</v>
      </c>
      <c r="I954" s="5">
        <f>IFERROR(E954/H954,0)</f>
        <v>45.007502206531335</v>
      </c>
      <c r="J954" t="s">
        <v>21</v>
      </c>
      <c r="K954" t="s">
        <v>22</v>
      </c>
      <c r="L954">
        <v>1470718800</v>
      </c>
      <c r="M954" s="8">
        <f t="shared" si="28"/>
        <v>42591.208333333328</v>
      </c>
      <c r="N954">
        <v>1471928400</v>
      </c>
      <c r="O954" s="8">
        <f t="shared" si="29"/>
        <v>42605.208333333328</v>
      </c>
      <c r="P954" t="b">
        <v>0</v>
      </c>
      <c r="Q954" t="b">
        <v>0</v>
      </c>
      <c r="R954" t="s">
        <v>42</v>
      </c>
      <c r="S954" t="str">
        <f>_xlfn.TEXTBEFORE(R954,"/")</f>
        <v>film &amp; video</v>
      </c>
      <c r="T954" t="str">
        <f>_xlfn.TEXTAFTER(R954,"/")</f>
        <v>documentary</v>
      </c>
    </row>
    <row r="955" spans="1:20" ht="31.5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>E955/D955</f>
        <v>0.6</v>
      </c>
      <c r="G955" t="s">
        <v>14</v>
      </c>
      <c r="H955">
        <v>21</v>
      </c>
      <c r="I955" s="5">
        <f>IFERROR(E955/H955,0)</f>
        <v>94.285714285714292</v>
      </c>
      <c r="J955" t="s">
        <v>21</v>
      </c>
      <c r="K955" t="s">
        <v>22</v>
      </c>
      <c r="L955">
        <v>1450591200</v>
      </c>
      <c r="M955" s="8">
        <f t="shared" si="28"/>
        <v>42358.25</v>
      </c>
      <c r="N955">
        <v>1453701600</v>
      </c>
      <c r="O955" s="8">
        <f t="shared" si="29"/>
        <v>42394.25</v>
      </c>
      <c r="P955" t="b">
        <v>0</v>
      </c>
      <c r="Q955" t="b">
        <v>1</v>
      </c>
      <c r="R955" t="s">
        <v>474</v>
      </c>
      <c r="S955" t="str">
        <f>_xlfn.TEXTBEFORE(R955,"/")</f>
        <v>film &amp; video</v>
      </c>
      <c r="T955" t="str">
        <f>_xlfn.TEXTAFTER(R955,"/")</f>
        <v>science fiction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>E956/D956</f>
        <v>3.6709859154929578</v>
      </c>
      <c r="G956" t="s">
        <v>20</v>
      </c>
      <c r="H956">
        <v>1548</v>
      </c>
      <c r="I956" s="5">
        <f>IFERROR(E956/H956,0)</f>
        <v>101.02325581395348</v>
      </c>
      <c r="J956" t="s">
        <v>26</v>
      </c>
      <c r="K956" t="s">
        <v>27</v>
      </c>
      <c r="L956">
        <v>1348290000</v>
      </c>
      <c r="M956" s="8">
        <f t="shared" si="28"/>
        <v>41174.208333333336</v>
      </c>
      <c r="N956">
        <v>1350363600</v>
      </c>
      <c r="O956" s="8">
        <f t="shared" si="29"/>
        <v>41198.208333333336</v>
      </c>
      <c r="P956" t="b">
        <v>0</v>
      </c>
      <c r="Q956" t="b">
        <v>0</v>
      </c>
      <c r="R956" t="s">
        <v>28</v>
      </c>
      <c r="S956" t="str">
        <f>_xlfn.TEXTBEFORE(R956,"/")</f>
        <v>technology</v>
      </c>
      <c r="T956" t="str">
        <f>_xlfn.TEXTAFTER(R956,"/")</f>
        <v>web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>E957/D957</f>
        <v>11.09</v>
      </c>
      <c r="G957" t="s">
        <v>20</v>
      </c>
      <c r="H957">
        <v>80</v>
      </c>
      <c r="I957" s="5">
        <f>IFERROR(E957/H957,0)</f>
        <v>97.037499999999994</v>
      </c>
      <c r="J957" t="s">
        <v>21</v>
      </c>
      <c r="K957" t="s">
        <v>22</v>
      </c>
      <c r="L957">
        <v>1353823200</v>
      </c>
      <c r="M957" s="8">
        <f t="shared" si="28"/>
        <v>41238.25</v>
      </c>
      <c r="N957">
        <v>1353996000</v>
      </c>
      <c r="O957" s="8">
        <f t="shared" si="29"/>
        <v>41240.25</v>
      </c>
      <c r="P957" t="b">
        <v>0</v>
      </c>
      <c r="Q957" t="b">
        <v>0</v>
      </c>
      <c r="R957" t="s">
        <v>33</v>
      </c>
      <c r="S957" t="str">
        <f>_xlfn.TEXTBEFORE(R957,"/")</f>
        <v>theater</v>
      </c>
      <c r="T957" t="str">
        <f>_xlfn.TEXTAFTER(R957,"/")</f>
        <v>plays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>E958/D958</f>
        <v>0.19028784648187633</v>
      </c>
      <c r="G958" t="s">
        <v>14</v>
      </c>
      <c r="H958">
        <v>830</v>
      </c>
      <c r="I958" s="5">
        <f>IFERROR(E958/H958,0)</f>
        <v>43.00963855421687</v>
      </c>
      <c r="J958" t="s">
        <v>21</v>
      </c>
      <c r="K958" t="s">
        <v>22</v>
      </c>
      <c r="L958">
        <v>1450764000</v>
      </c>
      <c r="M958" s="8">
        <f t="shared" si="28"/>
        <v>42360.25</v>
      </c>
      <c r="N958">
        <v>1451109600</v>
      </c>
      <c r="O958" s="8">
        <f t="shared" si="29"/>
        <v>42364.25</v>
      </c>
      <c r="P958" t="b">
        <v>0</v>
      </c>
      <c r="Q958" t="b">
        <v>0</v>
      </c>
      <c r="R958" t="s">
        <v>474</v>
      </c>
      <c r="S958" t="str">
        <f>_xlfn.TEXTBEFORE(R958,"/")</f>
        <v>film &amp; video</v>
      </c>
      <c r="T958" t="str">
        <f>_xlfn.TEXTAFTER(R958,"/")</f>
        <v>science fiction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>E959/D959</f>
        <v>1.2687755102040816</v>
      </c>
      <c r="G959" t="s">
        <v>20</v>
      </c>
      <c r="H959">
        <v>131</v>
      </c>
      <c r="I959" s="5">
        <f>IFERROR(E959/H959,0)</f>
        <v>94.916030534351151</v>
      </c>
      <c r="J959" t="s">
        <v>21</v>
      </c>
      <c r="K959" t="s">
        <v>22</v>
      </c>
      <c r="L959">
        <v>1329372000</v>
      </c>
      <c r="M959" s="8">
        <f t="shared" si="28"/>
        <v>40955.25</v>
      </c>
      <c r="N959">
        <v>1329631200</v>
      </c>
      <c r="O959" s="8">
        <f t="shared" si="29"/>
        <v>40958.25</v>
      </c>
      <c r="P959" t="b">
        <v>0</v>
      </c>
      <c r="Q959" t="b">
        <v>0</v>
      </c>
      <c r="R959" t="s">
        <v>33</v>
      </c>
      <c r="S959" t="str">
        <f>_xlfn.TEXTBEFORE(R959,"/")</f>
        <v>theater</v>
      </c>
      <c r="T959" t="str">
        <f>_xlfn.TEXTAFTER(R959,"/")</f>
        <v>plays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>E960/D960</f>
        <v>7.3463636363636367</v>
      </c>
      <c r="G960" t="s">
        <v>20</v>
      </c>
      <c r="H960">
        <v>112</v>
      </c>
      <c r="I960" s="5">
        <f>IFERROR(E960/H960,0)</f>
        <v>72.151785714285708</v>
      </c>
      <c r="J960" t="s">
        <v>21</v>
      </c>
      <c r="K960" t="s">
        <v>22</v>
      </c>
      <c r="L960">
        <v>1277096400</v>
      </c>
      <c r="M960" s="8">
        <f t="shared" si="28"/>
        <v>40350.208333333336</v>
      </c>
      <c r="N960">
        <v>1278997200</v>
      </c>
      <c r="O960" s="8">
        <f t="shared" si="29"/>
        <v>40372.208333333336</v>
      </c>
      <c r="P960" t="b">
        <v>0</v>
      </c>
      <c r="Q960" t="b">
        <v>0</v>
      </c>
      <c r="R960" t="s">
        <v>71</v>
      </c>
      <c r="S960" t="str">
        <f>_xlfn.TEXTBEFORE(R960,"/")</f>
        <v>film &amp; video</v>
      </c>
      <c r="T960" t="str">
        <f>_xlfn.TEXTAFTER(R960,"/")</f>
        <v>animation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>E961/D961</f>
        <v>4.5731034482758622E-2</v>
      </c>
      <c r="G961" t="s">
        <v>14</v>
      </c>
      <c r="H961">
        <v>130</v>
      </c>
      <c r="I961" s="5">
        <f>IFERROR(E961/H961,0)</f>
        <v>51.007692307692309</v>
      </c>
      <c r="J961" t="s">
        <v>21</v>
      </c>
      <c r="K961" t="s">
        <v>22</v>
      </c>
      <c r="L961">
        <v>1277701200</v>
      </c>
      <c r="M961" s="8">
        <f t="shared" si="28"/>
        <v>40357.208333333336</v>
      </c>
      <c r="N961">
        <v>1280120400</v>
      </c>
      <c r="O961" s="8">
        <f t="shared" si="29"/>
        <v>40385.208333333336</v>
      </c>
      <c r="P961" t="b">
        <v>0</v>
      </c>
      <c r="Q961" t="b">
        <v>0</v>
      </c>
      <c r="R961" t="s">
        <v>206</v>
      </c>
      <c r="S961" t="str">
        <f>_xlfn.TEXTBEFORE(R961,"/")</f>
        <v>publishing</v>
      </c>
      <c r="T961" t="str">
        <f>_xlfn.TEXTAFTER(R961,"/")</f>
        <v>translations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>E962/D962</f>
        <v>0.85054545454545449</v>
      </c>
      <c r="G962" t="s">
        <v>14</v>
      </c>
      <c r="H962">
        <v>55</v>
      </c>
      <c r="I962" s="5">
        <f>IFERROR(E962/H962,0)</f>
        <v>85.054545454545448</v>
      </c>
      <c r="J962" t="s">
        <v>21</v>
      </c>
      <c r="K962" t="s">
        <v>22</v>
      </c>
      <c r="L962">
        <v>1454911200</v>
      </c>
      <c r="M962" s="8">
        <f t="shared" si="28"/>
        <v>42408.25</v>
      </c>
      <c r="N962">
        <v>1458104400</v>
      </c>
      <c r="O962" s="8">
        <f t="shared" si="29"/>
        <v>42445.208333333328</v>
      </c>
      <c r="P962" t="b">
        <v>0</v>
      </c>
      <c r="Q962" t="b">
        <v>0</v>
      </c>
      <c r="R962" t="s">
        <v>28</v>
      </c>
      <c r="S962" t="str">
        <f>_xlfn.TEXTBEFORE(R962,"/")</f>
        <v>technology</v>
      </c>
      <c r="T962" t="str">
        <f>_xlfn.TEXTAFTER(R962,"/")</f>
        <v>web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>E963/D963</f>
        <v>1.1929824561403508</v>
      </c>
      <c r="G963" t="s">
        <v>20</v>
      </c>
      <c r="H963">
        <v>155</v>
      </c>
      <c r="I963" s="5">
        <f>IFERROR(E963/H963,0)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30">(((L963/60)/60)/24)+DATE(1970,1,1)</f>
        <v>40591.25</v>
      </c>
      <c r="N963">
        <v>1298268000</v>
      </c>
      <c r="O963" s="8">
        <f t="shared" ref="O963:O1001" si="31">(((N963/60)/60)/24)+DATE(1970,1,1)</f>
        <v>40595.25</v>
      </c>
      <c r="P963" t="b">
        <v>0</v>
      </c>
      <c r="Q963" t="b">
        <v>0</v>
      </c>
      <c r="R963" t="s">
        <v>206</v>
      </c>
      <c r="S963" t="str">
        <f>_xlfn.TEXTBEFORE(R963,"/")</f>
        <v>publishing</v>
      </c>
      <c r="T963" t="str">
        <f>_xlfn.TEXTAFTER(R963,"/")</f>
        <v>translations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>E964/D964</f>
        <v>2.9602777777777778</v>
      </c>
      <c r="G964" t="s">
        <v>20</v>
      </c>
      <c r="H964">
        <v>266</v>
      </c>
      <c r="I964" s="5">
        <f>IFERROR(E964/H964,0)</f>
        <v>40.063909774436091</v>
      </c>
      <c r="J964" t="s">
        <v>21</v>
      </c>
      <c r="K964" t="s">
        <v>22</v>
      </c>
      <c r="L964">
        <v>1384408800</v>
      </c>
      <c r="M964" s="8">
        <f t="shared" si="30"/>
        <v>41592.25</v>
      </c>
      <c r="N964">
        <v>1386223200</v>
      </c>
      <c r="O964" s="8">
        <f t="shared" si="31"/>
        <v>41613.25</v>
      </c>
      <c r="P964" t="b">
        <v>0</v>
      </c>
      <c r="Q964" t="b">
        <v>0</v>
      </c>
      <c r="R964" t="s">
        <v>17</v>
      </c>
      <c r="S964" t="str">
        <f>_xlfn.TEXTBEFORE(R964,"/")</f>
        <v>food</v>
      </c>
      <c r="T964" t="str">
        <f>_xlfn.TEXTAFTER(R964,"/")</f>
        <v>food trucks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>E965/D965</f>
        <v>0.84694915254237291</v>
      </c>
      <c r="G965" t="s">
        <v>14</v>
      </c>
      <c r="H965">
        <v>114</v>
      </c>
      <c r="I965" s="5">
        <f>IFERROR(E965/H965,0)</f>
        <v>43.833333333333336</v>
      </c>
      <c r="J965" t="s">
        <v>107</v>
      </c>
      <c r="K965" t="s">
        <v>108</v>
      </c>
      <c r="L965">
        <v>1299304800</v>
      </c>
      <c r="M965" s="8">
        <f t="shared" si="30"/>
        <v>40607.25</v>
      </c>
      <c r="N965">
        <v>1299823200</v>
      </c>
      <c r="O965" s="8">
        <f t="shared" si="31"/>
        <v>40613.25</v>
      </c>
      <c r="P965" t="b">
        <v>0</v>
      </c>
      <c r="Q965" t="b">
        <v>1</v>
      </c>
      <c r="R965" t="s">
        <v>122</v>
      </c>
      <c r="S965" t="str">
        <f>_xlfn.TEXTBEFORE(R965,"/")</f>
        <v>photography</v>
      </c>
      <c r="T965" t="str">
        <f>_xlfn.TEXTAFTER(R965,"/")</f>
        <v>photography books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>E966/D966</f>
        <v>3.5578378378378379</v>
      </c>
      <c r="G966" t="s">
        <v>20</v>
      </c>
      <c r="H966">
        <v>155</v>
      </c>
      <c r="I966" s="5">
        <f>IFERROR(E966/H966,0)</f>
        <v>84.92903225806451</v>
      </c>
      <c r="J966" t="s">
        <v>21</v>
      </c>
      <c r="K966" t="s">
        <v>22</v>
      </c>
      <c r="L966">
        <v>1431320400</v>
      </c>
      <c r="M966" s="8">
        <f t="shared" si="30"/>
        <v>42135.208333333328</v>
      </c>
      <c r="N966">
        <v>1431752400</v>
      </c>
      <c r="O966" s="8">
        <f t="shared" si="31"/>
        <v>42140.208333333328</v>
      </c>
      <c r="P966" t="b">
        <v>0</v>
      </c>
      <c r="Q966" t="b">
        <v>0</v>
      </c>
      <c r="R966" t="s">
        <v>33</v>
      </c>
      <c r="S966" t="str">
        <f>_xlfn.TEXTBEFORE(R966,"/")</f>
        <v>theater</v>
      </c>
      <c r="T966" t="str">
        <f>_xlfn.TEXTAFTER(R966,"/")</f>
        <v>plays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>E967/D967</f>
        <v>3.8640909090909092</v>
      </c>
      <c r="G967" t="s">
        <v>20</v>
      </c>
      <c r="H967">
        <v>207</v>
      </c>
      <c r="I967" s="5">
        <f>IFERROR(E967/H967,0)</f>
        <v>41.067632850241544</v>
      </c>
      <c r="J967" t="s">
        <v>40</v>
      </c>
      <c r="K967" t="s">
        <v>41</v>
      </c>
      <c r="L967">
        <v>1264399200</v>
      </c>
      <c r="M967" s="8">
        <f t="shared" si="30"/>
        <v>40203.25</v>
      </c>
      <c r="N967">
        <v>1267855200</v>
      </c>
      <c r="O967" s="8">
        <f t="shared" si="31"/>
        <v>40243.25</v>
      </c>
      <c r="P967" t="b">
        <v>0</v>
      </c>
      <c r="Q967" t="b">
        <v>0</v>
      </c>
      <c r="R967" t="s">
        <v>23</v>
      </c>
      <c r="S967" t="str">
        <f>_xlfn.TEXTBEFORE(R967,"/")</f>
        <v>music</v>
      </c>
      <c r="T967" t="str">
        <f>_xlfn.TEXTAFTER(R967,"/")</f>
        <v>rock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>E968/D968</f>
        <v>7.9223529411764702</v>
      </c>
      <c r="G968" t="s">
        <v>20</v>
      </c>
      <c r="H968">
        <v>245</v>
      </c>
      <c r="I968" s="5">
        <f>IFERROR(E968/H968,0)</f>
        <v>54.971428571428568</v>
      </c>
      <c r="J968" t="s">
        <v>21</v>
      </c>
      <c r="K968" t="s">
        <v>22</v>
      </c>
      <c r="L968">
        <v>1497502800</v>
      </c>
      <c r="M968" s="8">
        <f t="shared" si="30"/>
        <v>42901.208333333328</v>
      </c>
      <c r="N968">
        <v>1497675600</v>
      </c>
      <c r="O968" s="8">
        <f t="shared" si="31"/>
        <v>42903.208333333328</v>
      </c>
      <c r="P968" t="b">
        <v>0</v>
      </c>
      <c r="Q968" t="b">
        <v>0</v>
      </c>
      <c r="R968" t="s">
        <v>33</v>
      </c>
      <c r="S968" t="str">
        <f>_xlfn.TEXTBEFORE(R968,"/")</f>
        <v>theater</v>
      </c>
      <c r="T968" t="str">
        <f>_xlfn.TEXTAFTER(R968,"/")</f>
        <v>plays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>E969/D969</f>
        <v>1.3703393665158372</v>
      </c>
      <c r="G969" t="s">
        <v>20</v>
      </c>
      <c r="H969">
        <v>1573</v>
      </c>
      <c r="I969" s="5">
        <f>IFERROR(E969/H969,0)</f>
        <v>77.010807374443743</v>
      </c>
      <c r="J969" t="s">
        <v>21</v>
      </c>
      <c r="K969" t="s">
        <v>22</v>
      </c>
      <c r="L969">
        <v>1333688400</v>
      </c>
      <c r="M969" s="8">
        <f t="shared" si="30"/>
        <v>41005.208333333336</v>
      </c>
      <c r="N969">
        <v>1336885200</v>
      </c>
      <c r="O969" s="8">
        <f t="shared" si="31"/>
        <v>41042.208333333336</v>
      </c>
      <c r="P969" t="b">
        <v>0</v>
      </c>
      <c r="Q969" t="b">
        <v>0</v>
      </c>
      <c r="R969" t="s">
        <v>319</v>
      </c>
      <c r="S969" t="str">
        <f>_xlfn.TEXTBEFORE(R969,"/")</f>
        <v>music</v>
      </c>
      <c r="T969" t="str">
        <f>_xlfn.TEXTAFTER(R969,"/")</f>
        <v>world music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>E970/D970</f>
        <v>3.3820833333333336</v>
      </c>
      <c r="G970" t="s">
        <v>20</v>
      </c>
      <c r="H970">
        <v>114</v>
      </c>
      <c r="I970" s="5">
        <f>IFERROR(E970/H970,0)</f>
        <v>71.201754385964918</v>
      </c>
      <c r="J970" t="s">
        <v>21</v>
      </c>
      <c r="K970" t="s">
        <v>22</v>
      </c>
      <c r="L970">
        <v>1293861600</v>
      </c>
      <c r="M970" s="8">
        <f t="shared" si="30"/>
        <v>40544.25</v>
      </c>
      <c r="N970">
        <v>1295157600</v>
      </c>
      <c r="O970" s="8">
        <f t="shared" si="31"/>
        <v>40559.25</v>
      </c>
      <c r="P970" t="b">
        <v>0</v>
      </c>
      <c r="Q970" t="b">
        <v>0</v>
      </c>
      <c r="R970" t="s">
        <v>17</v>
      </c>
      <c r="S970" t="str">
        <f>_xlfn.TEXTBEFORE(R970,"/")</f>
        <v>food</v>
      </c>
      <c r="T970" t="str">
        <f>_xlfn.TEXTAFTER(R970,"/")</f>
        <v>food trucks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>E971/D971</f>
        <v>1.0822784810126582</v>
      </c>
      <c r="G971" t="s">
        <v>20</v>
      </c>
      <c r="H971">
        <v>93</v>
      </c>
      <c r="I971" s="5">
        <f>IFERROR(E971/H971,0)</f>
        <v>91.935483870967744</v>
      </c>
      <c r="J971" t="s">
        <v>21</v>
      </c>
      <c r="K971" t="s">
        <v>22</v>
      </c>
      <c r="L971">
        <v>1576994400</v>
      </c>
      <c r="M971" s="8">
        <f t="shared" si="30"/>
        <v>43821.25</v>
      </c>
      <c r="N971">
        <v>1577599200</v>
      </c>
      <c r="O971" s="8">
        <f t="shared" si="31"/>
        <v>43828.25</v>
      </c>
      <c r="P971" t="b">
        <v>0</v>
      </c>
      <c r="Q971" t="b">
        <v>0</v>
      </c>
      <c r="R971" t="s">
        <v>33</v>
      </c>
      <c r="S971" t="str">
        <f>_xlfn.TEXTBEFORE(R971,"/")</f>
        <v>theater</v>
      </c>
      <c r="T971" t="str">
        <f>_xlfn.TEXTAFTER(R971,"/")</f>
        <v>plays</v>
      </c>
    </row>
    <row r="972" spans="1:20" ht="31.5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>E972/D972</f>
        <v>0.60757639620653314</v>
      </c>
      <c r="G972" t="s">
        <v>14</v>
      </c>
      <c r="H972">
        <v>594</v>
      </c>
      <c r="I972" s="5">
        <f>IFERROR(E972/H972,0)</f>
        <v>97.069023569023571</v>
      </c>
      <c r="J972" t="s">
        <v>21</v>
      </c>
      <c r="K972" t="s">
        <v>22</v>
      </c>
      <c r="L972">
        <v>1304917200</v>
      </c>
      <c r="M972" s="8">
        <f t="shared" si="30"/>
        <v>40672.208333333336</v>
      </c>
      <c r="N972">
        <v>1305003600</v>
      </c>
      <c r="O972" s="8">
        <f t="shared" si="31"/>
        <v>40673.208333333336</v>
      </c>
      <c r="P972" t="b">
        <v>0</v>
      </c>
      <c r="Q972" t="b">
        <v>0</v>
      </c>
      <c r="R972" t="s">
        <v>33</v>
      </c>
      <c r="S972" t="str">
        <f>_xlfn.TEXTBEFORE(R972,"/")</f>
        <v>theater</v>
      </c>
      <c r="T972" t="str">
        <f>_xlfn.TEXTAFTER(R972,"/")</f>
        <v>plays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>E973/D973</f>
        <v>0.27725490196078434</v>
      </c>
      <c r="G973" t="s">
        <v>14</v>
      </c>
      <c r="H973">
        <v>24</v>
      </c>
      <c r="I973" s="5">
        <f>IFERROR(E973/H973,0)</f>
        <v>58.916666666666664</v>
      </c>
      <c r="J973" t="s">
        <v>21</v>
      </c>
      <c r="K973" t="s">
        <v>22</v>
      </c>
      <c r="L973">
        <v>1381208400</v>
      </c>
      <c r="M973" s="8">
        <f t="shared" si="30"/>
        <v>41555.208333333336</v>
      </c>
      <c r="N973">
        <v>1381726800</v>
      </c>
      <c r="O973" s="8">
        <f t="shared" si="31"/>
        <v>41561.208333333336</v>
      </c>
      <c r="P973" t="b">
        <v>0</v>
      </c>
      <c r="Q973" t="b">
        <v>0</v>
      </c>
      <c r="R973" t="s">
        <v>269</v>
      </c>
      <c r="S973" t="str">
        <f>_xlfn.TEXTBEFORE(R973,"/")</f>
        <v>film &amp; video</v>
      </c>
      <c r="T973" t="str">
        <f>_xlfn.TEXTAFTER(R973,"/")</f>
        <v>television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>E974/D974</f>
        <v>2.283934426229508</v>
      </c>
      <c r="G974" t="s">
        <v>20</v>
      </c>
      <c r="H974">
        <v>1681</v>
      </c>
      <c r="I974" s="5">
        <f>IFERROR(E974/H974,0)</f>
        <v>58.015466983938133</v>
      </c>
      <c r="J974" t="s">
        <v>21</v>
      </c>
      <c r="K974" t="s">
        <v>22</v>
      </c>
      <c r="L974">
        <v>1401685200</v>
      </c>
      <c r="M974" s="8">
        <f t="shared" si="30"/>
        <v>41792.208333333336</v>
      </c>
      <c r="N974">
        <v>1402462800</v>
      </c>
      <c r="O974" s="8">
        <f t="shared" si="31"/>
        <v>41801.208333333336</v>
      </c>
      <c r="P974" t="b">
        <v>0</v>
      </c>
      <c r="Q974" t="b">
        <v>1</v>
      </c>
      <c r="R974" t="s">
        <v>28</v>
      </c>
      <c r="S974" t="str">
        <f>_xlfn.TEXTBEFORE(R974,"/")</f>
        <v>technology</v>
      </c>
      <c r="T974" t="str">
        <f>_xlfn.TEXTAFTER(R974,"/")</f>
        <v>web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>E975/D975</f>
        <v>0.21615194054500414</v>
      </c>
      <c r="G975" t="s">
        <v>14</v>
      </c>
      <c r="H975">
        <v>252</v>
      </c>
      <c r="I975" s="5">
        <f>IFERROR(E975/H975,0)</f>
        <v>103.87301587301587</v>
      </c>
      <c r="J975" t="s">
        <v>21</v>
      </c>
      <c r="K975" t="s">
        <v>22</v>
      </c>
      <c r="L975">
        <v>1291960800</v>
      </c>
      <c r="M975" s="8">
        <f t="shared" si="30"/>
        <v>40522.25</v>
      </c>
      <c r="N975">
        <v>1292133600</v>
      </c>
      <c r="O975" s="8">
        <f t="shared" si="31"/>
        <v>40524.25</v>
      </c>
      <c r="P975" t="b">
        <v>0</v>
      </c>
      <c r="Q975" t="b">
        <v>1</v>
      </c>
      <c r="R975" t="s">
        <v>33</v>
      </c>
      <c r="S975" t="str">
        <f>_xlfn.TEXTBEFORE(R975,"/")</f>
        <v>theater</v>
      </c>
      <c r="T975" t="str">
        <f>_xlfn.TEXTAFTER(R975,"/")</f>
        <v>plays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>E976/D976</f>
        <v>3.73875</v>
      </c>
      <c r="G976" t="s">
        <v>20</v>
      </c>
      <c r="H976">
        <v>32</v>
      </c>
      <c r="I976" s="5">
        <f>IFERROR(E976/H976,0)</f>
        <v>93.46875</v>
      </c>
      <c r="J976" t="s">
        <v>21</v>
      </c>
      <c r="K976" t="s">
        <v>22</v>
      </c>
      <c r="L976">
        <v>1368853200</v>
      </c>
      <c r="M976" s="8">
        <f t="shared" si="30"/>
        <v>41412.208333333336</v>
      </c>
      <c r="N976">
        <v>1368939600</v>
      </c>
      <c r="O976" s="8">
        <f t="shared" si="31"/>
        <v>41413.208333333336</v>
      </c>
      <c r="P976" t="b">
        <v>0</v>
      </c>
      <c r="Q976" t="b">
        <v>0</v>
      </c>
      <c r="R976" t="s">
        <v>60</v>
      </c>
      <c r="S976" t="str">
        <f>_xlfn.TEXTBEFORE(R976,"/")</f>
        <v>music</v>
      </c>
      <c r="T976" t="str">
        <f>_xlfn.TEXTAFTER(R976,"/")</f>
        <v>indie rock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>E977/D977</f>
        <v>1.5492592592592593</v>
      </c>
      <c r="G977" t="s">
        <v>20</v>
      </c>
      <c r="H977">
        <v>135</v>
      </c>
      <c r="I977" s="5">
        <f>IFERROR(E977/H977,0)</f>
        <v>61.970370370370368</v>
      </c>
      <c r="J977" t="s">
        <v>21</v>
      </c>
      <c r="K977" t="s">
        <v>22</v>
      </c>
      <c r="L977">
        <v>1448776800</v>
      </c>
      <c r="M977" s="8">
        <f t="shared" si="30"/>
        <v>42337.25</v>
      </c>
      <c r="N977">
        <v>1452146400</v>
      </c>
      <c r="O977" s="8">
        <f t="shared" si="31"/>
        <v>42376.25</v>
      </c>
      <c r="P977" t="b">
        <v>0</v>
      </c>
      <c r="Q977" t="b">
        <v>1</v>
      </c>
      <c r="R977" t="s">
        <v>33</v>
      </c>
      <c r="S977" t="str">
        <f>_xlfn.TEXTBEFORE(R977,"/")</f>
        <v>theater</v>
      </c>
      <c r="T977" t="str">
        <f>_xlfn.TEXTAFTER(R977,"/")</f>
        <v>plays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>E978/D978</f>
        <v>3.2214999999999998</v>
      </c>
      <c r="G978" t="s">
        <v>20</v>
      </c>
      <c r="H978">
        <v>140</v>
      </c>
      <c r="I978" s="5">
        <f>IFERROR(E978/H978,0)</f>
        <v>92.042857142857144</v>
      </c>
      <c r="J978" t="s">
        <v>21</v>
      </c>
      <c r="K978" t="s">
        <v>22</v>
      </c>
      <c r="L978">
        <v>1296194400</v>
      </c>
      <c r="M978" s="8">
        <f t="shared" si="30"/>
        <v>40571.25</v>
      </c>
      <c r="N978">
        <v>1296712800</v>
      </c>
      <c r="O978" s="8">
        <f t="shared" si="31"/>
        <v>40577.25</v>
      </c>
      <c r="P978" t="b">
        <v>0</v>
      </c>
      <c r="Q978" t="b">
        <v>1</v>
      </c>
      <c r="R978" t="s">
        <v>33</v>
      </c>
      <c r="S978" t="str">
        <f>_xlfn.TEXTBEFORE(R978,"/")</f>
        <v>theater</v>
      </c>
      <c r="T978" t="str">
        <f>_xlfn.TEXTAFTER(R978,"/")</f>
        <v>plays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>E979/D979</f>
        <v>0.73957142857142855</v>
      </c>
      <c r="G979" t="s">
        <v>14</v>
      </c>
      <c r="H979">
        <v>67</v>
      </c>
      <c r="I979" s="5">
        <f>IFERROR(E979/H979,0)</f>
        <v>77.268656716417908</v>
      </c>
      <c r="J979" t="s">
        <v>21</v>
      </c>
      <c r="K979" t="s">
        <v>22</v>
      </c>
      <c r="L979">
        <v>1517983200</v>
      </c>
      <c r="M979" s="8">
        <f t="shared" si="30"/>
        <v>43138.25</v>
      </c>
      <c r="N979">
        <v>1520748000</v>
      </c>
      <c r="O979" s="8">
        <f t="shared" si="31"/>
        <v>43170.25</v>
      </c>
      <c r="P979" t="b">
        <v>0</v>
      </c>
      <c r="Q979" t="b">
        <v>0</v>
      </c>
      <c r="R979" t="s">
        <v>17</v>
      </c>
      <c r="S979" t="str">
        <f>_xlfn.TEXTBEFORE(R979,"/")</f>
        <v>food</v>
      </c>
      <c r="T979" t="str">
        <f>_xlfn.TEXTAFTER(R979,"/")</f>
        <v>food trucks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>E980/D980</f>
        <v>8.641</v>
      </c>
      <c r="G980" t="s">
        <v>20</v>
      </c>
      <c r="H980">
        <v>92</v>
      </c>
      <c r="I980" s="5">
        <f>IFERROR(E980/H980,0)</f>
        <v>93.923913043478265</v>
      </c>
      <c r="J980" t="s">
        <v>21</v>
      </c>
      <c r="K980" t="s">
        <v>22</v>
      </c>
      <c r="L980">
        <v>1478930400</v>
      </c>
      <c r="M980" s="8">
        <f t="shared" si="30"/>
        <v>42686.25</v>
      </c>
      <c r="N980">
        <v>1480831200</v>
      </c>
      <c r="O980" s="8">
        <f t="shared" si="31"/>
        <v>42708.25</v>
      </c>
      <c r="P980" t="b">
        <v>0</v>
      </c>
      <c r="Q980" t="b">
        <v>0</v>
      </c>
      <c r="R980" t="s">
        <v>89</v>
      </c>
      <c r="S980" t="str">
        <f>_xlfn.TEXTBEFORE(R980,"/")</f>
        <v>games</v>
      </c>
      <c r="T980" t="str">
        <f>_xlfn.TEXTAFTER(R980,"/")</f>
        <v>video games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>E981/D981</f>
        <v>1.432624584717608</v>
      </c>
      <c r="G981" t="s">
        <v>20</v>
      </c>
      <c r="H981">
        <v>1015</v>
      </c>
      <c r="I981" s="5">
        <f>IFERROR(E981/H981,0)</f>
        <v>84.969458128078813</v>
      </c>
      <c r="J981" t="s">
        <v>40</v>
      </c>
      <c r="K981" t="s">
        <v>41</v>
      </c>
      <c r="L981">
        <v>1426395600</v>
      </c>
      <c r="M981" s="8">
        <f t="shared" si="30"/>
        <v>42078.208333333328</v>
      </c>
      <c r="N981">
        <v>1426914000</v>
      </c>
      <c r="O981" s="8">
        <f t="shared" si="31"/>
        <v>42084.208333333328</v>
      </c>
      <c r="P981" t="b">
        <v>0</v>
      </c>
      <c r="Q981" t="b">
        <v>0</v>
      </c>
      <c r="R981" t="s">
        <v>33</v>
      </c>
      <c r="S981" t="str">
        <f>_xlfn.TEXTBEFORE(R981,"/")</f>
        <v>theater</v>
      </c>
      <c r="T981" t="str">
        <f>_xlfn.TEXTAFTER(R981,"/")</f>
        <v>plays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>E982/D982</f>
        <v>0.40281762295081969</v>
      </c>
      <c r="G982" t="s">
        <v>14</v>
      </c>
      <c r="H982">
        <v>742</v>
      </c>
      <c r="I982" s="5">
        <f>IFERROR(E982/H982,0)</f>
        <v>105.97035040431267</v>
      </c>
      <c r="J982" t="s">
        <v>21</v>
      </c>
      <c r="K982" t="s">
        <v>22</v>
      </c>
      <c r="L982">
        <v>1446181200</v>
      </c>
      <c r="M982" s="8">
        <f t="shared" si="30"/>
        <v>42307.208333333328</v>
      </c>
      <c r="N982">
        <v>1446616800</v>
      </c>
      <c r="O982" s="8">
        <f t="shared" si="31"/>
        <v>42312.25</v>
      </c>
      <c r="P982" t="b">
        <v>1</v>
      </c>
      <c r="Q982" t="b">
        <v>0</v>
      </c>
      <c r="R982" t="s">
        <v>68</v>
      </c>
      <c r="S982" t="str">
        <f>_xlfn.TEXTBEFORE(R982,"/")</f>
        <v>publishing</v>
      </c>
      <c r="T982" t="str">
        <f>_xlfn.TEXTAFTER(R982,"/")</f>
        <v>nonfiction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>E983/D983</f>
        <v>1.7822388059701493</v>
      </c>
      <c r="G983" t="s">
        <v>20</v>
      </c>
      <c r="H983">
        <v>323</v>
      </c>
      <c r="I983" s="5">
        <f>IFERROR(E983/H983,0)</f>
        <v>36.969040247678016</v>
      </c>
      <c r="J983" t="s">
        <v>21</v>
      </c>
      <c r="K983" t="s">
        <v>22</v>
      </c>
      <c r="L983">
        <v>1514181600</v>
      </c>
      <c r="M983" s="8">
        <f t="shared" si="30"/>
        <v>43094.25</v>
      </c>
      <c r="N983">
        <v>1517032800</v>
      </c>
      <c r="O983" s="8">
        <f t="shared" si="31"/>
        <v>43127.25</v>
      </c>
      <c r="P983" t="b">
        <v>0</v>
      </c>
      <c r="Q983" t="b">
        <v>0</v>
      </c>
      <c r="R983" t="s">
        <v>28</v>
      </c>
      <c r="S983" t="str">
        <f>_xlfn.TEXTBEFORE(R983,"/")</f>
        <v>technology</v>
      </c>
      <c r="T983" t="str">
        <f>_xlfn.TEXTAFTER(R983,"/")</f>
        <v>web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>E984/D984</f>
        <v>0.84930555555555554</v>
      </c>
      <c r="G984" t="s">
        <v>14</v>
      </c>
      <c r="H984">
        <v>75</v>
      </c>
      <c r="I984" s="5">
        <f>IFERROR(E984/H984,0)</f>
        <v>81.533333333333331</v>
      </c>
      <c r="J984" t="s">
        <v>21</v>
      </c>
      <c r="K984" t="s">
        <v>22</v>
      </c>
      <c r="L984">
        <v>1311051600</v>
      </c>
      <c r="M984" s="8">
        <f t="shared" si="30"/>
        <v>40743.208333333336</v>
      </c>
      <c r="N984">
        <v>1311224400</v>
      </c>
      <c r="O984" s="8">
        <f t="shared" si="31"/>
        <v>40745.208333333336</v>
      </c>
      <c r="P984" t="b">
        <v>0</v>
      </c>
      <c r="Q984" t="b">
        <v>1</v>
      </c>
      <c r="R984" t="s">
        <v>42</v>
      </c>
      <c r="S984" t="str">
        <f>_xlfn.TEXTBEFORE(R984,"/")</f>
        <v>film &amp; video</v>
      </c>
      <c r="T984" t="str">
        <f>_xlfn.TEXTAFTER(R984,"/")</f>
        <v>documentary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>E985/D985</f>
        <v>1.4593648334624323</v>
      </c>
      <c r="G985" t="s">
        <v>20</v>
      </c>
      <c r="H985">
        <v>2326</v>
      </c>
      <c r="I985" s="5">
        <f>IFERROR(E985/H985,0)</f>
        <v>80.999140154772135</v>
      </c>
      <c r="J985" t="s">
        <v>21</v>
      </c>
      <c r="K985" t="s">
        <v>22</v>
      </c>
      <c r="L985">
        <v>1564894800</v>
      </c>
      <c r="M985" s="8">
        <f t="shared" si="30"/>
        <v>43681.208333333328</v>
      </c>
      <c r="N985">
        <v>1566190800</v>
      </c>
      <c r="O985" s="8">
        <f t="shared" si="31"/>
        <v>43696.208333333328</v>
      </c>
      <c r="P985" t="b">
        <v>0</v>
      </c>
      <c r="Q985" t="b">
        <v>0</v>
      </c>
      <c r="R985" t="s">
        <v>42</v>
      </c>
      <c r="S985" t="str">
        <f>_xlfn.TEXTBEFORE(R985,"/")</f>
        <v>film &amp; video</v>
      </c>
      <c r="T985" t="str">
        <f>_xlfn.TEXTAFTER(R985,"/")</f>
        <v>documentary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>E986/D986</f>
        <v>1.5246153846153847</v>
      </c>
      <c r="G986" t="s">
        <v>20</v>
      </c>
      <c r="H986">
        <v>381</v>
      </c>
      <c r="I986" s="5">
        <f>IFERROR(E986/H986,0)</f>
        <v>26.010498687664043</v>
      </c>
      <c r="J986" t="s">
        <v>21</v>
      </c>
      <c r="K986" t="s">
        <v>22</v>
      </c>
      <c r="L986">
        <v>1567918800</v>
      </c>
      <c r="M986" s="8">
        <f t="shared" si="30"/>
        <v>43716.208333333328</v>
      </c>
      <c r="N986">
        <v>1570165200</v>
      </c>
      <c r="O986" s="8">
        <f t="shared" si="31"/>
        <v>43742.208333333328</v>
      </c>
      <c r="P986" t="b">
        <v>0</v>
      </c>
      <c r="Q986" t="b">
        <v>0</v>
      </c>
      <c r="R986" t="s">
        <v>33</v>
      </c>
      <c r="S986" t="str">
        <f>_xlfn.TEXTBEFORE(R986,"/")</f>
        <v>theater</v>
      </c>
      <c r="T986" t="str">
        <f>_xlfn.TEXTAFTER(R986,"/")</f>
        <v>plays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>E987/D987</f>
        <v>0.67129542790152408</v>
      </c>
      <c r="G987" t="s">
        <v>14</v>
      </c>
      <c r="H987">
        <v>4405</v>
      </c>
      <c r="I987" s="5">
        <f>IFERROR(E987/H987,0)</f>
        <v>25.998410896708286</v>
      </c>
      <c r="J987" t="s">
        <v>21</v>
      </c>
      <c r="K987" t="s">
        <v>22</v>
      </c>
      <c r="L987">
        <v>1386309600</v>
      </c>
      <c r="M987" s="8">
        <f t="shared" si="30"/>
        <v>41614.25</v>
      </c>
      <c r="N987">
        <v>1388556000</v>
      </c>
      <c r="O987" s="8">
        <f t="shared" si="31"/>
        <v>41640.25</v>
      </c>
      <c r="P987" t="b">
        <v>0</v>
      </c>
      <c r="Q987" t="b">
        <v>1</v>
      </c>
      <c r="R987" t="s">
        <v>23</v>
      </c>
      <c r="S987" t="str">
        <f>_xlfn.TEXTBEFORE(R987,"/")</f>
        <v>music</v>
      </c>
      <c r="T987" t="str">
        <f>_xlfn.TEXTAFTER(R987,"/")</f>
        <v>rock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>E988/D988</f>
        <v>0.40307692307692305</v>
      </c>
      <c r="G988" t="s">
        <v>14</v>
      </c>
      <c r="H988">
        <v>92</v>
      </c>
      <c r="I988" s="5">
        <f>IFERROR(E988/H988,0)</f>
        <v>34.173913043478258</v>
      </c>
      <c r="J988" t="s">
        <v>21</v>
      </c>
      <c r="K988" t="s">
        <v>22</v>
      </c>
      <c r="L988">
        <v>1301979600</v>
      </c>
      <c r="M988" s="8">
        <f t="shared" si="30"/>
        <v>40638.208333333336</v>
      </c>
      <c r="N988">
        <v>1303189200</v>
      </c>
      <c r="O988" s="8">
        <f t="shared" si="31"/>
        <v>40652.208333333336</v>
      </c>
      <c r="P988" t="b">
        <v>0</v>
      </c>
      <c r="Q988" t="b">
        <v>0</v>
      </c>
      <c r="R988" t="s">
        <v>23</v>
      </c>
      <c r="S988" t="str">
        <f>_xlfn.TEXTBEFORE(R988,"/")</f>
        <v>music</v>
      </c>
      <c r="T988" t="str">
        <f>_xlfn.TEXTAFTER(R988,"/")</f>
        <v>rock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>E989/D989</f>
        <v>2.1679032258064517</v>
      </c>
      <c r="G989" t="s">
        <v>20</v>
      </c>
      <c r="H989">
        <v>480</v>
      </c>
      <c r="I989" s="5">
        <f>IFERROR(E989/H989,0)</f>
        <v>28.002083333333335</v>
      </c>
      <c r="J989" t="s">
        <v>21</v>
      </c>
      <c r="K989" t="s">
        <v>22</v>
      </c>
      <c r="L989">
        <v>1493269200</v>
      </c>
      <c r="M989" s="8">
        <f t="shared" si="30"/>
        <v>42852.208333333328</v>
      </c>
      <c r="N989">
        <v>1494478800</v>
      </c>
      <c r="O989" s="8">
        <f t="shared" si="31"/>
        <v>42866.208333333328</v>
      </c>
      <c r="P989" t="b">
        <v>0</v>
      </c>
      <c r="Q989" t="b">
        <v>0</v>
      </c>
      <c r="R989" t="s">
        <v>42</v>
      </c>
      <c r="S989" t="str">
        <f>_xlfn.TEXTBEFORE(R989,"/")</f>
        <v>film &amp; video</v>
      </c>
      <c r="T989" t="str">
        <f>_xlfn.TEXTAFTER(R989,"/")</f>
        <v>documentary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>E990/D990</f>
        <v>0.52117021276595743</v>
      </c>
      <c r="G990" t="s">
        <v>14</v>
      </c>
      <c r="H990">
        <v>64</v>
      </c>
      <c r="I990" s="5">
        <f>IFERROR(E990/H990,0)</f>
        <v>76.546875</v>
      </c>
      <c r="J990" t="s">
        <v>21</v>
      </c>
      <c r="K990" t="s">
        <v>22</v>
      </c>
      <c r="L990">
        <v>1478930400</v>
      </c>
      <c r="M990" s="8">
        <f t="shared" si="30"/>
        <v>42686.25</v>
      </c>
      <c r="N990">
        <v>1480744800</v>
      </c>
      <c r="O990" s="8">
        <f t="shared" si="31"/>
        <v>42707.25</v>
      </c>
      <c r="P990" t="b">
        <v>0</v>
      </c>
      <c r="Q990" t="b">
        <v>0</v>
      </c>
      <c r="R990" t="s">
        <v>133</v>
      </c>
      <c r="S990" t="str">
        <f>_xlfn.TEXTBEFORE(R990,"/")</f>
        <v>publishing</v>
      </c>
      <c r="T990" t="str">
        <f>_xlfn.TEXTAFTER(R990,"/")</f>
        <v>radio &amp; podcasts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>E991/D991</f>
        <v>4.9958333333333336</v>
      </c>
      <c r="G991" t="s">
        <v>20</v>
      </c>
      <c r="H991">
        <v>226</v>
      </c>
      <c r="I991" s="5">
        <f>IFERROR(E991/H991,0)</f>
        <v>53.053097345132741</v>
      </c>
      <c r="J991" t="s">
        <v>21</v>
      </c>
      <c r="K991" t="s">
        <v>22</v>
      </c>
      <c r="L991">
        <v>1555390800</v>
      </c>
      <c r="M991" s="8">
        <f t="shared" si="30"/>
        <v>43571.208333333328</v>
      </c>
      <c r="N991">
        <v>1555822800</v>
      </c>
      <c r="O991" s="8">
        <f t="shared" si="31"/>
        <v>43576.208333333328</v>
      </c>
      <c r="P991" t="b">
        <v>0</v>
      </c>
      <c r="Q991" t="b">
        <v>0</v>
      </c>
      <c r="R991" t="s">
        <v>206</v>
      </c>
      <c r="S991" t="str">
        <f>_xlfn.TEXTBEFORE(R991,"/")</f>
        <v>publishing</v>
      </c>
      <c r="T991" t="str">
        <f>_xlfn.TEXTAFTER(R991,"/")</f>
        <v>translations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>E992/D992</f>
        <v>0.87679487179487181</v>
      </c>
      <c r="G992" t="s">
        <v>14</v>
      </c>
      <c r="H992">
        <v>64</v>
      </c>
      <c r="I992" s="5">
        <f>IFERROR(E992/H992,0)</f>
        <v>106.859375</v>
      </c>
      <c r="J992" t="s">
        <v>21</v>
      </c>
      <c r="K992" t="s">
        <v>22</v>
      </c>
      <c r="L992">
        <v>1456984800</v>
      </c>
      <c r="M992" s="8">
        <f t="shared" si="30"/>
        <v>42432.25</v>
      </c>
      <c r="N992">
        <v>1458882000</v>
      </c>
      <c r="O992" s="8">
        <f t="shared" si="31"/>
        <v>42454.208333333328</v>
      </c>
      <c r="P992" t="b">
        <v>0</v>
      </c>
      <c r="Q992" t="b">
        <v>1</v>
      </c>
      <c r="R992" t="s">
        <v>53</v>
      </c>
      <c r="S992" t="str">
        <f>_xlfn.TEXTBEFORE(R992,"/")</f>
        <v>film &amp; video</v>
      </c>
      <c r="T992" t="str">
        <f>_xlfn.TEXTAFTER(R992,"/")</f>
        <v>drama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>E993/D993</f>
        <v>1.131734693877551</v>
      </c>
      <c r="G993" t="s">
        <v>20</v>
      </c>
      <c r="H993">
        <v>241</v>
      </c>
      <c r="I993" s="5">
        <f>IFERROR(E993/H993,0)</f>
        <v>46.020746887966808</v>
      </c>
      <c r="J993" t="s">
        <v>21</v>
      </c>
      <c r="K993" t="s">
        <v>22</v>
      </c>
      <c r="L993">
        <v>1411621200</v>
      </c>
      <c r="M993" s="8">
        <f t="shared" si="30"/>
        <v>41907.208333333336</v>
      </c>
      <c r="N993">
        <v>1411966800</v>
      </c>
      <c r="O993" s="8">
        <f t="shared" si="31"/>
        <v>41911.208333333336</v>
      </c>
      <c r="P993" t="b">
        <v>0</v>
      </c>
      <c r="Q993" t="b">
        <v>1</v>
      </c>
      <c r="R993" t="s">
        <v>23</v>
      </c>
      <c r="S993" t="str">
        <f>_xlfn.TEXTBEFORE(R993,"/")</f>
        <v>music</v>
      </c>
      <c r="T993" t="str">
        <f>_xlfn.TEXTAFTER(R993,"/")</f>
        <v>rock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>E994/D994</f>
        <v>4.2654838709677421</v>
      </c>
      <c r="G994" t="s">
        <v>20</v>
      </c>
      <c r="H994">
        <v>132</v>
      </c>
      <c r="I994" s="5">
        <f>IFERROR(E994/H994,0)</f>
        <v>100.17424242424242</v>
      </c>
      <c r="J994" t="s">
        <v>21</v>
      </c>
      <c r="K994" t="s">
        <v>22</v>
      </c>
      <c r="L994">
        <v>1525669200</v>
      </c>
      <c r="M994" s="8">
        <f t="shared" si="30"/>
        <v>43227.208333333328</v>
      </c>
      <c r="N994">
        <v>1526878800</v>
      </c>
      <c r="O994" s="8">
        <f t="shared" si="31"/>
        <v>43241.208333333328</v>
      </c>
      <c r="P994" t="b">
        <v>0</v>
      </c>
      <c r="Q994" t="b">
        <v>1</v>
      </c>
      <c r="R994" t="s">
        <v>53</v>
      </c>
      <c r="S994" t="str">
        <f>_xlfn.TEXTBEFORE(R994,"/")</f>
        <v>film &amp; video</v>
      </c>
      <c r="T994" t="str">
        <f>_xlfn.TEXTAFTER(R994,"/")</f>
        <v>drama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>E995/D995</f>
        <v>0.77632653061224488</v>
      </c>
      <c r="G995" t="s">
        <v>74</v>
      </c>
      <c r="H995">
        <v>75</v>
      </c>
      <c r="I995" s="5">
        <f>IFERROR(E995/H995,0)</f>
        <v>101.44</v>
      </c>
      <c r="J995" t="s">
        <v>107</v>
      </c>
      <c r="K995" t="s">
        <v>108</v>
      </c>
      <c r="L995">
        <v>1450936800</v>
      </c>
      <c r="M995" s="8">
        <f t="shared" si="30"/>
        <v>42362.25</v>
      </c>
      <c r="N995">
        <v>1452405600</v>
      </c>
      <c r="O995" s="8">
        <f t="shared" si="31"/>
        <v>42379.25</v>
      </c>
      <c r="P995" t="b">
        <v>0</v>
      </c>
      <c r="Q995" t="b">
        <v>1</v>
      </c>
      <c r="R995" t="s">
        <v>122</v>
      </c>
      <c r="S995" t="str">
        <f>_xlfn.TEXTBEFORE(R995,"/")</f>
        <v>photography</v>
      </c>
      <c r="T995" t="str">
        <f>_xlfn.TEXTAFTER(R995,"/")</f>
        <v>photography books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>E996/D996</f>
        <v>0.52496810772501767</v>
      </c>
      <c r="G996" t="s">
        <v>14</v>
      </c>
      <c r="H996">
        <v>842</v>
      </c>
      <c r="I996" s="5">
        <f>IFERROR(E996/H996,0)</f>
        <v>87.972684085510693</v>
      </c>
      <c r="J996" t="s">
        <v>21</v>
      </c>
      <c r="K996" t="s">
        <v>22</v>
      </c>
      <c r="L996">
        <v>1413522000</v>
      </c>
      <c r="M996" s="8">
        <f t="shared" si="30"/>
        <v>41929.208333333336</v>
      </c>
      <c r="N996">
        <v>1414040400</v>
      </c>
      <c r="O996" s="8">
        <f t="shared" si="31"/>
        <v>41935.208333333336</v>
      </c>
      <c r="P996" t="b">
        <v>0</v>
      </c>
      <c r="Q996" t="b">
        <v>1</v>
      </c>
      <c r="R996" t="s">
        <v>206</v>
      </c>
      <c r="S996" t="str">
        <f>_xlfn.TEXTBEFORE(R996,"/")</f>
        <v>publishing</v>
      </c>
      <c r="T996" t="str">
        <f>_xlfn.TEXTAFTER(R996,"/")</f>
        <v>translations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>E997/D997</f>
        <v>1.5746762589928058</v>
      </c>
      <c r="G997" t="s">
        <v>20</v>
      </c>
      <c r="H997">
        <v>2043</v>
      </c>
      <c r="I997" s="5">
        <f>IFERROR(E997/H997,0)</f>
        <v>74.995594713656388</v>
      </c>
      <c r="J997" t="s">
        <v>21</v>
      </c>
      <c r="K997" t="s">
        <v>22</v>
      </c>
      <c r="L997">
        <v>1541307600</v>
      </c>
      <c r="M997" s="8">
        <f t="shared" si="30"/>
        <v>43408.208333333328</v>
      </c>
      <c r="N997">
        <v>1543816800</v>
      </c>
      <c r="O997" s="8">
        <f t="shared" si="31"/>
        <v>43437.25</v>
      </c>
      <c r="P997" t="b">
        <v>0</v>
      </c>
      <c r="Q997" t="b">
        <v>1</v>
      </c>
      <c r="R997" t="s">
        <v>17</v>
      </c>
      <c r="S997" t="str">
        <f>_xlfn.TEXTBEFORE(R997,"/")</f>
        <v>food</v>
      </c>
      <c r="T997" t="str">
        <f>_xlfn.TEXTAFTER(R997,"/")</f>
        <v>food trucks</v>
      </c>
    </row>
    <row r="998" spans="1:20" ht="31.5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>E998/D998</f>
        <v>0.72939393939393937</v>
      </c>
      <c r="G998" t="s">
        <v>14</v>
      </c>
      <c r="H998">
        <v>112</v>
      </c>
      <c r="I998" s="5">
        <f>IFERROR(E998/H998,0)</f>
        <v>42.982142857142854</v>
      </c>
      <c r="J998" t="s">
        <v>21</v>
      </c>
      <c r="K998" t="s">
        <v>22</v>
      </c>
      <c r="L998">
        <v>1357106400</v>
      </c>
      <c r="M998" s="8">
        <f t="shared" si="30"/>
        <v>41276.25</v>
      </c>
      <c r="N998">
        <v>1359698400</v>
      </c>
      <c r="O998" s="8">
        <f t="shared" si="31"/>
        <v>41306.25</v>
      </c>
      <c r="P998" t="b">
        <v>0</v>
      </c>
      <c r="Q998" t="b">
        <v>0</v>
      </c>
      <c r="R998" t="s">
        <v>33</v>
      </c>
      <c r="S998" t="str">
        <f>_xlfn.TEXTBEFORE(R998,"/")</f>
        <v>theater</v>
      </c>
      <c r="T998" t="str">
        <f>_xlfn.TEXTAFTER(R998,"/")</f>
        <v>plays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>E999/D999</f>
        <v>0.60565789473684206</v>
      </c>
      <c r="G999" t="s">
        <v>74</v>
      </c>
      <c r="H999">
        <v>139</v>
      </c>
      <c r="I999" s="5">
        <f>IFERROR(E999/H999,0)</f>
        <v>33.115107913669064</v>
      </c>
      <c r="J999" t="s">
        <v>107</v>
      </c>
      <c r="K999" t="s">
        <v>108</v>
      </c>
      <c r="L999">
        <v>1390197600</v>
      </c>
      <c r="M999" s="8">
        <f t="shared" si="30"/>
        <v>41659.25</v>
      </c>
      <c r="N999">
        <v>1390629600</v>
      </c>
      <c r="O999" s="8">
        <f t="shared" si="31"/>
        <v>41664.25</v>
      </c>
      <c r="P999" t="b">
        <v>0</v>
      </c>
      <c r="Q999" t="b">
        <v>0</v>
      </c>
      <c r="R999" t="s">
        <v>33</v>
      </c>
      <c r="S999" t="str">
        <f>_xlfn.TEXTBEFORE(R999,"/")</f>
        <v>theater</v>
      </c>
      <c r="T999" t="str">
        <f>_xlfn.TEXTAFTER(R999,"/")</f>
        <v>plays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>E1000/D1000</f>
        <v>0.5679129129129129</v>
      </c>
      <c r="G1000" t="s">
        <v>14</v>
      </c>
      <c r="H1000">
        <v>374</v>
      </c>
      <c r="I1000" s="5">
        <f>IFERROR(E1000/H1000,0)</f>
        <v>101.13101604278074</v>
      </c>
      <c r="J1000" t="s">
        <v>21</v>
      </c>
      <c r="K1000" t="s">
        <v>22</v>
      </c>
      <c r="L1000">
        <v>1265868000</v>
      </c>
      <c r="M1000" s="8">
        <f t="shared" si="30"/>
        <v>40220.25</v>
      </c>
      <c r="N1000">
        <v>1267077600</v>
      </c>
      <c r="O1000" s="8">
        <f t="shared" si="31"/>
        <v>40234.25</v>
      </c>
      <c r="P1000" t="b">
        <v>0</v>
      </c>
      <c r="Q1000" t="b">
        <v>1</v>
      </c>
      <c r="R1000" t="s">
        <v>60</v>
      </c>
      <c r="S1000" t="str">
        <f>_xlfn.TEXTBEFORE(R1000,"/")</f>
        <v>music</v>
      </c>
      <c r="T1000" t="str">
        <f>_xlfn.TEXTAFTER(R1000,"/")</f>
        <v>indie rock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>E1001/D1001</f>
        <v>0.56542754275427543</v>
      </c>
      <c r="G1001" t="s">
        <v>74</v>
      </c>
      <c r="H1001">
        <v>1122</v>
      </c>
      <c r="I1001" s="5">
        <f>IFERROR(E1001/H1001,0)</f>
        <v>55.98841354723708</v>
      </c>
      <c r="J1001" t="s">
        <v>21</v>
      </c>
      <c r="K1001" t="s">
        <v>22</v>
      </c>
      <c r="L1001">
        <v>1467176400</v>
      </c>
      <c r="M1001" s="8">
        <f t="shared" si="30"/>
        <v>42550.208333333328</v>
      </c>
      <c r="N1001">
        <v>1467781200</v>
      </c>
      <c r="O1001" s="8">
        <f t="shared" si="31"/>
        <v>42557.208333333328</v>
      </c>
      <c r="P1001" t="b">
        <v>0</v>
      </c>
      <c r="Q1001" t="b">
        <v>0</v>
      </c>
      <c r="R1001" t="s">
        <v>17</v>
      </c>
      <c r="S1001" t="str">
        <f>_xlfn.TEXTBEFORE(R1001,"/")</f>
        <v>food</v>
      </c>
      <c r="T1001" t="str">
        <f>_xlfn.TEXTAFTER(R1001,"/")</f>
        <v>food trucks</v>
      </c>
    </row>
  </sheetData>
  <autoFilter ref="A1:T1001" xr:uid="{00000000-0001-0000-0000-000000000000}"/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failed">
      <formula>NOT(ISERROR(SEARCH("failed",G1)))</formula>
    </cfRule>
    <cfRule type="containsText" dxfId="16" priority="5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A8E91"/>
        <color rgb="FFD8EACC"/>
        <color rgb="FF7395D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B851-5561-4B79-9FC6-E8FDDFADA047}">
  <dimension ref="A1:F14"/>
  <sheetViews>
    <sheetView workbookViewId="0">
      <selection activeCell="N25" sqref="N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2035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2036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5">
      <c r="A6" s="7" t="s">
        <v>2037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5">
      <c r="A7" s="7" t="s">
        <v>2038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5">
      <c r="A8" s="7" t="s">
        <v>2039</v>
      </c>
      <c r="B8" s="4"/>
      <c r="C8" s="4"/>
      <c r="D8" s="4"/>
      <c r="E8" s="4">
        <v>4</v>
      </c>
      <c r="F8" s="4">
        <v>4</v>
      </c>
    </row>
    <row r="9" spans="1:6" x14ac:dyDescent="0.25">
      <c r="A9" s="7" t="s">
        <v>2040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5">
      <c r="A10" s="7" t="s">
        <v>2041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5">
      <c r="A11" s="7" t="s">
        <v>2042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5">
      <c r="A12" s="7" t="s">
        <v>2043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5">
      <c r="A13" s="7" t="s">
        <v>2044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5">
      <c r="A14" s="7" t="s">
        <v>2034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7639-6CE6-4108-98F6-F4BC058BBB33}">
  <dimension ref="A1:F30"/>
  <sheetViews>
    <sheetView workbookViewId="0">
      <selection activeCell="E27" sqref="E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2035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2045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5">
      <c r="A7" s="7" t="s">
        <v>2054</v>
      </c>
      <c r="B7" s="4"/>
      <c r="C7" s="4"/>
      <c r="D7" s="4"/>
      <c r="E7" s="4">
        <v>4</v>
      </c>
      <c r="F7" s="4">
        <v>4</v>
      </c>
    </row>
    <row r="8" spans="1:6" x14ac:dyDescent="0.25">
      <c r="A8" s="7" t="s">
        <v>2046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5">
      <c r="A9" s="7" t="s">
        <v>2047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5">
      <c r="A10" s="7" t="s">
        <v>2055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5">
      <c r="A11" s="7" t="s">
        <v>2062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5">
      <c r="A12" s="7" t="s">
        <v>2051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5">
      <c r="A13" s="7" t="s">
        <v>2056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5">
      <c r="A14" s="7" t="s">
        <v>2057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5">
      <c r="A15" s="7" t="s">
        <v>2058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5">
      <c r="A16" s="7" t="s">
        <v>2052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5">
      <c r="A17" s="7" t="s">
        <v>2063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5">
      <c r="A18" s="7" t="s">
        <v>2061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5">
      <c r="A19" s="7" t="s">
        <v>2068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5">
      <c r="A20" s="7" t="s">
        <v>2064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5">
      <c r="A21" s="7" t="s">
        <v>2059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5">
      <c r="A22" s="7" t="s">
        <v>2048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5">
      <c r="A23" s="7" t="s">
        <v>2049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5">
      <c r="A24" s="7" t="s">
        <v>2050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5">
      <c r="A25" s="7" t="s">
        <v>2065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5">
      <c r="A26" s="7" t="s">
        <v>2053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5">
      <c r="A27" s="7" t="s">
        <v>2066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5">
      <c r="A28" s="7" t="s">
        <v>2067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5">
      <c r="A29" s="7" t="s">
        <v>2060</v>
      </c>
      <c r="B29" s="4"/>
      <c r="C29" s="4"/>
      <c r="D29" s="4"/>
      <c r="E29" s="4">
        <v>3</v>
      </c>
      <c r="F29" s="4">
        <v>3</v>
      </c>
    </row>
    <row r="30" spans="1:6" x14ac:dyDescent="0.25">
      <c r="A30" s="7" t="s">
        <v>2034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D43E-402F-435D-B5B2-F185DCF47F7F}">
  <dimension ref="A1:F18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2035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2073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5">
      <c r="A7" s="9" t="s">
        <v>2074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5">
      <c r="A8" s="9" t="s">
        <v>2075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5">
      <c r="A9" s="9" t="s">
        <v>2076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5">
      <c r="A10" s="9" t="s">
        <v>2077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5">
      <c r="A11" s="9" t="s">
        <v>2078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5">
      <c r="A12" s="9" t="s">
        <v>2079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5">
      <c r="A13" s="9" t="s">
        <v>2080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5">
      <c r="A14" s="9" t="s">
        <v>2081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5">
      <c r="A15" s="9" t="s">
        <v>2082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5">
      <c r="A16" s="9" t="s">
        <v>2083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5">
      <c r="A17" s="9" t="s">
        <v>2084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5">
      <c r="A18" s="9" t="s">
        <v>2034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FB4E-32C5-4C37-8B2D-A908EAD0AAF1}">
  <dimension ref="A1:H13"/>
  <sheetViews>
    <sheetView workbookViewId="0">
      <selection activeCell="K7" sqref="K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COUNTIFS(Crowdfunding!$G:$G,"successful",Crowdfunding!$D:$D,"&lt;"&amp;1000)</f>
        <v>30</v>
      </c>
      <c r="C2">
        <f>COUNTIFS(Crowdfunding!$G:$G,"failed",Crowdfunding!$D:$D,"&lt;"&amp;1000)</f>
        <v>20</v>
      </c>
      <c r="D2">
        <f>COUNTIFS(Crowdfunding!$G:$G,"canceled",Crowdfunding!$D:$D,"&lt;"&amp;1000)</f>
        <v>1</v>
      </c>
      <c r="E2">
        <f>SUM(B2:D2)</f>
        <v>51</v>
      </c>
      <c r="F2" s="3">
        <f>B2/$E2</f>
        <v>0.58823529411764708</v>
      </c>
      <c r="G2" s="3">
        <f>C2/$E2</f>
        <v>0.39215686274509803</v>
      </c>
      <c r="H2" s="3">
        <f>D2/$E2</f>
        <v>1.9607843137254902E-2</v>
      </c>
    </row>
    <row r="3" spans="1:8" x14ac:dyDescent="0.25">
      <c r="A3" t="s">
        <v>2095</v>
      </c>
      <c r="B3">
        <f>COUNTIFS(Crowdfunding!$G:$G,"successful",Crowdfunding!$D:$D,"&gt;="&amp;1000,Crowdfunding!$D:$D,"&lt;="&amp;4999)</f>
        <v>191</v>
      </c>
      <c r="C3">
        <f>COUNTIFS(Crowdfunding!$G:$G,"failed",Crowdfunding!$D:$D,"&gt;="&amp;1000,Crowdfunding!$D:$D,"&lt;="&amp;4999)</f>
        <v>38</v>
      </c>
      <c r="D3">
        <f>COUNTIFS(Crowdfunding!$G:$G,"canceled",Crowdfunding!$D:$D,"&gt;="&amp;1000,Crowdfunding!$D:$D,"&lt;="&amp;4999)</f>
        <v>2</v>
      </c>
      <c r="E3">
        <f t="shared" ref="E3:E13" si="0">SUM(B3:D3)</f>
        <v>231</v>
      </c>
      <c r="F3" s="3">
        <f t="shared" ref="F3:F13" si="1">B3/$E3</f>
        <v>0.82683982683982682</v>
      </c>
      <c r="G3" s="3">
        <f t="shared" ref="G3:G13" si="2">C3/$E3</f>
        <v>0.16450216450216451</v>
      </c>
      <c r="H3" s="3">
        <f t="shared" ref="H3:H13" si="3">D3/$E3</f>
        <v>8.658008658008658E-3</v>
      </c>
    </row>
    <row r="4" spans="1:8" x14ac:dyDescent="0.25">
      <c r="A4" t="s">
        <v>2096</v>
      </c>
      <c r="B4">
        <f>COUNTIFS(Crowdfunding!$G:$G,"successful",Crowdfunding!$D:$D,"&gt;="&amp;5000,Crowdfunding!$D:$D,"&lt;="&amp;9999)</f>
        <v>164</v>
      </c>
      <c r="C4">
        <f>COUNTIFS(Crowdfunding!$G:$G,"failed",Crowdfunding!$D:$D,"&gt;="&amp;5000,Crowdfunding!$D:$D,"&lt;="&amp;9999)</f>
        <v>126</v>
      </c>
      <c r="D4">
        <f>COUNTIFS(Crowdfunding!$G:$G,"canceled",Crowdfunding!$D:$D,"&gt;="&amp;5000,Crowdfunding!$D:$D,"&lt;="&amp;9999)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8" x14ac:dyDescent="0.25">
      <c r="A5" t="s">
        <v>2097</v>
      </c>
      <c r="B5">
        <f>COUNTIFS(Crowdfunding!$G:$G,"successful",Crowdfunding!$D:$D,"&gt;="&amp;10000,Crowdfunding!$D:$D,"&lt;="&amp;14999)</f>
        <v>4</v>
      </c>
      <c r="C5">
        <f>COUNTIFS(Crowdfunding!$G:$G,"failed",Crowdfunding!$D:$D,"&gt;="&amp;10000,Crowdfunding!$D:$D,"&lt;="&amp;14999)</f>
        <v>5</v>
      </c>
      <c r="D5">
        <f>COUNTIFS(Crowdfunding!$G:$G,"canceled",Crowdfunding!$D:$D,"&gt;="&amp;10000,Crowdfunding!$D:$D,"&lt;="&amp;14999)</f>
        <v>0</v>
      </c>
      <c r="E5">
        <f t="shared" si="0"/>
        <v>9</v>
      </c>
      <c r="F5" s="3">
        <f t="shared" si="1"/>
        <v>0.44444444444444442</v>
      </c>
      <c r="G5" s="3">
        <f>C5/$E5</f>
        <v>0.55555555555555558</v>
      </c>
      <c r="H5" s="3">
        <f t="shared" si="3"/>
        <v>0</v>
      </c>
    </row>
    <row r="6" spans="1:8" x14ac:dyDescent="0.25">
      <c r="A6" t="s">
        <v>2098</v>
      </c>
      <c r="B6">
        <f>COUNTIFS(Crowdfunding!$G:$G,"successful",Crowdfunding!$D:$D,"&gt;="&amp;15000,Crowdfunding!$D:$D,"&lt;="&amp;19999)</f>
        <v>10</v>
      </c>
      <c r="C6">
        <f>COUNTIFS(Crowdfunding!$G:$G,"failed",Crowdfunding!$D:$D,"&gt;="&amp;15000,Crowdfunding!$D:$D,"&lt;="&amp;19999)</f>
        <v>0</v>
      </c>
      <c r="D6">
        <f>COUNTIFS(Crowdfunding!$G:$G,"canceled",Crowdfunding!$D:$D,"&gt;="&amp;15000,Crowdfunding!$D:$D,"&lt;="&amp;19999)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8" x14ac:dyDescent="0.25">
      <c r="A7" t="s">
        <v>2099</v>
      </c>
      <c r="B7">
        <f>COUNTIFS(Crowdfunding!$G:$G,"successful",Crowdfunding!$D:$D,"&gt;="&amp;20000,Crowdfunding!$D:$D,"&lt;="&amp;24999)</f>
        <v>7</v>
      </c>
      <c r="C7">
        <f>COUNTIFS(Crowdfunding!$G:$G,"failed",Crowdfunding!$D:$D,"&gt;="&amp;20000,Crowdfunding!$D:$D,"&lt;="&amp;24999)</f>
        <v>0</v>
      </c>
      <c r="D7">
        <f>COUNTIFS(Crowdfunding!$G:$G,"canceled",Crowdfunding!$D:$D,"&gt;="&amp;20000,Crowdfunding!$D:$D,"&lt;="&amp;24999)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8" x14ac:dyDescent="0.25">
      <c r="A8" t="s">
        <v>2100</v>
      </c>
      <c r="B8">
        <f>COUNTIFS(Crowdfunding!$G:$G,"successful",Crowdfunding!$D:$D,"&gt;="&amp;25000,Crowdfunding!$D:$D,"&lt;="&amp;29999)</f>
        <v>11</v>
      </c>
      <c r="C8">
        <f>COUNTIFS(Crowdfunding!$G:$G,"failed",Crowdfunding!$D:$D,"&gt;="&amp;25000,Crowdfunding!$D:$D,"&lt;="&amp;29999)</f>
        <v>3</v>
      </c>
      <c r="D8">
        <f>COUNTIFS(Crowdfunding!$G:$G,"canceled",Crowdfunding!$D:$D,"&gt;="&amp;25000,Crowdfunding!$D:$D,"&lt;="&amp;29999)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8" x14ac:dyDescent="0.25">
      <c r="A9" t="s">
        <v>2101</v>
      </c>
      <c r="B9">
        <f>COUNTIFS(Crowdfunding!$G:$G,"successful",Crowdfunding!$D:$D,"&gt;="&amp;30000,Crowdfunding!$D:$D,"&lt;="&amp;34999)</f>
        <v>7</v>
      </c>
      <c r="C9">
        <f>COUNTIFS(Crowdfunding!$G:$G,"failed",Crowdfunding!$D:$D,"&gt;="&amp;30000,Crowdfunding!$D:$D,"&lt;="&amp;34999)</f>
        <v>0</v>
      </c>
      <c r="D9">
        <f>COUNTIFS(Crowdfunding!$G:$G,"canceled",Crowdfunding!$D:$D,"&gt;="&amp;30000,Crowdfunding!$D:$D,"&lt;="&amp;34999)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8" x14ac:dyDescent="0.25">
      <c r="A10" t="s">
        <v>2102</v>
      </c>
      <c r="B10">
        <f>COUNTIFS(Crowdfunding!$G:$G,"successful",Crowdfunding!$D:$D,"&gt;="&amp;35000,Crowdfunding!$D:$D,"&lt;="&amp;39999)</f>
        <v>8</v>
      </c>
      <c r="C10">
        <f>COUNTIFS(Crowdfunding!$G:$G,"failed",Crowdfunding!$D:$D,"&gt;="&amp;35000,Crowdfunding!$D:$D,"&lt;="&amp;39999)</f>
        <v>3</v>
      </c>
      <c r="D10">
        <f>COUNTIFS(Crowdfunding!$G:$G,"canceled",Crowdfunding!$D:$D,"&gt;="&amp;35000,Crowdfunding!$D:$D,"&lt;="&amp;39999)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8" x14ac:dyDescent="0.25">
      <c r="A11" t="s">
        <v>2103</v>
      </c>
      <c r="B11">
        <f>COUNTIFS(Crowdfunding!$G:$G,"successful",Crowdfunding!$D:$D,"&gt;="&amp;40000,Crowdfunding!$D:$D,"&lt;="&amp;44999)</f>
        <v>11</v>
      </c>
      <c r="C11">
        <f>COUNTIFS(Crowdfunding!$G:$G,"failed",Crowdfunding!$D:$D,"&gt;="&amp;40000,Crowdfunding!$D:$D,"&lt;="&amp;44999)</f>
        <v>3</v>
      </c>
      <c r="D11">
        <f>COUNTIFS(Crowdfunding!$G:$G,"canceled",Crowdfunding!$D:$D,"&gt;="&amp;40000,Crowdfunding!$D:$D,"&lt;="&amp;44999)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8" x14ac:dyDescent="0.25">
      <c r="A12" t="s">
        <v>2104</v>
      </c>
      <c r="B12">
        <f>COUNTIFS(Crowdfunding!$G:$G,"successful",Crowdfunding!$D:$D,"&gt;="&amp;45000,Crowdfunding!$D:$D,"&lt;="&amp;49999)</f>
        <v>8</v>
      </c>
      <c r="C12">
        <f>COUNTIFS(Crowdfunding!$G:$G,"failed",Crowdfunding!$D:$D,"&gt;="&amp;45000,Crowdfunding!$D:$D,"&lt;="&amp;49999)</f>
        <v>3</v>
      </c>
      <c r="D12">
        <f>COUNTIFS(Crowdfunding!$G:$G,"canceled",Crowdfunding!$D:$D,"&gt;="&amp;45000,Crowdfunding!$D:$D,"&lt;="&amp;49999)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8" x14ac:dyDescent="0.25">
      <c r="A13" t="s">
        <v>2105</v>
      </c>
      <c r="B13">
        <f>COUNTIFS(Crowdfunding!$G:$G,"successful",Crowdfunding!$D:$D,"&gt;="&amp;50000)</f>
        <v>114</v>
      </c>
      <c r="C13">
        <f>COUNTIFS(Crowdfunding!$G:$G,"failed",Crowdfunding!$D:$D,"&gt;="&amp;50000)</f>
        <v>163</v>
      </c>
      <c r="D13">
        <f>COUNTIFS(Crowdfunding!$G:$G,"canceled",Crowdfunding!$D:$D,"&gt;="&amp;50000)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0F04-26CB-49F2-A7BE-1C181548695F}">
  <dimension ref="A1:N566"/>
  <sheetViews>
    <sheetView tabSelected="1" workbookViewId="0">
      <selection activeCell="N2" sqref="N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10" max="10" width="17.125" bestFit="1" customWidth="1"/>
    <col min="11" max="11" width="12.625" bestFit="1" customWidth="1"/>
    <col min="12" max="13" width="17.125" bestFit="1" customWidth="1"/>
    <col min="14" max="14" width="11.125" bestFit="1" customWidth="1"/>
  </cols>
  <sheetData>
    <row r="1" spans="1:14" x14ac:dyDescent="0.25">
      <c r="A1" s="10" t="s">
        <v>4</v>
      </c>
      <c r="B1" s="10" t="s">
        <v>5</v>
      </c>
      <c r="D1" s="10" t="s">
        <v>4</v>
      </c>
      <c r="E1" s="10" t="s">
        <v>5</v>
      </c>
      <c r="J1" s="15" t="s">
        <v>2112</v>
      </c>
      <c r="M1" s="15" t="s">
        <v>2113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J2" t="s">
        <v>2106</v>
      </c>
      <c r="K2" s="16">
        <f>AVERAGE(B2:B566)</f>
        <v>851.14690265486729</v>
      </c>
      <c r="M2" t="s">
        <v>2106</v>
      </c>
      <c r="N2" s="16">
        <f>AVERAGE(E2:E365)</f>
        <v>585.61538461538464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J3" t="s">
        <v>2107</v>
      </c>
      <c r="K3" s="16">
        <f>MEDIAN(B2:B566)</f>
        <v>201</v>
      </c>
      <c r="M3" t="s">
        <v>2107</v>
      </c>
      <c r="N3" s="16">
        <f>MEDIAN(E2:E365)</f>
        <v>114.5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  <c r="J4" t="s">
        <v>2108</v>
      </c>
      <c r="K4" s="16">
        <f>MIN(B2:B566)</f>
        <v>16</v>
      </c>
      <c r="M4" t="s">
        <v>2108</v>
      </c>
      <c r="N4" s="17">
        <f>MIN(E2:E365)</f>
        <v>0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  <c r="J5" t="s">
        <v>2109</v>
      </c>
      <c r="K5" s="16">
        <f>MAX(B2:B566)</f>
        <v>7295</v>
      </c>
      <c r="M5" t="s">
        <v>2109</v>
      </c>
      <c r="N5" s="16">
        <f>MAX(E2:E365)</f>
        <v>6080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  <c r="J6" t="s">
        <v>2110</v>
      </c>
      <c r="K6" s="16">
        <f>_xlfn.VAR.S(B2:B566)</f>
        <v>1606216.5936295739</v>
      </c>
      <c r="M6" t="s">
        <v>2110</v>
      </c>
      <c r="N6" s="16">
        <f>_xlfn.VAR.S(E2:E566)</f>
        <v>924113.45496927318</v>
      </c>
    </row>
    <row r="7" spans="1:14" x14ac:dyDescent="0.25">
      <c r="A7" t="s">
        <v>20</v>
      </c>
      <c r="B7">
        <v>98</v>
      </c>
      <c r="D7" t="s">
        <v>14</v>
      </c>
      <c r="E7">
        <v>27</v>
      </c>
      <c r="J7" t="s">
        <v>2111</v>
      </c>
      <c r="K7" s="16">
        <f>_xlfn.STDEV.S(B2:B566)</f>
        <v>1267.366006183523</v>
      </c>
      <c r="M7" t="s">
        <v>2111</v>
      </c>
      <c r="N7" s="16">
        <f>_xlfn.STDEV.S(E2:E365)</f>
        <v>961.30819978260524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successful">
      <formula>NOT(ISERROR(SEARCH("successful",A1)))</formula>
    </cfRule>
  </conditionalFormatting>
  <conditionalFormatting sqref="D1:D365">
    <cfRule type="containsText" dxfId="11" priority="9" operator="containsText" text="live">
      <formula>NOT(ISERROR(SEARCH("live",D1)))</formula>
    </cfRule>
    <cfRule type="containsText" dxfId="10" priority="10" operator="containsText" text="canceled">
      <formula>NOT(ISERROR(SEARCH("canceled",D1)))</formula>
    </cfRule>
    <cfRule type="containsText" dxfId="9" priority="11" operator="containsText" text="failed">
      <formula>NOT(ISERROR(SEARCH("failed",D1)))</formula>
    </cfRule>
    <cfRule type="containsText" dxfId="8" priority="12" operator="containsText" text="successful">
      <formula>NOT(ISERROR(SEARCH("successful",D1)))</formula>
    </cfRule>
  </conditionalFormatting>
  <conditionalFormatting sqref="J1">
    <cfRule type="containsText" dxfId="7" priority="5" operator="containsText" text="live">
      <formula>NOT(ISERROR(SEARCH("live",J1)))</formula>
    </cfRule>
    <cfRule type="containsText" dxfId="6" priority="6" operator="containsText" text="canceled">
      <formula>NOT(ISERROR(SEARCH("canceled",J1)))</formula>
    </cfRule>
    <cfRule type="containsText" dxfId="5" priority="7" operator="containsText" text="failed">
      <formula>NOT(ISERROR(SEARCH("failed",J1)))</formula>
    </cfRule>
    <cfRule type="containsText" dxfId="4" priority="8" operator="containsText" text="successful">
      <formula>NOT(ISERROR(SEARCH("successful",J1)))</formula>
    </cfRule>
  </conditionalFormatting>
  <conditionalFormatting sqref="M1">
    <cfRule type="containsText" dxfId="3" priority="1" operator="containsText" text="live">
      <formula>NOT(ISERROR(SEARCH("live",M1)))</formula>
    </cfRule>
    <cfRule type="containsText" dxfId="2" priority="2" operator="containsText" text="canceled">
      <formula>NOT(ISERROR(SEARCH("canceled",M1)))</formula>
    </cfRule>
    <cfRule type="containsText" dxfId="1" priority="3" operator="containsText" text="failed">
      <formula>NOT(ISERROR(SEARCH("failed",M1)))</formula>
    </cfRule>
    <cfRule type="containsText" dxfId="0" priority="4" operator="containsText" text="successful">
      <formula>NOT(ISERROR(SEARCH("successful",M1)))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raymonddarrough63@gmail.com</cp:lastModifiedBy>
  <dcterms:created xsi:type="dcterms:W3CDTF">2021-09-29T18:52:28Z</dcterms:created>
  <dcterms:modified xsi:type="dcterms:W3CDTF">2023-03-06T06:20:00Z</dcterms:modified>
</cp:coreProperties>
</file>