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sRazer\Dropbox\Notes\MECH 423 - Mechatronic Product Design\PROJECT\MECH423 Project GIT REPO\CyclingDAQ\Peripheral Code\Force Sensor\"/>
    </mc:Choice>
  </mc:AlternateContent>
  <xr:revisionPtr revIDLastSave="0" documentId="13_ncr:1_{8DB4A2BA-BC9E-4BE0-A8C6-FC5265231D96}" xr6:coauthVersionLast="41" xr6:coauthVersionMax="41" xr10:uidLastSave="{00000000-0000-0000-0000-000000000000}"/>
  <bookViews>
    <workbookView xWindow="-108" yWindow="-108" windowWidth="23256" windowHeight="12576" activeTab="2" xr2:uid="{55C83500-F648-47C6-B0AB-D5CA633E4192}"/>
  </bookViews>
  <sheets>
    <sheet name="Calibration" sheetId="1" r:id="rId1"/>
    <sheet name="Arduino" sheetId="2" r:id="rId2"/>
    <sheet name="MSP43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3" l="1"/>
  <c r="H2" i="3"/>
  <c r="F2" i="3"/>
  <c r="E2" i="3"/>
  <c r="F8" i="3"/>
  <c r="H8" i="3" s="1"/>
  <c r="E8" i="3"/>
  <c r="I8" i="3" s="1"/>
  <c r="F7" i="3"/>
  <c r="H7" i="3" s="1"/>
  <c r="E7" i="3"/>
  <c r="F6" i="3"/>
  <c r="H6" i="3" s="1"/>
  <c r="E6" i="3"/>
  <c r="I6" i="3" s="1"/>
  <c r="F4" i="3"/>
  <c r="H4" i="3" s="1"/>
  <c r="E4" i="3"/>
  <c r="I4" i="3" s="1"/>
  <c r="F3" i="3"/>
  <c r="H3" i="3" s="1"/>
  <c r="E3" i="3"/>
  <c r="I3" i="3" s="1"/>
  <c r="J2" i="3"/>
  <c r="F3" i="2"/>
  <c r="H3" i="2" s="1"/>
  <c r="E3" i="2"/>
  <c r="I3" i="2" s="1"/>
  <c r="F2" i="2"/>
  <c r="H2" i="2" s="1"/>
  <c r="E2" i="2"/>
  <c r="I2" i="2" s="1"/>
  <c r="G8" i="3" l="1"/>
  <c r="G7" i="3"/>
  <c r="I7" i="3"/>
  <c r="J7" i="3" s="1"/>
  <c r="J3" i="3"/>
  <c r="J4" i="3"/>
  <c r="G6" i="3"/>
  <c r="J8" i="3"/>
  <c r="J6" i="3"/>
  <c r="G4" i="3"/>
  <c r="G2" i="3"/>
  <c r="G3" i="3"/>
  <c r="G2" i="2"/>
  <c r="G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tc={E9FA19CC-2026-4B7F-B8FC-10CDDFDB7253}</author>
    <author>tc={6F6BD617-27CB-40F8-A815-561C9B6C09C6}</author>
    <author>tc={7042F8DC-0326-4603-8611-8624BE808993}</author>
  </authors>
  <commentList>
    <comment ref="A4" authorId="0" shapeId="0" xr:uid="{E9FA19CC-2026-4B7F-B8FC-10CDDFDB725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Measured Vcc on MSP430 was 3.6V</t>
      </text>
    </comment>
    <comment ref="J4" authorId="1" shapeId="0" xr:uid="{6F6BD617-27CB-40F8-A815-561C9B6C09C6}">
      <text>
        <t>[Threaded comment]
Your version of Excel allows you to read this threaded comment; however, any edits to it will get removed if the file is opened in a newer version of Excel. Learn more: https://go.microsoft.com/fwlink/?linkid=870924
Comment:
    will go with this setup</t>
      </text>
    </comment>
    <comment ref="A8" authorId="2" shapeId="0" xr:uid="{7042F8DC-0326-4603-8611-8624BE80899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Measured Vcc on MSP430 was 3.6V</t>
      </text>
    </comment>
  </commentList>
</comments>
</file>

<file path=xl/sharedStrings.xml><?xml version="1.0" encoding="utf-8"?>
<sst xmlns="http://schemas.openxmlformats.org/spreadsheetml/2006/main" count="114" uniqueCount="23">
  <si>
    <t>Resistance [kOhm]</t>
  </si>
  <si>
    <t>Force [kg]</t>
  </si>
  <si>
    <t>3.3 [V]</t>
  </si>
  <si>
    <t>Vcc [V]</t>
  </si>
  <si>
    <t>R [kOhm]</t>
  </si>
  <si>
    <t>Need to select R to give largest range of Vo that ADC can accept for best resolution</t>
  </si>
  <si>
    <t>Load Min</t>
  </si>
  <si>
    <t>Load Max</t>
  </si>
  <si>
    <t>Vo max [V]</t>
  </si>
  <si>
    <t>Vo min [V]</t>
  </si>
  <si>
    <t>DeltaV</t>
  </si>
  <si>
    <t>ADC min</t>
  </si>
  <si>
    <t>ADC max</t>
  </si>
  <si>
    <t>Found that 40-50kOhm gives largest dV in 0-5V Vo range Arduino ADC can measure</t>
  </si>
  <si>
    <t>Vr-</t>
  </si>
  <si>
    <t>Vr+</t>
  </si>
  <si>
    <t>AVSS</t>
  </si>
  <si>
    <t>AVCC</t>
  </si>
  <si>
    <t>(measured)</t>
  </si>
  <si>
    <t>REF</t>
  </si>
  <si>
    <t>deltaADC</t>
  </si>
  <si>
    <t>Vr- = AVSS // Vr+ = AVCC</t>
  </si>
  <si>
    <t>Vr- = AVSS // Vr+ =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</si>
</sst>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Sensor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Calibration!$B$2</c:f>
              <c:strCache>
                <c:ptCount val="1"/>
                <c:pt idx="0">
                  <c:v>Resistance [kOhm]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0.5"/>
            <c:backward val="0.2"/>
            <c:dispRSqr val="1"/>
            <c:dispEq val="1"/>
            <c:trendlineLbl>
              <c:layout>
                <c:manualLayout>
                  <c:x val="-0.24651071741032371"/>
                  <c:y val="-0.24459135316418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Calibration!$A$3:$A$16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Calibration!$B$3:$B$16</c:f>
              <c:numCache>
                <c:formatCode>General</c:formatCode>
                <c:ptCount val="14"/>
                <c:pt idx="0">
                  <c:v>230</c:v>
                </c:pt>
                <c:pt idx="1">
                  <c:v>100</c:v>
                </c:pt>
                <c:pt idx="2">
                  <c:v>70</c:v>
                </c:pt>
                <c:pt idx="3">
                  <c:v>60</c:v>
                </c:pt>
                <c:pt idx="4">
                  <c:v>45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26</c:v>
                </c:pt>
                <c:pt idx="9">
                  <c:v>24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6C-4F46-B0AE-D633495C9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926624"/>
        <c:axId val="628120192"/>
      </c:scatterChart>
      <c:valAx>
        <c:axId val="7259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20192"/>
        <c:crosses val="autoZero"/>
        <c:crossBetween val="midCat"/>
      </c:valAx>
      <c:valAx>
        <c:axId val="6281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53340</xdr:rowOff>
    </xdr:from>
    <xdr:to>
      <xdr:col>10</xdr:col>
      <xdr:colOff>114300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03D96-E702-4D84-8DEA-F7C1638D5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25</xdr:row>
      <xdr:rowOff>83820</xdr:rowOff>
    </xdr:from>
    <xdr:to>
      <xdr:col>13</xdr:col>
      <xdr:colOff>518160</xdr:colOff>
      <xdr:row>35</xdr:row>
      <xdr:rowOff>160020</xdr:rowOff>
    </xdr:to>
    <xdr:pic>
      <xdr:nvPicPr>
        <xdr:cNvPr id="2" name="Picture 1" descr="https://lh3.googleusercontent.com/7D2E5iSnr1sRyKF6z9CWzpAKgVAJ6fK7BmQShe83u4jLys_sqbBm9iMgmhtGAzxvwQyR-qrgZe-DAz2SY04FZQShoEoeye6nDMhAtPBYw_kSK8sUh8bXUYV4Qm2hPUGe5XGsSJ3a">
          <a:extLst>
            <a:ext uri="{FF2B5EF4-FFF2-40B4-BE49-F238E27FC236}">
              <a16:creationId xmlns:a16="http://schemas.microsoft.com/office/drawing/2014/main" id="{C0F8DE2E-5090-4AFA-B37B-8F9F7FD58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8080" y="3924300"/>
          <a:ext cx="573786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586740</xdr:colOff>
      <xdr:row>10</xdr:row>
      <xdr:rowOff>85304</xdr:rowOff>
    </xdr:from>
    <xdr:to>
      <xdr:col>15</xdr:col>
      <xdr:colOff>175260</xdr:colOff>
      <xdr:row>23</xdr:row>
      <xdr:rowOff>24443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8A3E6-4968-44AD-89E7-05619C9E5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95700" y="1914104"/>
          <a:ext cx="6606540" cy="231657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son leblanc" id="{6A9EE71C-D833-42E3-A34D-60E23BE90043}" userId="33f0c2d83078e6e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19-11-30T07:42:23.97" personId="{6A9EE71C-D833-42E3-A34D-60E23BE90043}" id="{E9FA19CC-2026-4B7F-B8FC-10CDDFDB7253}">
    <text>Measured Vcc on MSP430 was 3.6V</text>
  </threadedComment>
  <threadedComment ref="J4" dT="2019-11-30T07:49:35.20" personId="{6A9EE71C-D833-42E3-A34D-60E23BE90043}" id="{6F6BD617-27CB-40F8-A815-561C9B6C09C6}">
    <text>will go with this setup</text>
  </threadedComment>
  <threadedComment ref="A8" dT="2019-11-30T07:42:23.97" personId="{6A9EE71C-D833-42E3-A34D-60E23BE90043}" id="{7042F8DC-0326-4603-8611-8624BE808993}">
    <text>Measured Vcc on MSP430 was 3.6V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9977-9587-4C45-82F9-1A3FA6065B77}">
  <dimension ref="A1:T20"/>
  <sheetViews>
    <sheetView workbookViewId="0">
      <selection activeCell="O21" sqref="O21"/>
    </sheetView>
  </sheetViews>
  <sheetFormatPr defaultRowHeight="14.4" x14ac:dyDescent="0.3"/>
  <cols>
    <col min="1" max="1" width="8.88671875" style="1"/>
    <col min="2" max="2" width="16.33203125" style="1" bestFit="1" customWidth="1"/>
  </cols>
  <sheetData>
    <row r="1" spans="1:20" x14ac:dyDescent="0.3">
      <c r="A1" s="6" t="s">
        <v>2</v>
      </c>
      <c r="B1" s="6"/>
    </row>
    <row r="2" spans="1:20" x14ac:dyDescent="0.3">
      <c r="A2" s="1" t="s">
        <v>1</v>
      </c>
      <c r="B2" s="1" t="s">
        <v>0</v>
      </c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>
        <v>0.5</v>
      </c>
      <c r="B3" s="1">
        <v>230</v>
      </c>
      <c r="L3" s="1"/>
      <c r="M3" s="1"/>
      <c r="N3" s="1"/>
      <c r="O3" s="1"/>
      <c r="P3" s="3"/>
      <c r="Q3" s="3"/>
      <c r="R3" s="2"/>
      <c r="S3" s="4"/>
      <c r="T3" s="4"/>
    </row>
    <row r="4" spans="1:20" x14ac:dyDescent="0.3">
      <c r="A4" s="1">
        <v>1</v>
      </c>
      <c r="B4" s="1">
        <v>100</v>
      </c>
      <c r="L4" s="8"/>
      <c r="M4" s="8"/>
      <c r="N4" s="8"/>
      <c r="O4" s="8"/>
      <c r="P4" s="8"/>
      <c r="Q4" s="3"/>
      <c r="R4" s="2"/>
      <c r="S4" s="4"/>
      <c r="T4" s="4"/>
    </row>
    <row r="5" spans="1:20" x14ac:dyDescent="0.3">
      <c r="A5" s="1">
        <v>2</v>
      </c>
      <c r="B5" s="1">
        <v>70</v>
      </c>
      <c r="L5" s="8"/>
      <c r="M5" s="8"/>
      <c r="N5" s="8"/>
      <c r="O5" s="8"/>
      <c r="P5" s="8"/>
    </row>
    <row r="6" spans="1:20" x14ac:dyDescent="0.3">
      <c r="A6" s="1">
        <v>3</v>
      </c>
      <c r="B6" s="1">
        <v>60</v>
      </c>
      <c r="L6" s="8"/>
      <c r="M6" s="8"/>
      <c r="N6" s="8"/>
      <c r="O6" s="8"/>
      <c r="P6" s="8"/>
    </row>
    <row r="7" spans="1:20" x14ac:dyDescent="0.3">
      <c r="A7" s="1">
        <v>4</v>
      </c>
      <c r="B7" s="1">
        <v>45</v>
      </c>
      <c r="L7" s="8"/>
      <c r="M7" s="8"/>
      <c r="N7" s="8"/>
      <c r="O7" s="8"/>
      <c r="P7" s="8"/>
    </row>
    <row r="8" spans="1:20" x14ac:dyDescent="0.3">
      <c r="A8" s="1">
        <v>5</v>
      </c>
      <c r="B8" s="1">
        <v>40</v>
      </c>
      <c r="L8" s="8"/>
      <c r="M8" s="8"/>
      <c r="N8" s="8"/>
      <c r="O8" s="8"/>
      <c r="P8" s="8"/>
    </row>
    <row r="9" spans="1:20" x14ac:dyDescent="0.3">
      <c r="A9" s="1">
        <v>7</v>
      </c>
      <c r="B9" s="1">
        <v>35</v>
      </c>
      <c r="L9" s="8"/>
      <c r="M9" s="8"/>
      <c r="N9" s="8"/>
      <c r="O9" s="8"/>
      <c r="P9" s="8"/>
    </row>
    <row r="10" spans="1:20" x14ac:dyDescent="0.3">
      <c r="A10" s="1">
        <v>9</v>
      </c>
      <c r="B10" s="1">
        <v>30</v>
      </c>
      <c r="L10" s="8"/>
      <c r="M10" s="8"/>
      <c r="N10" s="8"/>
      <c r="O10" s="8"/>
      <c r="P10" s="8"/>
    </row>
    <row r="11" spans="1:20" x14ac:dyDescent="0.3">
      <c r="A11" s="1">
        <v>11</v>
      </c>
      <c r="B11" s="1">
        <v>26</v>
      </c>
      <c r="L11" s="8"/>
      <c r="M11" s="8"/>
      <c r="N11" s="8"/>
      <c r="O11" s="8"/>
      <c r="P11" s="8"/>
    </row>
    <row r="12" spans="1:20" x14ac:dyDescent="0.3">
      <c r="A12" s="1">
        <v>13</v>
      </c>
      <c r="B12" s="1">
        <v>24</v>
      </c>
      <c r="L12" s="8"/>
      <c r="M12" s="8"/>
      <c r="N12" s="8"/>
      <c r="O12" s="8"/>
      <c r="P12" s="8"/>
    </row>
    <row r="13" spans="1:20" x14ac:dyDescent="0.3">
      <c r="A13" s="1">
        <v>15</v>
      </c>
      <c r="B13" s="1">
        <v>20</v>
      </c>
    </row>
    <row r="14" spans="1:20" x14ac:dyDescent="0.3">
      <c r="A14" s="1">
        <v>17</v>
      </c>
      <c r="B14" s="1">
        <v>18</v>
      </c>
    </row>
    <row r="15" spans="1:20" x14ac:dyDescent="0.3">
      <c r="A15" s="1">
        <v>20</v>
      </c>
      <c r="B15" s="1">
        <v>17</v>
      </c>
    </row>
    <row r="16" spans="1:20" x14ac:dyDescent="0.3">
      <c r="A16" s="1">
        <v>22</v>
      </c>
      <c r="B16" s="1">
        <v>16</v>
      </c>
    </row>
    <row r="20" spans="2:2" x14ac:dyDescent="0.3">
      <c r="B20"/>
    </row>
  </sheetData>
  <mergeCells count="1">
    <mergeCell ref="A1:B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F1EF-C414-4FBB-BEC4-AF3CE27A78F8}">
  <dimension ref="A1:I10"/>
  <sheetViews>
    <sheetView workbookViewId="0">
      <selection activeCell="I10" sqref="A1:I10"/>
    </sheetView>
  </sheetViews>
  <sheetFormatPr defaultRowHeight="14.4" x14ac:dyDescent="0.3"/>
  <sheetData>
    <row r="1" spans="1:9" x14ac:dyDescent="0.3">
      <c r="A1" s="5" t="s">
        <v>3</v>
      </c>
      <c r="B1" s="5" t="s">
        <v>6</v>
      </c>
      <c r="C1" s="5" t="s">
        <v>7</v>
      </c>
      <c r="D1" s="5" t="s">
        <v>4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</row>
    <row r="2" spans="1:9" x14ac:dyDescent="0.3">
      <c r="A2" s="5">
        <v>5</v>
      </c>
      <c r="B2" s="5">
        <v>1</v>
      </c>
      <c r="C2" s="5">
        <v>20</v>
      </c>
      <c r="D2" s="5">
        <v>47</v>
      </c>
      <c r="E2" s="3">
        <f>(D2/(((C2^-0.654)*119.78)+(D2)))*A2</f>
        <v>3.6784632265748951</v>
      </c>
      <c r="F2" s="3">
        <f>(D2/(((B2^-0.654)*119.78)+(D2)))*A2</f>
        <v>1.4090418515409522</v>
      </c>
      <c r="G2" s="2">
        <f>E2-F2</f>
        <v>2.2694213750339429</v>
      </c>
      <c r="H2" s="4">
        <f>1023*(F2/A2)</f>
        <v>288.28996282527885</v>
      </c>
      <c r="I2" s="4">
        <f>1023*(E2/A2)</f>
        <v>752.61357615722352</v>
      </c>
    </row>
    <row r="3" spans="1:9" x14ac:dyDescent="0.3">
      <c r="A3" s="5">
        <v>3.3</v>
      </c>
      <c r="B3" s="5">
        <v>1</v>
      </c>
      <c r="C3" s="5">
        <v>20</v>
      </c>
      <c r="D3" s="5">
        <v>47</v>
      </c>
      <c r="E3" s="3">
        <f>(D3/(((C3^-0.654)*119.78)+(D3)))*A3</f>
        <v>2.4277857295394307</v>
      </c>
      <c r="F3" s="3">
        <f>(D3/(((B3^-0.654)*119.78)+(D3)))*A3</f>
        <v>0.92996762201702843</v>
      </c>
      <c r="G3" s="2">
        <f>E3-F3</f>
        <v>1.4978181075224022</v>
      </c>
      <c r="H3" s="4">
        <f>1023*(F3/A3)</f>
        <v>288.28996282527885</v>
      </c>
      <c r="I3" s="4">
        <f t="shared" ref="I3" si="0">1023*(E3/A3)</f>
        <v>752.61357615722352</v>
      </c>
    </row>
    <row r="6" spans="1:9" x14ac:dyDescent="0.3">
      <c r="A6" s="7" t="s">
        <v>5</v>
      </c>
      <c r="B6" s="7"/>
      <c r="C6" s="7"/>
      <c r="D6" s="7"/>
      <c r="E6" s="7"/>
    </row>
    <row r="7" spans="1:9" x14ac:dyDescent="0.3">
      <c r="A7" s="7"/>
      <c r="B7" s="7"/>
      <c r="C7" s="7"/>
      <c r="D7" s="7"/>
      <c r="E7" s="7"/>
    </row>
    <row r="9" spans="1:9" x14ac:dyDescent="0.3">
      <c r="A9" s="7" t="s">
        <v>13</v>
      </c>
      <c r="B9" s="7"/>
      <c r="C9" s="7"/>
      <c r="D9" s="7"/>
      <c r="E9" s="7"/>
    </row>
    <row r="10" spans="1:9" x14ac:dyDescent="0.3">
      <c r="A10" s="7"/>
      <c r="B10" s="7"/>
      <c r="C10" s="7"/>
      <c r="D10" s="7"/>
      <c r="E10" s="7"/>
    </row>
  </sheetData>
  <mergeCells count="2">
    <mergeCell ref="A6:E7"/>
    <mergeCell ref="A9:E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F4A7-B3B1-46FF-8C39-09F79D339A4A}">
  <dimension ref="A1:K23"/>
  <sheetViews>
    <sheetView tabSelected="1" topLeftCell="A17" workbookViewId="0">
      <selection activeCell="J11" sqref="J11"/>
    </sheetView>
  </sheetViews>
  <sheetFormatPr defaultRowHeight="14.4" x14ac:dyDescent="0.3"/>
  <cols>
    <col min="1" max="3" width="8.88671875" style="9"/>
    <col min="4" max="4" width="8.6640625" style="9" bestFit="1" customWidth="1"/>
    <col min="5" max="5" width="10" style="9" bestFit="1" customWidth="1"/>
    <col min="6" max="6" width="9.5546875" style="9" bestFit="1" customWidth="1"/>
    <col min="7" max="7" width="6.44140625" style="9" bestFit="1" customWidth="1"/>
    <col min="8" max="8" width="8.109375" style="9" bestFit="1" customWidth="1"/>
    <col min="9" max="9" width="8.33203125" style="9" bestFit="1" customWidth="1"/>
    <col min="10" max="10" width="8.88671875" style="9"/>
    <col min="11" max="11" width="25.44140625" bestFit="1" customWidth="1"/>
  </cols>
  <sheetData>
    <row r="1" spans="1:11" x14ac:dyDescent="0.3">
      <c r="A1" s="9" t="s">
        <v>3</v>
      </c>
      <c r="B1" s="9" t="s">
        <v>6</v>
      </c>
      <c r="C1" s="9" t="s">
        <v>7</v>
      </c>
      <c r="D1" s="9" t="s">
        <v>4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20</v>
      </c>
    </row>
    <row r="2" spans="1:11" x14ac:dyDescent="0.3">
      <c r="A2" s="9">
        <v>5</v>
      </c>
      <c r="B2" s="9">
        <v>1</v>
      </c>
      <c r="C2" s="9">
        <v>20</v>
      </c>
      <c r="D2" s="9">
        <v>15</v>
      </c>
      <c r="E2" s="10">
        <f>(D2/(((C2^-0.654)*119.78)+(D2)))*A2</f>
        <v>2.3521756195978254</v>
      </c>
      <c r="F2" s="10">
        <f>(D2/(((B2^-0.654)*119.78)+(D2)))*A2</f>
        <v>0.55646238314289953</v>
      </c>
      <c r="G2" s="10">
        <f>E2-F2</f>
        <v>1.795713236454926</v>
      </c>
      <c r="H2" s="11">
        <f>1023*((F2-$C$11)/($C$13-$C$11))</f>
        <v>227.7044071820745</v>
      </c>
      <c r="I2" s="11">
        <f>1023*((E2-$C$11)/($C$13-$C$11))</f>
        <v>962.51026353943018</v>
      </c>
      <c r="J2" s="11">
        <f>I2-H2</f>
        <v>734.80585635735565</v>
      </c>
      <c r="K2" s="13" t="s">
        <v>22</v>
      </c>
    </row>
    <row r="3" spans="1:11" x14ac:dyDescent="0.3">
      <c r="A3" s="9">
        <v>3.3</v>
      </c>
      <c r="B3" s="9">
        <v>1</v>
      </c>
      <c r="C3" s="9">
        <v>20</v>
      </c>
      <c r="D3" s="9">
        <v>47</v>
      </c>
      <c r="E3" s="10">
        <f>(D3/(((C3^-0.654)*119.78)+(D3)))*A3</f>
        <v>2.4277857295394307</v>
      </c>
      <c r="F3" s="10">
        <f>(D3/(((B3^-0.654)*119.78)+(D3)))*A3</f>
        <v>0.92996762201702843</v>
      </c>
      <c r="G3" s="10">
        <f>E3-F3</f>
        <v>1.4978181075224022</v>
      </c>
      <c r="H3" s="11">
        <f>1023*((F3-$C$11)/($C$13-$C$11))</f>
        <v>380.54275092936803</v>
      </c>
      <c r="I3" s="11">
        <f>1023*((E3-$C$11)/($C$13-$C$11))</f>
        <v>993.44992052753503</v>
      </c>
      <c r="J3" s="11">
        <f t="shared" ref="J3:J4" si="0">I3-H3</f>
        <v>612.907169598167</v>
      </c>
      <c r="K3" s="13"/>
    </row>
    <row r="4" spans="1:11" x14ac:dyDescent="0.3">
      <c r="A4" s="9">
        <v>3.6</v>
      </c>
      <c r="B4" s="9">
        <v>1</v>
      </c>
      <c r="C4" s="9">
        <v>20</v>
      </c>
      <c r="D4" s="9">
        <v>30</v>
      </c>
      <c r="E4" s="10">
        <f>(D4/(((C4^-0.654)*119.78)+(D4)))*A4</f>
        <v>2.3034901962843417</v>
      </c>
      <c r="F4" s="10">
        <f>(D4/(((B4^-0.654)*119.78)+(D4)))*A4</f>
        <v>0.72105755107490987</v>
      </c>
      <c r="G4" s="10">
        <f>E4-F4</f>
        <v>1.5824326452094319</v>
      </c>
      <c r="H4" s="11">
        <f>1023*((F4-$C$11)/($C$13-$C$11))</f>
        <v>295.05674989985312</v>
      </c>
      <c r="I4" s="11">
        <f>1023*((E4-$C$11)/($C$13-$C$11))</f>
        <v>942.58818831955273</v>
      </c>
      <c r="J4" s="14">
        <f t="shared" si="0"/>
        <v>647.53143841969961</v>
      </c>
      <c r="K4" s="13"/>
    </row>
    <row r="5" spans="1:11" x14ac:dyDescent="0.3">
      <c r="E5" s="10"/>
      <c r="F5" s="10"/>
      <c r="G5" s="10"/>
      <c r="H5" s="11"/>
      <c r="I5" s="11"/>
      <c r="J5" s="11"/>
      <c r="K5" s="9"/>
    </row>
    <row r="6" spans="1:11" x14ac:dyDescent="0.3">
      <c r="A6" s="9">
        <v>5</v>
      </c>
      <c r="B6" s="9">
        <v>1</v>
      </c>
      <c r="C6" s="9">
        <v>20</v>
      </c>
      <c r="D6" s="9">
        <v>40</v>
      </c>
      <c r="E6" s="10">
        <f>(D6/(((C6^-0.654)*119.78)+(D6)))*A6</f>
        <v>3.5158422096389632</v>
      </c>
      <c r="F6" s="10">
        <f>(D6/(((B6^-0.654)*119.78)+(D6)))*A6</f>
        <v>1.251721116535236</v>
      </c>
      <c r="G6" s="10">
        <f>E6-F6</f>
        <v>2.2641210931037272</v>
      </c>
      <c r="H6" s="11">
        <f>1023*((F6-$B$11)/($B$13-$B$11))</f>
        <v>355.69741728209618</v>
      </c>
      <c r="I6" s="11">
        <f>1023*((E6-$B$11)/($B$13-$B$11))</f>
        <v>999.08516123907202</v>
      </c>
      <c r="J6" s="11">
        <f>I6-H6</f>
        <v>643.38774395697578</v>
      </c>
      <c r="K6" s="13" t="s">
        <v>21</v>
      </c>
    </row>
    <row r="7" spans="1:11" x14ac:dyDescent="0.3">
      <c r="A7" s="9">
        <v>3.3</v>
      </c>
      <c r="B7" s="9">
        <v>1</v>
      </c>
      <c r="C7" s="9">
        <v>20</v>
      </c>
      <c r="D7" s="9">
        <v>47</v>
      </c>
      <c r="E7" s="10">
        <f>(D7/(((C7^-0.654)*119.78)+(D7)))*A7</f>
        <v>2.4277857295394307</v>
      </c>
      <c r="F7" s="10">
        <f>(D7/(((B7^-0.654)*119.78)+(D7)))*A7</f>
        <v>0.92996762201702843</v>
      </c>
      <c r="G7" s="10">
        <f>E7-F7</f>
        <v>1.4978181075224022</v>
      </c>
      <c r="H7" s="11">
        <f>1023*((F7-$B$11)/($B$13-$B$11))</f>
        <v>264.26579925650555</v>
      </c>
      <c r="I7" s="11">
        <f t="shared" ref="I7:I8" si="1">1023*((E7-$B$11)/($B$13-$B$11))</f>
        <v>689.89577814412155</v>
      </c>
      <c r="J7" s="11">
        <f t="shared" ref="J7:J8" si="2">I7-H7</f>
        <v>425.62997888761601</v>
      </c>
      <c r="K7" s="13"/>
    </row>
    <row r="8" spans="1:11" x14ac:dyDescent="0.3">
      <c r="A8" s="9">
        <v>3.6</v>
      </c>
      <c r="B8" s="9">
        <v>1</v>
      </c>
      <c r="C8" s="9">
        <v>20</v>
      </c>
      <c r="D8" s="9">
        <v>47</v>
      </c>
      <c r="E8" s="10">
        <f>(D8/(((C8^-0.654)*119.78)+(D8)))*A8</f>
        <v>2.6484935231339244</v>
      </c>
      <c r="F8" s="10">
        <f>(D8/(((B8^-0.654)*119.78)+(D8)))*A8</f>
        <v>1.0145101331094857</v>
      </c>
      <c r="G8" s="10">
        <f>E8-F8</f>
        <v>1.6339833900244387</v>
      </c>
      <c r="H8" s="11">
        <f t="shared" ref="H7:H8" si="3">1023*((F8-$B$11)/($B$13-$B$11))</f>
        <v>288.28996282527885</v>
      </c>
      <c r="I8" s="11">
        <f t="shared" si="1"/>
        <v>752.61357615722352</v>
      </c>
      <c r="J8" s="11">
        <f t="shared" si="2"/>
        <v>464.32361333194467</v>
      </c>
      <c r="K8" s="13"/>
    </row>
    <row r="9" spans="1:11" x14ac:dyDescent="0.3">
      <c r="E9" s="10"/>
      <c r="F9" s="10"/>
      <c r="G9" s="10"/>
      <c r="H9" s="11"/>
      <c r="I9" s="11"/>
      <c r="J9" s="11"/>
      <c r="K9" s="9"/>
    </row>
    <row r="10" spans="1:11" x14ac:dyDescent="0.3">
      <c r="A10" s="9" t="s">
        <v>14</v>
      </c>
      <c r="B10" s="9" t="s">
        <v>16</v>
      </c>
      <c r="C10" s="9" t="s">
        <v>16</v>
      </c>
    </row>
    <row r="11" spans="1:11" x14ac:dyDescent="0.3">
      <c r="B11" s="9">
        <v>0</v>
      </c>
      <c r="C11" s="9">
        <v>0</v>
      </c>
    </row>
    <row r="12" spans="1:11" x14ac:dyDescent="0.3">
      <c r="A12" s="9" t="s">
        <v>15</v>
      </c>
      <c r="B12" s="9" t="s">
        <v>17</v>
      </c>
      <c r="C12" s="9" t="s">
        <v>19</v>
      </c>
    </row>
    <row r="13" spans="1:11" x14ac:dyDescent="0.3">
      <c r="B13" s="9">
        <v>3.6</v>
      </c>
      <c r="C13" s="9">
        <v>2.5</v>
      </c>
    </row>
    <row r="14" spans="1:11" x14ac:dyDescent="0.3">
      <c r="B14" s="9" t="s">
        <v>18</v>
      </c>
    </row>
    <row r="22" spans="1:5" x14ac:dyDescent="0.3">
      <c r="A22" s="12" t="s">
        <v>5</v>
      </c>
      <c r="B22" s="12"/>
      <c r="C22" s="12"/>
      <c r="D22" s="12"/>
      <c r="E22" s="12"/>
    </row>
    <row r="23" spans="1:5" x14ac:dyDescent="0.3">
      <c r="A23" s="12"/>
      <c r="B23" s="12"/>
      <c r="C23" s="12"/>
      <c r="D23" s="12"/>
      <c r="E23" s="12"/>
    </row>
  </sheetData>
  <mergeCells count="3">
    <mergeCell ref="A22:E23"/>
    <mergeCell ref="K2:K4"/>
    <mergeCell ref="K6:K8"/>
  </mergeCells>
  <conditionalFormatting sqref="E2:E5 E10:E1048576">
    <cfRule type="cellIs" dxfId="3" priority="2" operator="greaterThan">
      <formula>$C$13</formula>
    </cfRule>
  </conditionalFormatting>
  <conditionalFormatting sqref="E6:E9">
    <cfRule type="cellIs" dxfId="2" priority="1" operator="greaterThan">
      <formula>$B$13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</vt:lpstr>
      <vt:lpstr>Arduino</vt:lpstr>
      <vt:lpstr>MSP430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JasonsRazer</dc:creator>
  <cp:lastModifiedBy>JasonsRazer</cp:lastModifiedBy>
  <dcterms:created xsi:type="dcterms:W3CDTF">2019-11-30T04:12:08Z</dcterms:created>
  <dcterms:modified xsi:type="dcterms:W3CDTF">2019-11-30T07:49:43Z</dcterms:modified>
</cp:coreProperties>
</file>