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ymond\NYU Tandon\Market Risk Management and Regulation FRE6731\Li, Morong\"/>
    </mc:Choice>
  </mc:AlternateContent>
  <xr:revisionPtr revIDLastSave="0" documentId="13_ncr:1_{F2E1812E-45BE-4232-84BF-11C9C9352ADF}" xr6:coauthVersionLast="32" xr6:coauthVersionMax="32" xr10:uidLastSave="{00000000-0000-0000-0000-000000000000}"/>
  <bookViews>
    <workbookView xWindow="0" yWindow="0" windowWidth="20710" windowHeight="7418" firstSheet="3" activeTab="5" xr2:uid="{00000000-000D-0000-FFFF-FFFF00000000}"/>
  </bookViews>
  <sheets>
    <sheet name="Index" sheetId="1" r:id="rId1"/>
    <sheet name="Portfolio Composition" sheetId="4" r:id="rId2"/>
    <sheet name="Risk Factors" sheetId="5" r:id="rId3"/>
    <sheet name="Stress Scenario" sheetId="2" r:id="rId4"/>
    <sheet name="Individual Risk Report-Greeks" sheetId="3" r:id="rId5"/>
    <sheet name="Individual Risk Report-Full Val" sheetId="10" r:id="rId6"/>
    <sheet name="Portfolio Risk Report" sheetId="9" r:id="rId7"/>
  </sheets>
  <calcPr calcId="179017"/>
</workbook>
</file>

<file path=xl/calcChain.xml><?xml version="1.0" encoding="utf-8"?>
<calcChain xmlns="http://schemas.openxmlformats.org/spreadsheetml/2006/main">
  <c r="C15" i="9" l="1"/>
  <c r="C16" i="9"/>
  <c r="C1" i="9" l="1"/>
  <c r="C1" i="10"/>
  <c r="C1" i="3"/>
  <c r="C1" i="2"/>
  <c r="C1" i="5"/>
  <c r="B1" i="4"/>
  <c r="E2" i="1"/>
  <c r="I19" i="9" l="1"/>
  <c r="J19" i="9"/>
  <c r="K24" i="9"/>
  <c r="Q24" i="9" s="1"/>
  <c r="K25" i="9"/>
  <c r="Q25" i="9" s="1"/>
  <c r="K26" i="9"/>
  <c r="Q26" i="9" s="1"/>
  <c r="K27" i="9"/>
  <c r="K23" i="9"/>
  <c r="O23" i="9" s="1"/>
  <c r="N23" i="9"/>
  <c r="J27" i="9"/>
  <c r="Q27" i="9" s="1"/>
  <c r="M23" i="9" l="1"/>
  <c r="L23" i="9"/>
  <c r="Q23" i="9"/>
  <c r="P23" i="9"/>
  <c r="L26" i="9"/>
  <c r="M26" i="9"/>
  <c r="N26" i="9"/>
  <c r="O26" i="9"/>
  <c r="P26" i="9"/>
  <c r="L25" i="9"/>
  <c r="M25" i="9"/>
  <c r="N25" i="9"/>
  <c r="O25" i="9"/>
  <c r="P25" i="9"/>
  <c r="L24" i="9"/>
  <c r="M24" i="9"/>
  <c r="N24" i="9"/>
  <c r="O24" i="9"/>
  <c r="P24" i="9"/>
  <c r="K16" i="9"/>
  <c r="K17" i="9"/>
  <c r="K18" i="9"/>
  <c r="K19" i="9"/>
  <c r="Q19" i="9" s="1"/>
  <c r="K15" i="9"/>
  <c r="F19" i="9"/>
  <c r="G19" i="9"/>
  <c r="H19" i="9"/>
  <c r="O19" i="9" s="1"/>
  <c r="E19" i="9"/>
  <c r="N19" i="9" l="1"/>
  <c r="Q18" i="9"/>
  <c r="P18" i="9"/>
  <c r="O18" i="9"/>
  <c r="N18" i="9"/>
  <c r="M18" i="9"/>
  <c r="L18" i="9"/>
  <c r="M19" i="9"/>
  <c r="L17" i="9"/>
  <c r="Q17" i="9"/>
  <c r="P17" i="9"/>
  <c r="O17" i="9"/>
  <c r="N17" i="9"/>
  <c r="M17" i="9"/>
  <c r="L19" i="9"/>
  <c r="L15" i="9"/>
  <c r="O15" i="9"/>
  <c r="P15" i="9"/>
  <c r="M15" i="9"/>
  <c r="Q15" i="9"/>
  <c r="N15" i="9"/>
  <c r="Q16" i="9"/>
  <c r="P16" i="9"/>
  <c r="O16" i="9"/>
  <c r="N16" i="9"/>
  <c r="M16" i="9"/>
  <c r="L16" i="9"/>
  <c r="P19" i="9"/>
  <c r="H27" i="9"/>
  <c r="O27" i="9" s="1"/>
  <c r="G27" i="9"/>
  <c r="N27" i="9" s="1"/>
  <c r="F27" i="9"/>
  <c r="M27" i="9" s="1"/>
  <c r="E27" i="9"/>
  <c r="I27" i="9" l="1"/>
  <c r="P27" i="9" s="1"/>
  <c r="L27" i="9"/>
  <c r="L8" i="9"/>
  <c r="L10" i="9"/>
  <c r="I8" i="9"/>
  <c r="I10" i="9"/>
  <c r="F8" i="9"/>
  <c r="F10" i="9"/>
  <c r="C18" i="9" l="1"/>
  <c r="C26" i="9" s="1"/>
  <c r="C17" i="9"/>
  <c r="C25" i="9" s="1"/>
  <c r="C24" i="9"/>
  <c r="C23" i="9"/>
  <c r="I9" i="9" l="1"/>
  <c r="F9" i="9"/>
  <c r="L9" i="9"/>
  <c r="F7" i="9" l="1"/>
  <c r="L7" i="9"/>
  <c r="I7" i="9"/>
  <c r="J7" i="9" s="1"/>
  <c r="M10" i="9"/>
  <c r="M9" i="9"/>
  <c r="M8" i="9"/>
  <c r="M7" i="9"/>
  <c r="J10" i="9" l="1"/>
  <c r="J9" i="9"/>
  <c r="J8" i="9"/>
  <c r="G10" i="9"/>
  <c r="G9" i="9"/>
  <c r="G8" i="9"/>
  <c r="G7" i="9"/>
  <c r="D11" i="9" l="1"/>
  <c r="L11" i="9" l="1"/>
  <c r="M11" i="9" s="1"/>
  <c r="I11" i="9"/>
  <c r="J11" i="9" s="1"/>
  <c r="F11" i="9"/>
  <c r="G11" i="9" s="1"/>
</calcChain>
</file>

<file path=xl/sharedStrings.xml><?xml version="1.0" encoding="utf-8"?>
<sst xmlns="http://schemas.openxmlformats.org/spreadsheetml/2006/main" count="285" uniqueCount="94">
  <si>
    <t>Contents</t>
  </si>
  <si>
    <t>Page</t>
  </si>
  <si>
    <t>Porfolio Composition</t>
  </si>
  <si>
    <t>Risk Factors</t>
  </si>
  <si>
    <t>Market Risk Report</t>
  </si>
  <si>
    <t>Stress Scenarios</t>
  </si>
  <si>
    <t>Portfolio report</t>
  </si>
  <si>
    <t>Page 1</t>
  </si>
  <si>
    <t>Portfolio Composition</t>
    <phoneticPr fontId="0" type="noConversion"/>
  </si>
  <si>
    <t>Position</t>
  </si>
  <si>
    <t>Type</t>
  </si>
  <si>
    <t>Senstivity/Quantity</t>
  </si>
  <si>
    <t>Description</t>
  </si>
  <si>
    <t>Long</t>
  </si>
  <si>
    <t>Vol=18.02%</t>
  </si>
  <si>
    <t>Interest Rate=0.395%</t>
  </si>
  <si>
    <t>Holding Cost=0.395%</t>
  </si>
  <si>
    <t>T-Bond</t>
  </si>
  <si>
    <t>Coupon=3.0%</t>
  </si>
  <si>
    <t>Page 2</t>
  </si>
  <si>
    <t>Risk Factors and Sensitivities</t>
    <phoneticPr fontId="0" type="noConversion"/>
  </si>
  <si>
    <t>Risk Factors and sensitivities</t>
  </si>
  <si>
    <t>Sensitivity</t>
  </si>
  <si>
    <t>Value</t>
  </si>
  <si>
    <t>Stock Price</t>
  </si>
  <si>
    <t>Delta</t>
  </si>
  <si>
    <t>Gamma</t>
  </si>
  <si>
    <t>Volatility</t>
  </si>
  <si>
    <t>Vega</t>
  </si>
  <si>
    <t>Funding Rate</t>
  </si>
  <si>
    <t>Rho</t>
  </si>
  <si>
    <t>Yield</t>
  </si>
  <si>
    <t>DV01</t>
  </si>
  <si>
    <t>Page 3</t>
  </si>
  <si>
    <t>Risk Factor</t>
  </si>
  <si>
    <t>Page 4</t>
  </si>
  <si>
    <t>Interest Rate</t>
  </si>
  <si>
    <t>Stress Scenerio:</t>
  </si>
  <si>
    <t>WC+</t>
  </si>
  <si>
    <t>WC-</t>
  </si>
  <si>
    <t>Portfolio Risk Report</t>
    <phoneticPr fontId="1" type="noConversion"/>
  </si>
  <si>
    <t>Limits</t>
  </si>
  <si>
    <t>VaR</t>
  </si>
  <si>
    <t>ExpShortfall</t>
  </si>
  <si>
    <t>Regulatory Capital</t>
  </si>
  <si>
    <t>Instrument</t>
  </si>
  <si>
    <t>Market Value</t>
  </si>
  <si>
    <t>Excess</t>
  </si>
  <si>
    <t>Portfolio</t>
  </si>
  <si>
    <t>Signatures</t>
  </si>
  <si>
    <t xml:space="preserve">Risk Manager </t>
  </si>
  <si>
    <t>Chief Risk Officer</t>
  </si>
  <si>
    <t>Page 5</t>
  </si>
  <si>
    <t>IBM Stocks</t>
  </si>
  <si>
    <t>Oil</t>
  </si>
  <si>
    <t>Strike=193</t>
  </si>
  <si>
    <t>IBM Stock</t>
  </si>
  <si>
    <t xml:space="preserve">IBM Stock </t>
  </si>
  <si>
    <t>IBM Put -Vol</t>
  </si>
  <si>
    <t>T-Bond 10 yr</t>
  </si>
  <si>
    <t>Yield-T-Bond 10 yr</t>
  </si>
  <si>
    <t xml:space="preserve">CCAR Severely </t>
  </si>
  <si>
    <t>CCAR Adverse</t>
  </si>
  <si>
    <t>Individual Position Risk Report (Greek Method)</t>
  </si>
  <si>
    <t>Market Value Change</t>
  </si>
  <si>
    <t>Market Vlue Change</t>
  </si>
  <si>
    <t xml:space="preserve">Note: All nesssary calculation is demonstrated in 'Stress Risk (Greeks Method)' worksheet in 'Stress Testing' document </t>
  </si>
  <si>
    <t>Individual Position Risk Report (Full Valuation)</t>
  </si>
  <si>
    <t xml:space="preserve">Note: All nesssary calculation is demonstrated in 'Stress Risk (Full Valuation)' worksheet in 'Stress Testing' document </t>
  </si>
  <si>
    <t>Stress Scenarios (Using Full Valuation)</t>
  </si>
  <si>
    <t>Stress Scenarios (Using Greeks)</t>
  </si>
  <si>
    <t>Page 6</t>
  </si>
  <si>
    <t>Excess based on Different Dcenarios</t>
  </si>
  <si>
    <t>Individual Position Report - Greeks</t>
  </si>
  <si>
    <t>Individual Position Report - Full Valuation</t>
  </si>
  <si>
    <t>Note: All nesssary calculation is demonstrated in 'Stress Testing' document and 'Market Risk Measurement and Analysis' Document</t>
  </si>
  <si>
    <t xml:space="preserve">Date : </t>
  </si>
  <si>
    <t>Stress Scenario  Summary</t>
  </si>
  <si>
    <t xml:space="preserve">Date </t>
  </si>
  <si>
    <t>Portfolio Composition : From July 20th, 2008 to Nov. 1st 2017</t>
  </si>
  <si>
    <t>Short</t>
  </si>
  <si>
    <t>Short 130,000 IBM stocks</t>
  </si>
  <si>
    <t>IBM Call Option</t>
  </si>
  <si>
    <t>Underlying Price = As of Nov. 1st 2017</t>
  </si>
  <si>
    <t>Settlement Date = Nov. 1st 2017</t>
  </si>
  <si>
    <t>Expiration Date=1 month from Nov. 1st 2017</t>
  </si>
  <si>
    <t>Gold</t>
  </si>
  <si>
    <t>Long  50,000 gold</t>
  </si>
  <si>
    <t>Yield to Maturity = YTM as of Nov. 1st 2017</t>
  </si>
  <si>
    <t>Maturity 10 yrs from Nov. 1st 2017</t>
  </si>
  <si>
    <t>Morong Li</t>
  </si>
  <si>
    <t>Gold Price</t>
  </si>
  <si>
    <t>Historical (2011)</t>
  </si>
  <si>
    <t>Historical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</si>
</sst>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\$#,##0_);[Red]\(\$#,##0\)"/>
    <numFmt numFmtId="166" formatCode="_(* #,##0_);_(* \(#,##0\);_(* &quot;-&quot;??_);_(@_)"/>
    <numFmt numFmtId="167" formatCode="_ * #,##0.0_ ;_ * \-#,##0.0_ ;_ * &quot;-&quot;??_ ;_ @_ "/>
    <numFmt numFmtId="168" formatCode="_ * #,##0_ ;_ * \-#,##0_ ;_ * &quot;-&quot;??_ ;_ @_ "/>
    <numFmt numFmtId="169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90">
    <xf numFmtId="0" fontId="0" fillId="0" borderId="0"/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32" applyNumberFormat="0" applyAlignment="0" applyProtection="0"/>
    <xf numFmtId="0" fontId="17" fillId="7" borderId="33" applyNumberFormat="0" applyAlignment="0" applyProtection="0"/>
    <xf numFmtId="0" fontId="18" fillId="7" borderId="32" applyNumberFormat="0" applyAlignment="0" applyProtection="0"/>
    <xf numFmtId="0" fontId="19" fillId="0" borderId="34" applyNumberFormat="0" applyFill="0" applyAlignment="0" applyProtection="0"/>
    <xf numFmtId="0" fontId="20" fillId="8" borderId="35" applyNumberFormat="0" applyAlignment="0" applyProtection="0"/>
    <xf numFmtId="0" fontId="21" fillId="0" borderId="0" applyNumberFormat="0" applyFill="0" applyBorder="0" applyAlignment="0" applyProtection="0"/>
    <xf numFmtId="0" fontId="1" fillId="9" borderId="36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37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5" fillId="0" borderId="0"/>
    <xf numFmtId="0" fontId="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36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28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2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0" fontId="1" fillId="9" borderId="36" applyNumberFormat="0" applyFont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5" fillId="0" borderId="0">
      <alignment vertical="top"/>
    </xf>
  </cellStyleXfs>
  <cellXfs count="194">
    <xf numFmtId="0" fontId="0" fillId="0" borderId="0" xfId="0"/>
    <xf numFmtId="0" fontId="0" fillId="0" borderId="0" xfId="0"/>
    <xf numFmtId="0" fontId="2" fillId="0" borderId="0" xfId="0" applyFont="1"/>
    <xf numFmtId="41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 applyFill="1" applyBorder="1"/>
    <xf numFmtId="0" fontId="6" fillId="2" borderId="11" xfId="0" applyFont="1" applyFill="1" applyBorder="1"/>
    <xf numFmtId="0" fontId="2" fillId="2" borderId="12" xfId="0" applyFont="1" applyFill="1" applyBorder="1"/>
    <xf numFmtId="0" fontId="0" fillId="0" borderId="19" xfId="0" applyBorder="1"/>
    <xf numFmtId="0" fontId="0" fillId="0" borderId="21" xfId="0" applyBorder="1"/>
    <xf numFmtId="0" fontId="0" fillId="34" borderId="8" xfId="0" applyFill="1" applyBorder="1"/>
    <xf numFmtId="0" fontId="0" fillId="34" borderId="9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9" xfId="0" applyFill="1" applyBorder="1"/>
    <xf numFmtId="0" fontId="2" fillId="34" borderId="11" xfId="0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/>
    </xf>
    <xf numFmtId="0" fontId="2" fillId="34" borderId="12" xfId="0" applyFont="1" applyFill="1" applyBorder="1" applyAlignment="1">
      <alignment horizontal="center"/>
    </xf>
    <xf numFmtId="168" fontId="2" fillId="34" borderId="12" xfId="5" applyNumberFormat="1" applyFont="1" applyFill="1" applyBorder="1" applyAlignment="1">
      <alignment horizontal="center"/>
    </xf>
    <xf numFmtId="0" fontId="2" fillId="34" borderId="11" xfId="0" applyFont="1" applyFill="1" applyBorder="1" applyAlignment="1">
      <alignment horizontal="center" vertical="center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3" fontId="2" fillId="34" borderId="7" xfId="0" applyNumberFormat="1" applyFont="1" applyFill="1" applyBorder="1" applyAlignment="1">
      <alignment horizontal="center" vertical="center"/>
    </xf>
    <xf numFmtId="3" fontId="2" fillId="34" borderId="12" xfId="0" applyNumberFormat="1" applyFont="1" applyFill="1" applyBorder="1" applyAlignment="1">
      <alignment horizontal="center" vertical="center"/>
    </xf>
    <xf numFmtId="166" fontId="2" fillId="34" borderId="11" xfId="0" applyNumberFormat="1" applyFont="1" applyFill="1" applyBorder="1" applyAlignment="1">
      <alignment horizontal="center"/>
    </xf>
    <xf numFmtId="166" fontId="2" fillId="34" borderId="7" xfId="0" applyNumberFormat="1" applyFont="1" applyFill="1" applyBorder="1" applyAlignment="1">
      <alignment horizontal="center"/>
    </xf>
    <xf numFmtId="166" fontId="2" fillId="34" borderId="12" xfId="0" applyNumberFormat="1" applyFont="1" applyFill="1" applyBorder="1" applyAlignment="1">
      <alignment horizontal="center"/>
    </xf>
    <xf numFmtId="166" fontId="2" fillId="34" borderId="11" xfId="0" applyNumberFormat="1" applyFont="1" applyFill="1" applyBorder="1"/>
    <xf numFmtId="166" fontId="2" fillId="34" borderId="11" xfId="0" applyNumberFormat="1" applyFont="1" applyFill="1" applyBorder="1" applyAlignment="1">
      <alignment horizontal="center" vertical="center"/>
    </xf>
    <xf numFmtId="166" fontId="2" fillId="34" borderId="7" xfId="0" applyNumberFormat="1" applyFont="1" applyFill="1" applyBorder="1" applyAlignment="1">
      <alignment horizontal="center" vertical="center"/>
    </xf>
    <xf numFmtId="166" fontId="2" fillId="34" borderId="12" xfId="0" applyNumberFormat="1" applyFont="1" applyFill="1" applyBorder="1" applyAlignment="1">
      <alignment horizontal="center" vertical="center"/>
    </xf>
    <xf numFmtId="3" fontId="2" fillId="34" borderId="12" xfId="0" applyNumberFormat="1" applyFont="1" applyFill="1" applyBorder="1" applyAlignment="1">
      <alignment horizontal="center"/>
    </xf>
    <xf numFmtId="0" fontId="2" fillId="34" borderId="8" xfId="0" applyFont="1" applyFill="1" applyBorder="1" applyAlignment="1">
      <alignment vertical="center"/>
    </xf>
    <xf numFmtId="0" fontId="2" fillId="34" borderId="11" xfId="0" applyFont="1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40" fontId="0" fillId="34" borderId="19" xfId="0" applyNumberFormat="1" applyFill="1" applyBorder="1"/>
    <xf numFmtId="40" fontId="0" fillId="34" borderId="20" xfId="0" applyNumberFormat="1" applyFill="1" applyBorder="1"/>
    <xf numFmtId="0" fontId="2" fillId="34" borderId="9" xfId="0" applyFont="1" applyFill="1" applyBorder="1" applyAlignment="1">
      <alignment vertical="center"/>
    </xf>
    <xf numFmtId="0" fontId="2" fillId="34" borderId="10" xfId="0" applyFont="1" applyFill="1" applyBorder="1" applyAlignment="1">
      <alignment vertical="center"/>
    </xf>
    <xf numFmtId="0" fontId="7" fillId="34" borderId="8" xfId="0" applyFont="1" applyFill="1" applyBorder="1" applyAlignment="1">
      <alignment vertical="center"/>
    </xf>
    <xf numFmtId="0" fontId="7" fillId="34" borderId="9" xfId="0" applyFont="1" applyFill="1" applyBorder="1" applyAlignment="1">
      <alignment vertical="center"/>
    </xf>
    <xf numFmtId="0" fontId="7" fillId="34" borderId="10" xfId="0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horizontal="center"/>
    </xf>
    <xf numFmtId="167" fontId="0" fillId="34" borderId="12" xfId="5" applyNumberFormat="1" applyFont="1" applyFill="1" applyBorder="1"/>
    <xf numFmtId="167" fontId="0" fillId="34" borderId="11" xfId="5" applyNumberFormat="1" applyFont="1" applyFill="1" applyBorder="1"/>
    <xf numFmtId="167" fontId="0" fillId="34" borderId="7" xfId="5" applyNumberFormat="1" applyFont="1" applyFill="1" applyBorder="1"/>
    <xf numFmtId="167" fontId="0" fillId="34" borderId="12" xfId="5" applyNumberFormat="1" applyFont="1" applyFill="1" applyBorder="1" applyAlignment="1">
      <alignment vertical="center"/>
    </xf>
    <xf numFmtId="167" fontId="0" fillId="34" borderId="7" xfId="5" applyNumberFormat="1" applyFont="1" applyFill="1" applyBorder="1" applyAlignment="1">
      <alignment vertical="center"/>
    </xf>
    <xf numFmtId="167" fontId="0" fillId="34" borderId="12" xfId="5" applyNumberFormat="1" applyFont="1" applyFill="1" applyBorder="1" applyAlignment="1"/>
    <xf numFmtId="167" fontId="0" fillId="34" borderId="20" xfId="5" applyNumberFormat="1" applyFont="1" applyFill="1" applyBorder="1"/>
    <xf numFmtId="167" fontId="0" fillId="34" borderId="21" xfId="5" applyNumberFormat="1" applyFont="1" applyFill="1" applyBorder="1"/>
    <xf numFmtId="167" fontId="0" fillId="34" borderId="19" xfId="5" applyNumberFormat="1" applyFont="1" applyFill="1" applyBorder="1"/>
    <xf numFmtId="167" fontId="0" fillId="34" borderId="21" xfId="5" applyNumberFormat="1" applyFont="1" applyFill="1" applyBorder="1" applyAlignment="1">
      <alignment vertical="center"/>
    </xf>
    <xf numFmtId="167" fontId="0" fillId="34" borderId="7" xfId="0" applyNumberFormat="1" applyFill="1" applyBorder="1"/>
    <xf numFmtId="167" fontId="0" fillId="34" borderId="20" xfId="0" applyNumberFormat="1" applyFill="1" applyBorder="1"/>
    <xf numFmtId="167" fontId="0" fillId="34" borderId="21" xfId="0" applyNumberFormat="1" applyFill="1" applyBorder="1"/>
    <xf numFmtId="164" fontId="0" fillId="34" borderId="12" xfId="0" applyNumberFormat="1" applyFill="1" applyBorder="1"/>
    <xf numFmtId="164" fontId="0" fillId="34" borderId="21" xfId="0" applyNumberFormat="1" applyFill="1" applyBorder="1"/>
    <xf numFmtId="167" fontId="0" fillId="34" borderId="11" xfId="5" applyNumberFormat="1" applyFont="1" applyFill="1" applyBorder="1" applyAlignment="1">
      <alignment vertical="center"/>
    </xf>
    <xf numFmtId="167" fontId="0" fillId="34" borderId="19" xfId="5" applyNumberFormat="1" applyFont="1" applyFill="1" applyBorder="1" applyAlignment="1">
      <alignment vertical="center"/>
    </xf>
    <xf numFmtId="167" fontId="0" fillId="34" borderId="20" xfId="5" applyNumberFormat="1" applyFont="1" applyFill="1" applyBorder="1" applyAlignment="1">
      <alignment vertical="center"/>
    </xf>
    <xf numFmtId="0" fontId="9" fillId="35" borderId="1" xfId="0" applyFont="1" applyFill="1" applyBorder="1" applyAlignment="1">
      <alignment vertical="center"/>
    </xf>
    <xf numFmtId="0" fontId="9" fillId="35" borderId="26" xfId="0" applyFont="1" applyFill="1" applyBorder="1" applyAlignment="1">
      <alignment vertical="center"/>
    </xf>
    <xf numFmtId="0" fontId="9" fillId="35" borderId="2" xfId="0" applyFont="1" applyFill="1" applyBorder="1" applyAlignment="1">
      <alignment vertical="center"/>
    </xf>
    <xf numFmtId="169" fontId="0" fillId="34" borderId="7" xfId="0" applyNumberFormat="1" applyFill="1" applyBorder="1"/>
    <xf numFmtId="169" fontId="0" fillId="34" borderId="12" xfId="0" applyNumberFormat="1" applyFill="1" applyBorder="1"/>
    <xf numFmtId="169" fontId="0" fillId="34" borderId="20" xfId="0" applyNumberFormat="1" applyFill="1" applyBorder="1"/>
    <xf numFmtId="169" fontId="0" fillId="34" borderId="21" xfId="0" applyNumberFormat="1" applyFill="1" applyBorder="1"/>
    <xf numFmtId="0" fontId="2" fillId="34" borderId="8" xfId="0" applyFont="1" applyFill="1" applyBorder="1"/>
    <xf numFmtId="0" fontId="2" fillId="34" borderId="10" xfId="0" applyFont="1" applyFill="1" applyBorder="1"/>
    <xf numFmtId="0" fontId="6" fillId="34" borderId="11" xfId="0" applyFont="1" applyFill="1" applyBorder="1"/>
    <xf numFmtId="0" fontId="0" fillId="34" borderId="12" xfId="0" applyFont="1" applyFill="1" applyBorder="1" applyAlignment="1">
      <alignment horizontal="left"/>
    </xf>
    <xf numFmtId="0" fontId="6" fillId="34" borderId="19" xfId="0" applyFont="1" applyFill="1" applyBorder="1"/>
    <xf numFmtId="0" fontId="0" fillId="34" borderId="21" xfId="0" applyFont="1" applyFill="1" applyBorder="1" applyAlignment="1">
      <alignment horizontal="left"/>
    </xf>
    <xf numFmtId="0" fontId="2" fillId="34" borderId="12" xfId="0" applyFont="1" applyFill="1" applyBorder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0" fillId="36" borderId="41" xfId="0" applyFill="1" applyBorder="1"/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0" fillId="2" borderId="12" xfId="0" applyFill="1" applyBorder="1" applyAlignment="1">
      <alignment horizontal="left" wrapText="1"/>
    </xf>
    <xf numFmtId="0" fontId="0" fillId="2" borderId="12" xfId="0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0" fontId="0" fillId="2" borderId="21" xfId="0" applyFill="1" applyBorder="1" applyAlignment="1">
      <alignment horizontal="left"/>
    </xf>
    <xf numFmtId="0" fontId="2" fillId="2" borderId="1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0" fillId="34" borderId="42" xfId="0" applyFill="1" applyBorder="1" applyAlignment="1"/>
    <xf numFmtId="0" fontId="0" fillId="34" borderId="44" xfId="0" applyFill="1" applyBorder="1" applyAlignment="1"/>
    <xf numFmtId="0" fontId="3" fillId="0" borderId="0" xfId="0" applyFont="1" applyAlignment="1">
      <alignment horizontal="center" vertical="center"/>
    </xf>
    <xf numFmtId="0" fontId="6" fillId="34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34" borderId="3" xfId="0" applyFill="1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4" borderId="6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35" borderId="0" xfId="0" applyFont="1" applyFill="1" applyAlignment="1">
      <alignment horizontal="center" vertical="center"/>
    </xf>
    <xf numFmtId="0" fontId="2" fillId="35" borderId="8" xfId="0" applyFont="1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3" fillId="0" borderId="0" xfId="5" applyNumberFormat="1" applyFont="1" applyAlignment="1">
      <alignment horizontal="center" vertical="center"/>
    </xf>
    <xf numFmtId="0" fontId="2" fillId="35" borderId="9" xfId="0" applyFont="1" applyFill="1" applyBorder="1" applyAlignment="1">
      <alignment horizontal="center"/>
    </xf>
    <xf numFmtId="0" fontId="2" fillId="35" borderId="10" xfId="0" applyFont="1" applyFill="1" applyBorder="1" applyAlignment="1">
      <alignment horizontal="center"/>
    </xf>
    <xf numFmtId="168" fontId="2" fillId="34" borderId="7" xfId="5" applyNumberFormat="1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42" xfId="0" applyFill="1" applyBorder="1" applyAlignment="1">
      <alignment horizontal="center"/>
    </xf>
    <xf numFmtId="0" fontId="0" fillId="34" borderId="4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4" borderId="44" xfId="0" applyFill="1" applyBorder="1" applyAlignment="1">
      <alignment horizontal="center"/>
    </xf>
    <xf numFmtId="0" fontId="0" fillId="34" borderId="45" xfId="0" applyFill="1" applyBorder="1" applyAlignment="1">
      <alignment horizontal="center"/>
    </xf>
    <xf numFmtId="166" fontId="2" fillId="35" borderId="8" xfId="0" applyNumberFormat="1" applyFont="1" applyFill="1" applyBorder="1" applyAlignment="1">
      <alignment horizontal="center" vertical="center"/>
    </xf>
    <xf numFmtId="166" fontId="2" fillId="35" borderId="9" xfId="0" applyNumberFormat="1" applyFont="1" applyFill="1" applyBorder="1" applyAlignment="1">
      <alignment horizontal="center" vertical="center"/>
    </xf>
    <xf numFmtId="166" fontId="2" fillId="35" borderId="10" xfId="0" applyNumberFormat="1" applyFont="1" applyFill="1" applyBorder="1" applyAlignment="1">
      <alignment horizontal="center" vertical="center"/>
    </xf>
    <xf numFmtId="166" fontId="2" fillId="35" borderId="8" xfId="0" applyNumberFormat="1" applyFont="1" applyFill="1" applyBorder="1" applyAlignment="1">
      <alignment horizontal="center"/>
    </xf>
    <xf numFmtId="166" fontId="2" fillId="35" borderId="9" xfId="0" applyNumberFormat="1" applyFont="1" applyFill="1" applyBorder="1" applyAlignment="1">
      <alignment horizontal="center"/>
    </xf>
    <xf numFmtId="166" fontId="2" fillId="35" borderId="10" xfId="0" applyNumberFormat="1" applyFont="1" applyFill="1" applyBorder="1" applyAlignment="1">
      <alignment horizontal="center"/>
    </xf>
    <xf numFmtId="0" fontId="2" fillId="34" borderId="7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0" fillId="34" borderId="46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4" borderId="7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2" fillId="34" borderId="42" xfId="0" applyFont="1" applyFill="1" applyBorder="1" applyAlignment="1">
      <alignment horizontal="center"/>
    </xf>
    <xf numFmtId="0" fontId="2" fillId="34" borderId="46" xfId="0" applyFont="1" applyFill="1" applyBorder="1" applyAlignment="1">
      <alignment horizontal="center"/>
    </xf>
    <xf numFmtId="0" fontId="0" fillId="35" borderId="1" xfId="0" applyFont="1" applyFill="1" applyBorder="1" applyAlignment="1">
      <alignment horizontal="center" vertical="center"/>
    </xf>
    <xf numFmtId="0" fontId="0" fillId="35" borderId="2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35" borderId="27" xfId="0" applyFont="1" applyFill="1" applyBorder="1" applyAlignment="1">
      <alignment horizontal="center" vertical="center"/>
    </xf>
    <xf numFmtId="0" fontId="9" fillId="35" borderId="25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9" fillId="35" borderId="38" xfId="0" applyFont="1" applyFill="1" applyBorder="1" applyAlignment="1">
      <alignment horizontal="center" vertical="center"/>
    </xf>
    <xf numFmtId="0" fontId="0" fillId="35" borderId="39" xfId="0" applyFill="1" applyBorder="1" applyAlignment="1">
      <alignment horizontal="center"/>
    </xf>
    <xf numFmtId="0" fontId="0" fillId="35" borderId="40" xfId="0" applyFill="1" applyBorder="1" applyAlignment="1">
      <alignment horizontal="center"/>
    </xf>
    <xf numFmtId="0" fontId="9" fillId="35" borderId="26" xfId="0" applyFont="1" applyFill="1" applyBorder="1" applyAlignment="1">
      <alignment horizontal="center" vertical="center"/>
    </xf>
    <xf numFmtId="0" fontId="0" fillId="35" borderId="26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9" fillId="35" borderId="38" xfId="0" applyFont="1" applyFill="1" applyBorder="1" applyAlignment="1">
      <alignment vertical="center"/>
    </xf>
    <xf numFmtId="0" fontId="0" fillId="35" borderId="39" xfId="0" applyFill="1" applyBorder="1" applyAlignment="1">
      <alignment vertical="center"/>
    </xf>
    <xf numFmtId="0" fontId="0" fillId="35" borderId="40" xfId="0" applyFill="1" applyBorder="1" applyAlignment="1">
      <alignment vertical="center"/>
    </xf>
    <xf numFmtId="0" fontId="9" fillId="35" borderId="39" xfId="0" applyFont="1" applyFill="1" applyBorder="1" applyAlignment="1">
      <alignment horizontal="center" vertical="center"/>
    </xf>
    <xf numFmtId="0" fontId="0" fillId="35" borderId="39" xfId="0" applyFill="1" applyBorder="1" applyAlignment="1"/>
    <xf numFmtId="0" fontId="0" fillId="35" borderId="40" xfId="0" applyFill="1" applyBorder="1" applyAlignment="1"/>
  </cellXfs>
  <cellStyles count="990">
    <cellStyle name="20% - Accent1" xfId="23" builtinId="30" customBuiltin="1"/>
    <cellStyle name="20% - Accent1 10" xfId="454" xr:uid="{00000000-0005-0000-0000-000001000000}"/>
    <cellStyle name="20% - Accent1 11" xfId="455" xr:uid="{00000000-0005-0000-0000-000002000000}"/>
    <cellStyle name="20% - Accent1 2" xfId="56" xr:uid="{00000000-0005-0000-0000-000003000000}"/>
    <cellStyle name="20% - Accent1 2 2" xfId="98" xr:uid="{00000000-0005-0000-0000-000004000000}"/>
    <cellStyle name="20% - Accent1 2 2 2" xfId="197" xr:uid="{00000000-0005-0000-0000-000005000000}"/>
    <cellStyle name="20% - Accent1 2 2 2 2" xfId="456" xr:uid="{00000000-0005-0000-0000-000006000000}"/>
    <cellStyle name="20% - Accent1 2 2 2 2 2" xfId="457" xr:uid="{00000000-0005-0000-0000-000007000000}"/>
    <cellStyle name="20% - Accent1 2 2 2 3" xfId="458" xr:uid="{00000000-0005-0000-0000-000008000000}"/>
    <cellStyle name="20% - Accent1 2 2 2 4" xfId="459" xr:uid="{00000000-0005-0000-0000-000009000000}"/>
    <cellStyle name="20% - Accent1 2 2 3" xfId="296" xr:uid="{00000000-0005-0000-0000-00000A000000}"/>
    <cellStyle name="20% - Accent1 2 2 3 2" xfId="460" xr:uid="{00000000-0005-0000-0000-00000B000000}"/>
    <cellStyle name="20% - Accent1 2 2 4" xfId="410" xr:uid="{00000000-0005-0000-0000-00000C000000}"/>
    <cellStyle name="20% - Accent1 2 2 5" xfId="461" xr:uid="{00000000-0005-0000-0000-00000D000000}"/>
    <cellStyle name="20% - Accent1 2 3" xfId="155" xr:uid="{00000000-0005-0000-0000-00000E000000}"/>
    <cellStyle name="20% - Accent1 2 3 2" xfId="462" xr:uid="{00000000-0005-0000-0000-00000F000000}"/>
    <cellStyle name="20% - Accent1 2 3 2 2" xfId="463" xr:uid="{00000000-0005-0000-0000-000010000000}"/>
    <cellStyle name="20% - Accent1 2 3 3" xfId="464" xr:uid="{00000000-0005-0000-0000-000011000000}"/>
    <cellStyle name="20% - Accent1 2 3 4" xfId="465" xr:uid="{00000000-0005-0000-0000-000012000000}"/>
    <cellStyle name="20% - Accent1 2 4" xfId="254" xr:uid="{00000000-0005-0000-0000-000013000000}"/>
    <cellStyle name="20% - Accent1 2 4 2" xfId="466" xr:uid="{00000000-0005-0000-0000-000014000000}"/>
    <cellStyle name="20% - Accent1 2 5" xfId="368" xr:uid="{00000000-0005-0000-0000-000015000000}"/>
    <cellStyle name="20% - Accent1 2 6" xfId="467" xr:uid="{00000000-0005-0000-0000-000016000000}"/>
    <cellStyle name="20% - Accent1 3" xfId="70" xr:uid="{00000000-0005-0000-0000-000017000000}"/>
    <cellStyle name="20% - Accent1 3 2" xfId="99" xr:uid="{00000000-0005-0000-0000-000018000000}"/>
    <cellStyle name="20% - Accent1 3 2 2" xfId="198" xr:uid="{00000000-0005-0000-0000-000019000000}"/>
    <cellStyle name="20% - Accent1 3 2 2 2" xfId="468" xr:uid="{00000000-0005-0000-0000-00001A000000}"/>
    <cellStyle name="20% - Accent1 3 2 3" xfId="297" xr:uid="{00000000-0005-0000-0000-00001B000000}"/>
    <cellStyle name="20% - Accent1 3 2 4" xfId="411" xr:uid="{00000000-0005-0000-0000-00001C000000}"/>
    <cellStyle name="20% - Accent1 3 3" xfId="169" xr:uid="{00000000-0005-0000-0000-00001D000000}"/>
    <cellStyle name="20% - Accent1 3 3 2" xfId="469" xr:uid="{00000000-0005-0000-0000-00001E000000}"/>
    <cellStyle name="20% - Accent1 3 4" xfId="268" xr:uid="{00000000-0005-0000-0000-00001F000000}"/>
    <cellStyle name="20% - Accent1 3 5" xfId="382" xr:uid="{00000000-0005-0000-0000-000020000000}"/>
    <cellStyle name="20% - Accent1 4" xfId="84" xr:uid="{00000000-0005-0000-0000-000021000000}"/>
    <cellStyle name="20% - Accent1 4 2" xfId="100" xr:uid="{00000000-0005-0000-0000-000022000000}"/>
    <cellStyle name="20% - Accent1 4 2 2" xfId="199" xr:uid="{00000000-0005-0000-0000-000023000000}"/>
    <cellStyle name="20% - Accent1 4 2 2 2" xfId="470" xr:uid="{00000000-0005-0000-0000-000024000000}"/>
    <cellStyle name="20% - Accent1 4 2 3" xfId="298" xr:uid="{00000000-0005-0000-0000-000025000000}"/>
    <cellStyle name="20% - Accent1 4 2 4" xfId="412" xr:uid="{00000000-0005-0000-0000-000026000000}"/>
    <cellStyle name="20% - Accent1 4 3" xfId="183" xr:uid="{00000000-0005-0000-0000-000027000000}"/>
    <cellStyle name="20% - Accent1 4 3 2" xfId="471" xr:uid="{00000000-0005-0000-0000-000028000000}"/>
    <cellStyle name="20% - Accent1 4 4" xfId="282" xr:uid="{00000000-0005-0000-0000-000029000000}"/>
    <cellStyle name="20% - Accent1 4 5" xfId="396" xr:uid="{00000000-0005-0000-0000-00002A000000}"/>
    <cellStyle name="20% - Accent1 5" xfId="141" xr:uid="{00000000-0005-0000-0000-00002B000000}"/>
    <cellStyle name="20% - Accent1 5 2" xfId="339" xr:uid="{00000000-0005-0000-0000-00002C000000}"/>
    <cellStyle name="20% - Accent1 5 2 2" xfId="472" xr:uid="{00000000-0005-0000-0000-00002D000000}"/>
    <cellStyle name="20% - Accent1 5 3" xfId="473" xr:uid="{00000000-0005-0000-0000-00002E000000}"/>
    <cellStyle name="20% - Accent1 5 4" xfId="474" xr:uid="{00000000-0005-0000-0000-00002F000000}"/>
    <cellStyle name="20% - Accent1 6" xfId="240" xr:uid="{00000000-0005-0000-0000-000030000000}"/>
    <cellStyle name="20% - Accent1 6 2" xfId="475" xr:uid="{00000000-0005-0000-0000-000031000000}"/>
    <cellStyle name="20% - Accent1 6 2 2" xfId="476" xr:uid="{00000000-0005-0000-0000-000032000000}"/>
    <cellStyle name="20% - Accent1 6 3" xfId="477" xr:uid="{00000000-0005-0000-0000-000033000000}"/>
    <cellStyle name="20% - Accent1 6 4" xfId="478" xr:uid="{00000000-0005-0000-0000-000034000000}"/>
    <cellStyle name="20% - Accent1 7" xfId="354" xr:uid="{00000000-0005-0000-0000-000035000000}"/>
    <cellStyle name="20% - Accent1 7 2" xfId="479" xr:uid="{00000000-0005-0000-0000-000036000000}"/>
    <cellStyle name="20% - Accent1 7 2 2" xfId="480" xr:uid="{00000000-0005-0000-0000-000037000000}"/>
    <cellStyle name="20% - Accent1 7 3" xfId="481" xr:uid="{00000000-0005-0000-0000-000038000000}"/>
    <cellStyle name="20% - Accent1 7 4" xfId="482" xr:uid="{00000000-0005-0000-0000-000039000000}"/>
    <cellStyle name="20% - Accent1 8" xfId="483" xr:uid="{00000000-0005-0000-0000-00003A000000}"/>
    <cellStyle name="20% - Accent1 8 2" xfId="484" xr:uid="{00000000-0005-0000-0000-00003B000000}"/>
    <cellStyle name="20% - Accent1 9" xfId="485" xr:uid="{00000000-0005-0000-0000-00003C000000}"/>
    <cellStyle name="20% - Accent1 9 2" xfId="486" xr:uid="{00000000-0005-0000-0000-00003D000000}"/>
    <cellStyle name="20% - Accent2" xfId="27" builtinId="34" customBuiltin="1"/>
    <cellStyle name="20% - Accent2 10" xfId="487" xr:uid="{00000000-0005-0000-0000-00003F000000}"/>
    <cellStyle name="20% - Accent2 11" xfId="488" xr:uid="{00000000-0005-0000-0000-000040000000}"/>
    <cellStyle name="20% - Accent2 2" xfId="57" xr:uid="{00000000-0005-0000-0000-000041000000}"/>
    <cellStyle name="20% - Accent2 2 2" xfId="101" xr:uid="{00000000-0005-0000-0000-000042000000}"/>
    <cellStyle name="20% - Accent2 2 2 2" xfId="200" xr:uid="{00000000-0005-0000-0000-000043000000}"/>
    <cellStyle name="20% - Accent2 2 2 2 2" xfId="489" xr:uid="{00000000-0005-0000-0000-000044000000}"/>
    <cellStyle name="20% - Accent2 2 2 2 2 2" xfId="490" xr:uid="{00000000-0005-0000-0000-000045000000}"/>
    <cellStyle name="20% - Accent2 2 2 2 3" xfId="491" xr:uid="{00000000-0005-0000-0000-000046000000}"/>
    <cellStyle name="20% - Accent2 2 2 2 4" xfId="492" xr:uid="{00000000-0005-0000-0000-000047000000}"/>
    <cellStyle name="20% - Accent2 2 2 3" xfId="299" xr:uid="{00000000-0005-0000-0000-000048000000}"/>
    <cellStyle name="20% - Accent2 2 2 3 2" xfId="493" xr:uid="{00000000-0005-0000-0000-000049000000}"/>
    <cellStyle name="20% - Accent2 2 2 4" xfId="413" xr:uid="{00000000-0005-0000-0000-00004A000000}"/>
    <cellStyle name="20% - Accent2 2 2 5" xfId="494" xr:uid="{00000000-0005-0000-0000-00004B000000}"/>
    <cellStyle name="20% - Accent2 2 3" xfId="156" xr:uid="{00000000-0005-0000-0000-00004C000000}"/>
    <cellStyle name="20% - Accent2 2 3 2" xfId="495" xr:uid="{00000000-0005-0000-0000-00004D000000}"/>
    <cellStyle name="20% - Accent2 2 3 2 2" xfId="496" xr:uid="{00000000-0005-0000-0000-00004E000000}"/>
    <cellStyle name="20% - Accent2 2 3 3" xfId="497" xr:uid="{00000000-0005-0000-0000-00004F000000}"/>
    <cellStyle name="20% - Accent2 2 3 4" xfId="498" xr:uid="{00000000-0005-0000-0000-000050000000}"/>
    <cellStyle name="20% - Accent2 2 4" xfId="255" xr:uid="{00000000-0005-0000-0000-000051000000}"/>
    <cellStyle name="20% - Accent2 2 4 2" xfId="499" xr:uid="{00000000-0005-0000-0000-000052000000}"/>
    <cellStyle name="20% - Accent2 2 5" xfId="369" xr:uid="{00000000-0005-0000-0000-000053000000}"/>
    <cellStyle name="20% - Accent2 2 6" xfId="500" xr:uid="{00000000-0005-0000-0000-000054000000}"/>
    <cellStyle name="20% - Accent2 3" xfId="71" xr:uid="{00000000-0005-0000-0000-000055000000}"/>
    <cellStyle name="20% - Accent2 3 2" xfId="102" xr:uid="{00000000-0005-0000-0000-000056000000}"/>
    <cellStyle name="20% - Accent2 3 2 2" xfId="201" xr:uid="{00000000-0005-0000-0000-000057000000}"/>
    <cellStyle name="20% - Accent2 3 2 2 2" xfId="501" xr:uid="{00000000-0005-0000-0000-000058000000}"/>
    <cellStyle name="20% - Accent2 3 2 3" xfId="300" xr:uid="{00000000-0005-0000-0000-000059000000}"/>
    <cellStyle name="20% - Accent2 3 2 4" xfId="414" xr:uid="{00000000-0005-0000-0000-00005A000000}"/>
    <cellStyle name="20% - Accent2 3 3" xfId="170" xr:uid="{00000000-0005-0000-0000-00005B000000}"/>
    <cellStyle name="20% - Accent2 3 3 2" xfId="502" xr:uid="{00000000-0005-0000-0000-00005C000000}"/>
    <cellStyle name="20% - Accent2 3 4" xfId="269" xr:uid="{00000000-0005-0000-0000-00005D000000}"/>
    <cellStyle name="20% - Accent2 3 5" xfId="383" xr:uid="{00000000-0005-0000-0000-00005E000000}"/>
    <cellStyle name="20% - Accent2 4" xfId="85" xr:uid="{00000000-0005-0000-0000-00005F000000}"/>
    <cellStyle name="20% - Accent2 4 2" xfId="103" xr:uid="{00000000-0005-0000-0000-000060000000}"/>
    <cellStyle name="20% - Accent2 4 2 2" xfId="202" xr:uid="{00000000-0005-0000-0000-000061000000}"/>
    <cellStyle name="20% - Accent2 4 2 2 2" xfId="503" xr:uid="{00000000-0005-0000-0000-000062000000}"/>
    <cellStyle name="20% - Accent2 4 2 3" xfId="301" xr:uid="{00000000-0005-0000-0000-000063000000}"/>
    <cellStyle name="20% - Accent2 4 2 4" xfId="415" xr:uid="{00000000-0005-0000-0000-000064000000}"/>
    <cellStyle name="20% - Accent2 4 3" xfId="184" xr:uid="{00000000-0005-0000-0000-000065000000}"/>
    <cellStyle name="20% - Accent2 4 3 2" xfId="504" xr:uid="{00000000-0005-0000-0000-000066000000}"/>
    <cellStyle name="20% - Accent2 4 4" xfId="283" xr:uid="{00000000-0005-0000-0000-000067000000}"/>
    <cellStyle name="20% - Accent2 4 5" xfId="397" xr:uid="{00000000-0005-0000-0000-000068000000}"/>
    <cellStyle name="20% - Accent2 5" xfId="142" xr:uid="{00000000-0005-0000-0000-000069000000}"/>
    <cellStyle name="20% - Accent2 5 2" xfId="340" xr:uid="{00000000-0005-0000-0000-00006A000000}"/>
    <cellStyle name="20% - Accent2 5 2 2" xfId="505" xr:uid="{00000000-0005-0000-0000-00006B000000}"/>
    <cellStyle name="20% - Accent2 5 3" xfId="506" xr:uid="{00000000-0005-0000-0000-00006C000000}"/>
    <cellStyle name="20% - Accent2 5 4" xfId="507" xr:uid="{00000000-0005-0000-0000-00006D000000}"/>
    <cellStyle name="20% - Accent2 6" xfId="241" xr:uid="{00000000-0005-0000-0000-00006E000000}"/>
    <cellStyle name="20% - Accent2 6 2" xfId="508" xr:uid="{00000000-0005-0000-0000-00006F000000}"/>
    <cellStyle name="20% - Accent2 6 2 2" xfId="509" xr:uid="{00000000-0005-0000-0000-000070000000}"/>
    <cellStyle name="20% - Accent2 6 3" xfId="510" xr:uid="{00000000-0005-0000-0000-000071000000}"/>
    <cellStyle name="20% - Accent2 6 4" xfId="511" xr:uid="{00000000-0005-0000-0000-000072000000}"/>
    <cellStyle name="20% - Accent2 7" xfId="355" xr:uid="{00000000-0005-0000-0000-000073000000}"/>
    <cellStyle name="20% - Accent2 7 2" xfId="512" xr:uid="{00000000-0005-0000-0000-000074000000}"/>
    <cellStyle name="20% - Accent2 7 2 2" xfId="513" xr:uid="{00000000-0005-0000-0000-000075000000}"/>
    <cellStyle name="20% - Accent2 7 3" xfId="514" xr:uid="{00000000-0005-0000-0000-000076000000}"/>
    <cellStyle name="20% - Accent2 7 4" xfId="515" xr:uid="{00000000-0005-0000-0000-000077000000}"/>
    <cellStyle name="20% - Accent2 8" xfId="516" xr:uid="{00000000-0005-0000-0000-000078000000}"/>
    <cellStyle name="20% - Accent2 8 2" xfId="517" xr:uid="{00000000-0005-0000-0000-000079000000}"/>
    <cellStyle name="20% - Accent2 9" xfId="518" xr:uid="{00000000-0005-0000-0000-00007A000000}"/>
    <cellStyle name="20% - Accent2 9 2" xfId="519" xr:uid="{00000000-0005-0000-0000-00007B000000}"/>
    <cellStyle name="20% - Accent3" xfId="31" builtinId="38" customBuiltin="1"/>
    <cellStyle name="20% - Accent3 10" xfId="520" xr:uid="{00000000-0005-0000-0000-00007D000000}"/>
    <cellStyle name="20% - Accent3 11" xfId="521" xr:uid="{00000000-0005-0000-0000-00007E000000}"/>
    <cellStyle name="20% - Accent3 2" xfId="58" xr:uid="{00000000-0005-0000-0000-00007F000000}"/>
    <cellStyle name="20% - Accent3 2 2" xfId="104" xr:uid="{00000000-0005-0000-0000-000080000000}"/>
    <cellStyle name="20% - Accent3 2 2 2" xfId="203" xr:uid="{00000000-0005-0000-0000-000081000000}"/>
    <cellStyle name="20% - Accent3 2 2 2 2" xfId="522" xr:uid="{00000000-0005-0000-0000-000082000000}"/>
    <cellStyle name="20% - Accent3 2 2 2 2 2" xfId="523" xr:uid="{00000000-0005-0000-0000-000083000000}"/>
    <cellStyle name="20% - Accent3 2 2 2 3" xfId="524" xr:uid="{00000000-0005-0000-0000-000084000000}"/>
    <cellStyle name="20% - Accent3 2 2 2 4" xfId="525" xr:uid="{00000000-0005-0000-0000-000085000000}"/>
    <cellStyle name="20% - Accent3 2 2 3" xfId="302" xr:uid="{00000000-0005-0000-0000-000086000000}"/>
    <cellStyle name="20% - Accent3 2 2 3 2" xfId="526" xr:uid="{00000000-0005-0000-0000-000087000000}"/>
    <cellStyle name="20% - Accent3 2 2 4" xfId="416" xr:uid="{00000000-0005-0000-0000-000088000000}"/>
    <cellStyle name="20% - Accent3 2 2 5" xfId="527" xr:uid="{00000000-0005-0000-0000-000089000000}"/>
    <cellStyle name="20% - Accent3 2 3" xfId="157" xr:uid="{00000000-0005-0000-0000-00008A000000}"/>
    <cellStyle name="20% - Accent3 2 3 2" xfId="528" xr:uid="{00000000-0005-0000-0000-00008B000000}"/>
    <cellStyle name="20% - Accent3 2 3 2 2" xfId="529" xr:uid="{00000000-0005-0000-0000-00008C000000}"/>
    <cellStyle name="20% - Accent3 2 3 3" xfId="530" xr:uid="{00000000-0005-0000-0000-00008D000000}"/>
    <cellStyle name="20% - Accent3 2 3 4" xfId="531" xr:uid="{00000000-0005-0000-0000-00008E000000}"/>
    <cellStyle name="20% - Accent3 2 4" xfId="256" xr:uid="{00000000-0005-0000-0000-00008F000000}"/>
    <cellStyle name="20% - Accent3 2 4 2" xfId="532" xr:uid="{00000000-0005-0000-0000-000090000000}"/>
    <cellStyle name="20% - Accent3 2 5" xfId="370" xr:uid="{00000000-0005-0000-0000-000091000000}"/>
    <cellStyle name="20% - Accent3 2 6" xfId="533" xr:uid="{00000000-0005-0000-0000-000092000000}"/>
    <cellStyle name="20% - Accent3 3" xfId="72" xr:uid="{00000000-0005-0000-0000-000093000000}"/>
    <cellStyle name="20% - Accent3 3 2" xfId="105" xr:uid="{00000000-0005-0000-0000-000094000000}"/>
    <cellStyle name="20% - Accent3 3 2 2" xfId="204" xr:uid="{00000000-0005-0000-0000-000095000000}"/>
    <cellStyle name="20% - Accent3 3 2 2 2" xfId="534" xr:uid="{00000000-0005-0000-0000-000096000000}"/>
    <cellStyle name="20% - Accent3 3 2 3" xfId="303" xr:uid="{00000000-0005-0000-0000-000097000000}"/>
    <cellStyle name="20% - Accent3 3 2 4" xfId="417" xr:uid="{00000000-0005-0000-0000-000098000000}"/>
    <cellStyle name="20% - Accent3 3 3" xfId="171" xr:uid="{00000000-0005-0000-0000-000099000000}"/>
    <cellStyle name="20% - Accent3 3 3 2" xfId="535" xr:uid="{00000000-0005-0000-0000-00009A000000}"/>
    <cellStyle name="20% - Accent3 3 4" xfId="270" xr:uid="{00000000-0005-0000-0000-00009B000000}"/>
    <cellStyle name="20% - Accent3 3 5" xfId="384" xr:uid="{00000000-0005-0000-0000-00009C000000}"/>
    <cellStyle name="20% - Accent3 4" xfId="86" xr:uid="{00000000-0005-0000-0000-00009D000000}"/>
    <cellStyle name="20% - Accent3 4 2" xfId="106" xr:uid="{00000000-0005-0000-0000-00009E000000}"/>
    <cellStyle name="20% - Accent3 4 2 2" xfId="205" xr:uid="{00000000-0005-0000-0000-00009F000000}"/>
    <cellStyle name="20% - Accent3 4 2 2 2" xfId="536" xr:uid="{00000000-0005-0000-0000-0000A0000000}"/>
    <cellStyle name="20% - Accent3 4 2 3" xfId="304" xr:uid="{00000000-0005-0000-0000-0000A1000000}"/>
    <cellStyle name="20% - Accent3 4 2 4" xfId="418" xr:uid="{00000000-0005-0000-0000-0000A2000000}"/>
    <cellStyle name="20% - Accent3 4 3" xfId="185" xr:uid="{00000000-0005-0000-0000-0000A3000000}"/>
    <cellStyle name="20% - Accent3 4 3 2" xfId="537" xr:uid="{00000000-0005-0000-0000-0000A4000000}"/>
    <cellStyle name="20% - Accent3 4 4" xfId="284" xr:uid="{00000000-0005-0000-0000-0000A5000000}"/>
    <cellStyle name="20% - Accent3 4 5" xfId="398" xr:uid="{00000000-0005-0000-0000-0000A6000000}"/>
    <cellStyle name="20% - Accent3 5" xfId="143" xr:uid="{00000000-0005-0000-0000-0000A7000000}"/>
    <cellStyle name="20% - Accent3 5 2" xfId="341" xr:uid="{00000000-0005-0000-0000-0000A8000000}"/>
    <cellStyle name="20% - Accent3 5 2 2" xfId="538" xr:uid="{00000000-0005-0000-0000-0000A9000000}"/>
    <cellStyle name="20% - Accent3 5 3" xfId="539" xr:uid="{00000000-0005-0000-0000-0000AA000000}"/>
    <cellStyle name="20% - Accent3 5 4" xfId="540" xr:uid="{00000000-0005-0000-0000-0000AB000000}"/>
    <cellStyle name="20% - Accent3 6" xfId="242" xr:uid="{00000000-0005-0000-0000-0000AC000000}"/>
    <cellStyle name="20% - Accent3 6 2" xfId="541" xr:uid="{00000000-0005-0000-0000-0000AD000000}"/>
    <cellStyle name="20% - Accent3 6 2 2" xfId="542" xr:uid="{00000000-0005-0000-0000-0000AE000000}"/>
    <cellStyle name="20% - Accent3 6 3" xfId="543" xr:uid="{00000000-0005-0000-0000-0000AF000000}"/>
    <cellStyle name="20% - Accent3 6 4" xfId="544" xr:uid="{00000000-0005-0000-0000-0000B0000000}"/>
    <cellStyle name="20% - Accent3 7" xfId="356" xr:uid="{00000000-0005-0000-0000-0000B1000000}"/>
    <cellStyle name="20% - Accent3 7 2" xfId="545" xr:uid="{00000000-0005-0000-0000-0000B2000000}"/>
    <cellStyle name="20% - Accent3 7 2 2" xfId="546" xr:uid="{00000000-0005-0000-0000-0000B3000000}"/>
    <cellStyle name="20% - Accent3 7 3" xfId="547" xr:uid="{00000000-0005-0000-0000-0000B4000000}"/>
    <cellStyle name="20% - Accent3 7 4" xfId="548" xr:uid="{00000000-0005-0000-0000-0000B5000000}"/>
    <cellStyle name="20% - Accent3 8" xfId="549" xr:uid="{00000000-0005-0000-0000-0000B6000000}"/>
    <cellStyle name="20% - Accent3 8 2" xfId="550" xr:uid="{00000000-0005-0000-0000-0000B7000000}"/>
    <cellStyle name="20% - Accent3 9" xfId="551" xr:uid="{00000000-0005-0000-0000-0000B8000000}"/>
    <cellStyle name="20% - Accent3 9 2" xfId="552" xr:uid="{00000000-0005-0000-0000-0000B9000000}"/>
    <cellStyle name="20% - Accent4" xfId="35" builtinId="42" customBuiltin="1"/>
    <cellStyle name="20% - Accent4 10" xfId="553" xr:uid="{00000000-0005-0000-0000-0000BB000000}"/>
    <cellStyle name="20% - Accent4 11" xfId="554" xr:uid="{00000000-0005-0000-0000-0000BC000000}"/>
    <cellStyle name="20% - Accent4 2" xfId="59" xr:uid="{00000000-0005-0000-0000-0000BD000000}"/>
    <cellStyle name="20% - Accent4 2 2" xfId="107" xr:uid="{00000000-0005-0000-0000-0000BE000000}"/>
    <cellStyle name="20% - Accent4 2 2 2" xfId="206" xr:uid="{00000000-0005-0000-0000-0000BF000000}"/>
    <cellStyle name="20% - Accent4 2 2 2 2" xfId="555" xr:uid="{00000000-0005-0000-0000-0000C0000000}"/>
    <cellStyle name="20% - Accent4 2 2 2 2 2" xfId="556" xr:uid="{00000000-0005-0000-0000-0000C1000000}"/>
    <cellStyle name="20% - Accent4 2 2 2 3" xfId="557" xr:uid="{00000000-0005-0000-0000-0000C2000000}"/>
    <cellStyle name="20% - Accent4 2 2 2 4" xfId="558" xr:uid="{00000000-0005-0000-0000-0000C3000000}"/>
    <cellStyle name="20% - Accent4 2 2 3" xfId="305" xr:uid="{00000000-0005-0000-0000-0000C4000000}"/>
    <cellStyle name="20% - Accent4 2 2 3 2" xfId="559" xr:uid="{00000000-0005-0000-0000-0000C5000000}"/>
    <cellStyle name="20% - Accent4 2 2 4" xfId="419" xr:uid="{00000000-0005-0000-0000-0000C6000000}"/>
    <cellStyle name="20% - Accent4 2 2 5" xfId="560" xr:uid="{00000000-0005-0000-0000-0000C7000000}"/>
    <cellStyle name="20% - Accent4 2 3" xfId="158" xr:uid="{00000000-0005-0000-0000-0000C8000000}"/>
    <cellStyle name="20% - Accent4 2 3 2" xfId="561" xr:uid="{00000000-0005-0000-0000-0000C9000000}"/>
    <cellStyle name="20% - Accent4 2 3 2 2" xfId="562" xr:uid="{00000000-0005-0000-0000-0000CA000000}"/>
    <cellStyle name="20% - Accent4 2 3 3" xfId="563" xr:uid="{00000000-0005-0000-0000-0000CB000000}"/>
    <cellStyle name="20% - Accent4 2 3 4" xfId="564" xr:uid="{00000000-0005-0000-0000-0000CC000000}"/>
    <cellStyle name="20% - Accent4 2 4" xfId="257" xr:uid="{00000000-0005-0000-0000-0000CD000000}"/>
    <cellStyle name="20% - Accent4 2 4 2" xfId="565" xr:uid="{00000000-0005-0000-0000-0000CE000000}"/>
    <cellStyle name="20% - Accent4 2 5" xfId="371" xr:uid="{00000000-0005-0000-0000-0000CF000000}"/>
    <cellStyle name="20% - Accent4 2 6" xfId="566" xr:uid="{00000000-0005-0000-0000-0000D0000000}"/>
    <cellStyle name="20% - Accent4 3" xfId="73" xr:uid="{00000000-0005-0000-0000-0000D1000000}"/>
    <cellStyle name="20% - Accent4 3 2" xfId="108" xr:uid="{00000000-0005-0000-0000-0000D2000000}"/>
    <cellStyle name="20% - Accent4 3 2 2" xfId="207" xr:uid="{00000000-0005-0000-0000-0000D3000000}"/>
    <cellStyle name="20% - Accent4 3 2 2 2" xfId="567" xr:uid="{00000000-0005-0000-0000-0000D4000000}"/>
    <cellStyle name="20% - Accent4 3 2 3" xfId="306" xr:uid="{00000000-0005-0000-0000-0000D5000000}"/>
    <cellStyle name="20% - Accent4 3 2 4" xfId="420" xr:uid="{00000000-0005-0000-0000-0000D6000000}"/>
    <cellStyle name="20% - Accent4 3 3" xfId="172" xr:uid="{00000000-0005-0000-0000-0000D7000000}"/>
    <cellStyle name="20% - Accent4 3 3 2" xfId="568" xr:uid="{00000000-0005-0000-0000-0000D8000000}"/>
    <cellStyle name="20% - Accent4 3 4" xfId="271" xr:uid="{00000000-0005-0000-0000-0000D9000000}"/>
    <cellStyle name="20% - Accent4 3 5" xfId="385" xr:uid="{00000000-0005-0000-0000-0000DA000000}"/>
    <cellStyle name="20% - Accent4 4" xfId="87" xr:uid="{00000000-0005-0000-0000-0000DB000000}"/>
    <cellStyle name="20% - Accent4 4 2" xfId="109" xr:uid="{00000000-0005-0000-0000-0000DC000000}"/>
    <cellStyle name="20% - Accent4 4 2 2" xfId="208" xr:uid="{00000000-0005-0000-0000-0000DD000000}"/>
    <cellStyle name="20% - Accent4 4 2 2 2" xfId="569" xr:uid="{00000000-0005-0000-0000-0000DE000000}"/>
    <cellStyle name="20% - Accent4 4 2 3" xfId="307" xr:uid="{00000000-0005-0000-0000-0000DF000000}"/>
    <cellStyle name="20% - Accent4 4 2 4" xfId="421" xr:uid="{00000000-0005-0000-0000-0000E0000000}"/>
    <cellStyle name="20% - Accent4 4 3" xfId="186" xr:uid="{00000000-0005-0000-0000-0000E1000000}"/>
    <cellStyle name="20% - Accent4 4 3 2" xfId="570" xr:uid="{00000000-0005-0000-0000-0000E2000000}"/>
    <cellStyle name="20% - Accent4 4 4" xfId="285" xr:uid="{00000000-0005-0000-0000-0000E3000000}"/>
    <cellStyle name="20% - Accent4 4 5" xfId="399" xr:uid="{00000000-0005-0000-0000-0000E4000000}"/>
    <cellStyle name="20% - Accent4 5" xfId="144" xr:uid="{00000000-0005-0000-0000-0000E5000000}"/>
    <cellStyle name="20% - Accent4 5 2" xfId="342" xr:uid="{00000000-0005-0000-0000-0000E6000000}"/>
    <cellStyle name="20% - Accent4 5 2 2" xfId="571" xr:uid="{00000000-0005-0000-0000-0000E7000000}"/>
    <cellStyle name="20% - Accent4 5 3" xfId="572" xr:uid="{00000000-0005-0000-0000-0000E8000000}"/>
    <cellStyle name="20% - Accent4 5 4" xfId="573" xr:uid="{00000000-0005-0000-0000-0000E9000000}"/>
    <cellStyle name="20% - Accent4 6" xfId="243" xr:uid="{00000000-0005-0000-0000-0000EA000000}"/>
    <cellStyle name="20% - Accent4 6 2" xfId="574" xr:uid="{00000000-0005-0000-0000-0000EB000000}"/>
    <cellStyle name="20% - Accent4 6 2 2" xfId="575" xr:uid="{00000000-0005-0000-0000-0000EC000000}"/>
    <cellStyle name="20% - Accent4 6 3" xfId="576" xr:uid="{00000000-0005-0000-0000-0000ED000000}"/>
    <cellStyle name="20% - Accent4 6 4" xfId="577" xr:uid="{00000000-0005-0000-0000-0000EE000000}"/>
    <cellStyle name="20% - Accent4 7" xfId="357" xr:uid="{00000000-0005-0000-0000-0000EF000000}"/>
    <cellStyle name="20% - Accent4 7 2" xfId="578" xr:uid="{00000000-0005-0000-0000-0000F0000000}"/>
    <cellStyle name="20% - Accent4 7 2 2" xfId="579" xr:uid="{00000000-0005-0000-0000-0000F1000000}"/>
    <cellStyle name="20% - Accent4 7 3" xfId="580" xr:uid="{00000000-0005-0000-0000-0000F2000000}"/>
    <cellStyle name="20% - Accent4 7 4" xfId="581" xr:uid="{00000000-0005-0000-0000-0000F3000000}"/>
    <cellStyle name="20% - Accent4 8" xfId="582" xr:uid="{00000000-0005-0000-0000-0000F4000000}"/>
    <cellStyle name="20% - Accent4 8 2" xfId="583" xr:uid="{00000000-0005-0000-0000-0000F5000000}"/>
    <cellStyle name="20% - Accent4 9" xfId="584" xr:uid="{00000000-0005-0000-0000-0000F6000000}"/>
    <cellStyle name="20% - Accent4 9 2" xfId="585" xr:uid="{00000000-0005-0000-0000-0000F7000000}"/>
    <cellStyle name="20% - Accent5" xfId="39" builtinId="46" customBuiltin="1"/>
    <cellStyle name="20% - Accent5 10" xfId="586" xr:uid="{00000000-0005-0000-0000-0000F9000000}"/>
    <cellStyle name="20% - Accent5 11" xfId="587" xr:uid="{00000000-0005-0000-0000-0000FA000000}"/>
    <cellStyle name="20% - Accent5 2" xfId="60" xr:uid="{00000000-0005-0000-0000-0000FB000000}"/>
    <cellStyle name="20% - Accent5 2 2" xfId="110" xr:uid="{00000000-0005-0000-0000-0000FC000000}"/>
    <cellStyle name="20% - Accent5 2 2 2" xfId="209" xr:uid="{00000000-0005-0000-0000-0000FD000000}"/>
    <cellStyle name="20% - Accent5 2 2 2 2" xfId="588" xr:uid="{00000000-0005-0000-0000-0000FE000000}"/>
    <cellStyle name="20% - Accent5 2 2 2 2 2" xfId="589" xr:uid="{00000000-0005-0000-0000-0000FF000000}"/>
    <cellStyle name="20% - Accent5 2 2 2 3" xfId="590" xr:uid="{00000000-0005-0000-0000-000000010000}"/>
    <cellStyle name="20% - Accent5 2 2 2 4" xfId="591" xr:uid="{00000000-0005-0000-0000-000001010000}"/>
    <cellStyle name="20% - Accent5 2 2 3" xfId="308" xr:uid="{00000000-0005-0000-0000-000002010000}"/>
    <cellStyle name="20% - Accent5 2 2 3 2" xfId="592" xr:uid="{00000000-0005-0000-0000-000003010000}"/>
    <cellStyle name="20% - Accent5 2 2 4" xfId="422" xr:uid="{00000000-0005-0000-0000-000004010000}"/>
    <cellStyle name="20% - Accent5 2 2 5" xfId="593" xr:uid="{00000000-0005-0000-0000-000005010000}"/>
    <cellStyle name="20% - Accent5 2 3" xfId="159" xr:uid="{00000000-0005-0000-0000-000006010000}"/>
    <cellStyle name="20% - Accent5 2 3 2" xfId="594" xr:uid="{00000000-0005-0000-0000-000007010000}"/>
    <cellStyle name="20% - Accent5 2 3 2 2" xfId="595" xr:uid="{00000000-0005-0000-0000-000008010000}"/>
    <cellStyle name="20% - Accent5 2 3 3" xfId="596" xr:uid="{00000000-0005-0000-0000-000009010000}"/>
    <cellStyle name="20% - Accent5 2 3 4" xfId="597" xr:uid="{00000000-0005-0000-0000-00000A010000}"/>
    <cellStyle name="20% - Accent5 2 4" xfId="258" xr:uid="{00000000-0005-0000-0000-00000B010000}"/>
    <cellStyle name="20% - Accent5 2 4 2" xfId="598" xr:uid="{00000000-0005-0000-0000-00000C010000}"/>
    <cellStyle name="20% - Accent5 2 5" xfId="372" xr:uid="{00000000-0005-0000-0000-00000D010000}"/>
    <cellStyle name="20% - Accent5 2 6" xfId="599" xr:uid="{00000000-0005-0000-0000-00000E010000}"/>
    <cellStyle name="20% - Accent5 3" xfId="74" xr:uid="{00000000-0005-0000-0000-00000F010000}"/>
    <cellStyle name="20% - Accent5 3 2" xfId="111" xr:uid="{00000000-0005-0000-0000-000010010000}"/>
    <cellStyle name="20% - Accent5 3 2 2" xfId="210" xr:uid="{00000000-0005-0000-0000-000011010000}"/>
    <cellStyle name="20% - Accent5 3 2 2 2" xfId="600" xr:uid="{00000000-0005-0000-0000-000012010000}"/>
    <cellStyle name="20% - Accent5 3 2 3" xfId="309" xr:uid="{00000000-0005-0000-0000-000013010000}"/>
    <cellStyle name="20% - Accent5 3 2 4" xfId="423" xr:uid="{00000000-0005-0000-0000-000014010000}"/>
    <cellStyle name="20% - Accent5 3 3" xfId="173" xr:uid="{00000000-0005-0000-0000-000015010000}"/>
    <cellStyle name="20% - Accent5 3 3 2" xfId="601" xr:uid="{00000000-0005-0000-0000-000016010000}"/>
    <cellStyle name="20% - Accent5 3 4" xfId="272" xr:uid="{00000000-0005-0000-0000-000017010000}"/>
    <cellStyle name="20% - Accent5 3 5" xfId="386" xr:uid="{00000000-0005-0000-0000-000018010000}"/>
    <cellStyle name="20% - Accent5 4" xfId="88" xr:uid="{00000000-0005-0000-0000-000019010000}"/>
    <cellStyle name="20% - Accent5 4 2" xfId="112" xr:uid="{00000000-0005-0000-0000-00001A010000}"/>
    <cellStyle name="20% - Accent5 4 2 2" xfId="211" xr:uid="{00000000-0005-0000-0000-00001B010000}"/>
    <cellStyle name="20% - Accent5 4 2 2 2" xfId="602" xr:uid="{00000000-0005-0000-0000-00001C010000}"/>
    <cellStyle name="20% - Accent5 4 2 3" xfId="310" xr:uid="{00000000-0005-0000-0000-00001D010000}"/>
    <cellStyle name="20% - Accent5 4 2 4" xfId="424" xr:uid="{00000000-0005-0000-0000-00001E010000}"/>
    <cellStyle name="20% - Accent5 4 3" xfId="187" xr:uid="{00000000-0005-0000-0000-00001F010000}"/>
    <cellStyle name="20% - Accent5 4 3 2" xfId="603" xr:uid="{00000000-0005-0000-0000-000020010000}"/>
    <cellStyle name="20% - Accent5 4 4" xfId="286" xr:uid="{00000000-0005-0000-0000-000021010000}"/>
    <cellStyle name="20% - Accent5 4 5" xfId="400" xr:uid="{00000000-0005-0000-0000-000022010000}"/>
    <cellStyle name="20% - Accent5 5" xfId="145" xr:uid="{00000000-0005-0000-0000-000023010000}"/>
    <cellStyle name="20% - Accent5 5 2" xfId="343" xr:uid="{00000000-0005-0000-0000-000024010000}"/>
    <cellStyle name="20% - Accent5 5 2 2" xfId="604" xr:uid="{00000000-0005-0000-0000-000025010000}"/>
    <cellStyle name="20% - Accent5 5 3" xfId="605" xr:uid="{00000000-0005-0000-0000-000026010000}"/>
    <cellStyle name="20% - Accent5 5 4" xfId="606" xr:uid="{00000000-0005-0000-0000-000027010000}"/>
    <cellStyle name="20% - Accent5 6" xfId="244" xr:uid="{00000000-0005-0000-0000-000028010000}"/>
    <cellStyle name="20% - Accent5 6 2" xfId="607" xr:uid="{00000000-0005-0000-0000-000029010000}"/>
    <cellStyle name="20% - Accent5 6 2 2" xfId="608" xr:uid="{00000000-0005-0000-0000-00002A010000}"/>
    <cellStyle name="20% - Accent5 6 3" xfId="609" xr:uid="{00000000-0005-0000-0000-00002B010000}"/>
    <cellStyle name="20% - Accent5 6 4" xfId="610" xr:uid="{00000000-0005-0000-0000-00002C010000}"/>
    <cellStyle name="20% - Accent5 7" xfId="358" xr:uid="{00000000-0005-0000-0000-00002D010000}"/>
    <cellStyle name="20% - Accent5 7 2" xfId="611" xr:uid="{00000000-0005-0000-0000-00002E010000}"/>
    <cellStyle name="20% - Accent5 7 2 2" xfId="612" xr:uid="{00000000-0005-0000-0000-00002F010000}"/>
    <cellStyle name="20% - Accent5 7 3" xfId="613" xr:uid="{00000000-0005-0000-0000-000030010000}"/>
    <cellStyle name="20% - Accent5 7 4" xfId="614" xr:uid="{00000000-0005-0000-0000-000031010000}"/>
    <cellStyle name="20% - Accent5 8" xfId="615" xr:uid="{00000000-0005-0000-0000-000032010000}"/>
    <cellStyle name="20% - Accent5 8 2" xfId="616" xr:uid="{00000000-0005-0000-0000-000033010000}"/>
    <cellStyle name="20% - Accent5 9" xfId="617" xr:uid="{00000000-0005-0000-0000-000034010000}"/>
    <cellStyle name="20% - Accent5 9 2" xfId="618" xr:uid="{00000000-0005-0000-0000-000035010000}"/>
    <cellStyle name="20% - Accent6" xfId="43" builtinId="50" customBuiltin="1"/>
    <cellStyle name="20% - Accent6 10" xfId="619" xr:uid="{00000000-0005-0000-0000-000037010000}"/>
    <cellStyle name="20% - Accent6 11" xfId="620" xr:uid="{00000000-0005-0000-0000-000038010000}"/>
    <cellStyle name="20% - Accent6 2" xfId="61" xr:uid="{00000000-0005-0000-0000-000039010000}"/>
    <cellStyle name="20% - Accent6 2 2" xfId="113" xr:uid="{00000000-0005-0000-0000-00003A010000}"/>
    <cellStyle name="20% - Accent6 2 2 2" xfId="212" xr:uid="{00000000-0005-0000-0000-00003B010000}"/>
    <cellStyle name="20% - Accent6 2 2 2 2" xfId="621" xr:uid="{00000000-0005-0000-0000-00003C010000}"/>
    <cellStyle name="20% - Accent6 2 2 2 2 2" xfId="622" xr:uid="{00000000-0005-0000-0000-00003D010000}"/>
    <cellStyle name="20% - Accent6 2 2 2 3" xfId="623" xr:uid="{00000000-0005-0000-0000-00003E010000}"/>
    <cellStyle name="20% - Accent6 2 2 2 4" xfId="624" xr:uid="{00000000-0005-0000-0000-00003F010000}"/>
    <cellStyle name="20% - Accent6 2 2 3" xfId="311" xr:uid="{00000000-0005-0000-0000-000040010000}"/>
    <cellStyle name="20% - Accent6 2 2 3 2" xfId="625" xr:uid="{00000000-0005-0000-0000-000041010000}"/>
    <cellStyle name="20% - Accent6 2 2 4" xfId="425" xr:uid="{00000000-0005-0000-0000-000042010000}"/>
    <cellStyle name="20% - Accent6 2 2 5" xfId="626" xr:uid="{00000000-0005-0000-0000-000043010000}"/>
    <cellStyle name="20% - Accent6 2 3" xfId="160" xr:uid="{00000000-0005-0000-0000-000044010000}"/>
    <cellStyle name="20% - Accent6 2 3 2" xfId="627" xr:uid="{00000000-0005-0000-0000-000045010000}"/>
    <cellStyle name="20% - Accent6 2 3 2 2" xfId="628" xr:uid="{00000000-0005-0000-0000-000046010000}"/>
    <cellStyle name="20% - Accent6 2 3 3" xfId="629" xr:uid="{00000000-0005-0000-0000-000047010000}"/>
    <cellStyle name="20% - Accent6 2 3 4" xfId="630" xr:uid="{00000000-0005-0000-0000-000048010000}"/>
    <cellStyle name="20% - Accent6 2 4" xfId="259" xr:uid="{00000000-0005-0000-0000-000049010000}"/>
    <cellStyle name="20% - Accent6 2 4 2" xfId="631" xr:uid="{00000000-0005-0000-0000-00004A010000}"/>
    <cellStyle name="20% - Accent6 2 5" xfId="373" xr:uid="{00000000-0005-0000-0000-00004B010000}"/>
    <cellStyle name="20% - Accent6 2 6" xfId="632" xr:uid="{00000000-0005-0000-0000-00004C010000}"/>
    <cellStyle name="20% - Accent6 3" xfId="75" xr:uid="{00000000-0005-0000-0000-00004D010000}"/>
    <cellStyle name="20% - Accent6 3 2" xfId="114" xr:uid="{00000000-0005-0000-0000-00004E010000}"/>
    <cellStyle name="20% - Accent6 3 2 2" xfId="213" xr:uid="{00000000-0005-0000-0000-00004F010000}"/>
    <cellStyle name="20% - Accent6 3 2 2 2" xfId="633" xr:uid="{00000000-0005-0000-0000-000050010000}"/>
    <cellStyle name="20% - Accent6 3 2 3" xfId="312" xr:uid="{00000000-0005-0000-0000-000051010000}"/>
    <cellStyle name="20% - Accent6 3 2 4" xfId="426" xr:uid="{00000000-0005-0000-0000-000052010000}"/>
    <cellStyle name="20% - Accent6 3 3" xfId="174" xr:uid="{00000000-0005-0000-0000-000053010000}"/>
    <cellStyle name="20% - Accent6 3 3 2" xfId="634" xr:uid="{00000000-0005-0000-0000-000054010000}"/>
    <cellStyle name="20% - Accent6 3 4" xfId="273" xr:uid="{00000000-0005-0000-0000-000055010000}"/>
    <cellStyle name="20% - Accent6 3 5" xfId="387" xr:uid="{00000000-0005-0000-0000-000056010000}"/>
    <cellStyle name="20% - Accent6 4" xfId="89" xr:uid="{00000000-0005-0000-0000-000057010000}"/>
    <cellStyle name="20% - Accent6 4 2" xfId="115" xr:uid="{00000000-0005-0000-0000-000058010000}"/>
    <cellStyle name="20% - Accent6 4 2 2" xfId="214" xr:uid="{00000000-0005-0000-0000-000059010000}"/>
    <cellStyle name="20% - Accent6 4 2 2 2" xfId="635" xr:uid="{00000000-0005-0000-0000-00005A010000}"/>
    <cellStyle name="20% - Accent6 4 2 3" xfId="313" xr:uid="{00000000-0005-0000-0000-00005B010000}"/>
    <cellStyle name="20% - Accent6 4 2 4" xfId="427" xr:uid="{00000000-0005-0000-0000-00005C010000}"/>
    <cellStyle name="20% - Accent6 4 3" xfId="188" xr:uid="{00000000-0005-0000-0000-00005D010000}"/>
    <cellStyle name="20% - Accent6 4 3 2" xfId="636" xr:uid="{00000000-0005-0000-0000-00005E010000}"/>
    <cellStyle name="20% - Accent6 4 4" xfId="287" xr:uid="{00000000-0005-0000-0000-00005F010000}"/>
    <cellStyle name="20% - Accent6 4 5" xfId="401" xr:uid="{00000000-0005-0000-0000-000060010000}"/>
    <cellStyle name="20% - Accent6 5" xfId="146" xr:uid="{00000000-0005-0000-0000-000061010000}"/>
    <cellStyle name="20% - Accent6 5 2" xfId="344" xr:uid="{00000000-0005-0000-0000-000062010000}"/>
    <cellStyle name="20% - Accent6 5 2 2" xfId="637" xr:uid="{00000000-0005-0000-0000-000063010000}"/>
    <cellStyle name="20% - Accent6 5 3" xfId="638" xr:uid="{00000000-0005-0000-0000-000064010000}"/>
    <cellStyle name="20% - Accent6 5 4" xfId="639" xr:uid="{00000000-0005-0000-0000-000065010000}"/>
    <cellStyle name="20% - Accent6 6" xfId="245" xr:uid="{00000000-0005-0000-0000-000066010000}"/>
    <cellStyle name="20% - Accent6 6 2" xfId="640" xr:uid="{00000000-0005-0000-0000-000067010000}"/>
    <cellStyle name="20% - Accent6 6 2 2" xfId="641" xr:uid="{00000000-0005-0000-0000-000068010000}"/>
    <cellStyle name="20% - Accent6 6 3" xfId="642" xr:uid="{00000000-0005-0000-0000-000069010000}"/>
    <cellStyle name="20% - Accent6 6 4" xfId="643" xr:uid="{00000000-0005-0000-0000-00006A010000}"/>
    <cellStyle name="20% - Accent6 7" xfId="359" xr:uid="{00000000-0005-0000-0000-00006B010000}"/>
    <cellStyle name="20% - Accent6 7 2" xfId="644" xr:uid="{00000000-0005-0000-0000-00006C010000}"/>
    <cellStyle name="20% - Accent6 7 2 2" xfId="645" xr:uid="{00000000-0005-0000-0000-00006D010000}"/>
    <cellStyle name="20% - Accent6 7 3" xfId="646" xr:uid="{00000000-0005-0000-0000-00006E010000}"/>
    <cellStyle name="20% - Accent6 7 4" xfId="647" xr:uid="{00000000-0005-0000-0000-00006F010000}"/>
    <cellStyle name="20% - Accent6 8" xfId="648" xr:uid="{00000000-0005-0000-0000-000070010000}"/>
    <cellStyle name="20% - Accent6 8 2" xfId="649" xr:uid="{00000000-0005-0000-0000-000071010000}"/>
    <cellStyle name="20% - Accent6 9" xfId="650" xr:uid="{00000000-0005-0000-0000-000072010000}"/>
    <cellStyle name="20% - Accent6 9 2" xfId="651" xr:uid="{00000000-0005-0000-0000-000073010000}"/>
    <cellStyle name="40% - Accent1" xfId="24" builtinId="31" customBuiltin="1"/>
    <cellStyle name="40% - Accent1 10" xfId="652" xr:uid="{00000000-0005-0000-0000-000075010000}"/>
    <cellStyle name="40% - Accent1 11" xfId="653" xr:uid="{00000000-0005-0000-0000-000076010000}"/>
    <cellStyle name="40% - Accent1 2" xfId="62" xr:uid="{00000000-0005-0000-0000-000077010000}"/>
    <cellStyle name="40% - Accent1 2 2" xfId="116" xr:uid="{00000000-0005-0000-0000-000078010000}"/>
    <cellStyle name="40% - Accent1 2 2 2" xfId="215" xr:uid="{00000000-0005-0000-0000-000079010000}"/>
    <cellStyle name="40% - Accent1 2 2 2 2" xfId="654" xr:uid="{00000000-0005-0000-0000-00007A010000}"/>
    <cellStyle name="40% - Accent1 2 2 2 2 2" xfId="655" xr:uid="{00000000-0005-0000-0000-00007B010000}"/>
    <cellStyle name="40% - Accent1 2 2 2 3" xfId="656" xr:uid="{00000000-0005-0000-0000-00007C010000}"/>
    <cellStyle name="40% - Accent1 2 2 2 4" xfId="657" xr:uid="{00000000-0005-0000-0000-00007D010000}"/>
    <cellStyle name="40% - Accent1 2 2 3" xfId="314" xr:uid="{00000000-0005-0000-0000-00007E010000}"/>
    <cellStyle name="40% - Accent1 2 2 3 2" xfId="658" xr:uid="{00000000-0005-0000-0000-00007F010000}"/>
    <cellStyle name="40% - Accent1 2 2 4" xfId="428" xr:uid="{00000000-0005-0000-0000-000080010000}"/>
    <cellStyle name="40% - Accent1 2 2 5" xfId="659" xr:uid="{00000000-0005-0000-0000-000081010000}"/>
    <cellStyle name="40% - Accent1 2 3" xfId="161" xr:uid="{00000000-0005-0000-0000-000082010000}"/>
    <cellStyle name="40% - Accent1 2 3 2" xfId="660" xr:uid="{00000000-0005-0000-0000-000083010000}"/>
    <cellStyle name="40% - Accent1 2 3 2 2" xfId="661" xr:uid="{00000000-0005-0000-0000-000084010000}"/>
    <cellStyle name="40% - Accent1 2 3 3" xfId="662" xr:uid="{00000000-0005-0000-0000-000085010000}"/>
    <cellStyle name="40% - Accent1 2 3 4" xfId="663" xr:uid="{00000000-0005-0000-0000-000086010000}"/>
    <cellStyle name="40% - Accent1 2 4" xfId="260" xr:uid="{00000000-0005-0000-0000-000087010000}"/>
    <cellStyle name="40% - Accent1 2 4 2" xfId="664" xr:uid="{00000000-0005-0000-0000-000088010000}"/>
    <cellStyle name="40% - Accent1 2 5" xfId="374" xr:uid="{00000000-0005-0000-0000-000089010000}"/>
    <cellStyle name="40% - Accent1 2 6" xfId="665" xr:uid="{00000000-0005-0000-0000-00008A010000}"/>
    <cellStyle name="40% - Accent1 3" xfId="76" xr:uid="{00000000-0005-0000-0000-00008B010000}"/>
    <cellStyle name="40% - Accent1 3 2" xfId="117" xr:uid="{00000000-0005-0000-0000-00008C010000}"/>
    <cellStyle name="40% - Accent1 3 2 2" xfId="216" xr:uid="{00000000-0005-0000-0000-00008D010000}"/>
    <cellStyle name="40% - Accent1 3 2 2 2" xfId="666" xr:uid="{00000000-0005-0000-0000-00008E010000}"/>
    <cellStyle name="40% - Accent1 3 2 3" xfId="315" xr:uid="{00000000-0005-0000-0000-00008F010000}"/>
    <cellStyle name="40% - Accent1 3 2 4" xfId="429" xr:uid="{00000000-0005-0000-0000-000090010000}"/>
    <cellStyle name="40% - Accent1 3 3" xfId="175" xr:uid="{00000000-0005-0000-0000-000091010000}"/>
    <cellStyle name="40% - Accent1 3 3 2" xfId="667" xr:uid="{00000000-0005-0000-0000-000092010000}"/>
    <cellStyle name="40% - Accent1 3 4" xfId="274" xr:uid="{00000000-0005-0000-0000-000093010000}"/>
    <cellStyle name="40% - Accent1 3 5" xfId="388" xr:uid="{00000000-0005-0000-0000-000094010000}"/>
    <cellStyle name="40% - Accent1 4" xfId="90" xr:uid="{00000000-0005-0000-0000-000095010000}"/>
    <cellStyle name="40% - Accent1 4 2" xfId="118" xr:uid="{00000000-0005-0000-0000-000096010000}"/>
    <cellStyle name="40% - Accent1 4 2 2" xfId="217" xr:uid="{00000000-0005-0000-0000-000097010000}"/>
    <cellStyle name="40% - Accent1 4 2 2 2" xfId="668" xr:uid="{00000000-0005-0000-0000-000098010000}"/>
    <cellStyle name="40% - Accent1 4 2 3" xfId="316" xr:uid="{00000000-0005-0000-0000-000099010000}"/>
    <cellStyle name="40% - Accent1 4 2 4" xfId="430" xr:uid="{00000000-0005-0000-0000-00009A010000}"/>
    <cellStyle name="40% - Accent1 4 3" xfId="189" xr:uid="{00000000-0005-0000-0000-00009B010000}"/>
    <cellStyle name="40% - Accent1 4 3 2" xfId="669" xr:uid="{00000000-0005-0000-0000-00009C010000}"/>
    <cellStyle name="40% - Accent1 4 4" xfId="288" xr:uid="{00000000-0005-0000-0000-00009D010000}"/>
    <cellStyle name="40% - Accent1 4 5" xfId="402" xr:uid="{00000000-0005-0000-0000-00009E010000}"/>
    <cellStyle name="40% - Accent1 5" xfId="147" xr:uid="{00000000-0005-0000-0000-00009F010000}"/>
    <cellStyle name="40% - Accent1 5 2" xfId="345" xr:uid="{00000000-0005-0000-0000-0000A0010000}"/>
    <cellStyle name="40% - Accent1 5 2 2" xfId="670" xr:uid="{00000000-0005-0000-0000-0000A1010000}"/>
    <cellStyle name="40% - Accent1 5 3" xfId="671" xr:uid="{00000000-0005-0000-0000-0000A2010000}"/>
    <cellStyle name="40% - Accent1 5 4" xfId="672" xr:uid="{00000000-0005-0000-0000-0000A3010000}"/>
    <cellStyle name="40% - Accent1 6" xfId="246" xr:uid="{00000000-0005-0000-0000-0000A4010000}"/>
    <cellStyle name="40% - Accent1 6 2" xfId="673" xr:uid="{00000000-0005-0000-0000-0000A5010000}"/>
    <cellStyle name="40% - Accent1 6 2 2" xfId="674" xr:uid="{00000000-0005-0000-0000-0000A6010000}"/>
    <cellStyle name="40% - Accent1 6 3" xfId="675" xr:uid="{00000000-0005-0000-0000-0000A7010000}"/>
    <cellStyle name="40% - Accent1 6 4" xfId="676" xr:uid="{00000000-0005-0000-0000-0000A8010000}"/>
    <cellStyle name="40% - Accent1 7" xfId="360" xr:uid="{00000000-0005-0000-0000-0000A9010000}"/>
    <cellStyle name="40% - Accent1 7 2" xfId="677" xr:uid="{00000000-0005-0000-0000-0000AA010000}"/>
    <cellStyle name="40% - Accent1 7 2 2" xfId="678" xr:uid="{00000000-0005-0000-0000-0000AB010000}"/>
    <cellStyle name="40% - Accent1 7 3" xfId="679" xr:uid="{00000000-0005-0000-0000-0000AC010000}"/>
    <cellStyle name="40% - Accent1 7 4" xfId="680" xr:uid="{00000000-0005-0000-0000-0000AD010000}"/>
    <cellStyle name="40% - Accent1 8" xfId="681" xr:uid="{00000000-0005-0000-0000-0000AE010000}"/>
    <cellStyle name="40% - Accent1 8 2" xfId="682" xr:uid="{00000000-0005-0000-0000-0000AF010000}"/>
    <cellStyle name="40% - Accent1 9" xfId="683" xr:uid="{00000000-0005-0000-0000-0000B0010000}"/>
    <cellStyle name="40% - Accent1 9 2" xfId="684" xr:uid="{00000000-0005-0000-0000-0000B1010000}"/>
    <cellStyle name="40% - Accent2" xfId="28" builtinId="35" customBuiltin="1"/>
    <cellStyle name="40% - Accent2 10" xfId="685" xr:uid="{00000000-0005-0000-0000-0000B3010000}"/>
    <cellStyle name="40% - Accent2 11" xfId="686" xr:uid="{00000000-0005-0000-0000-0000B4010000}"/>
    <cellStyle name="40% - Accent2 2" xfId="63" xr:uid="{00000000-0005-0000-0000-0000B5010000}"/>
    <cellStyle name="40% - Accent2 2 2" xfId="119" xr:uid="{00000000-0005-0000-0000-0000B6010000}"/>
    <cellStyle name="40% - Accent2 2 2 2" xfId="218" xr:uid="{00000000-0005-0000-0000-0000B7010000}"/>
    <cellStyle name="40% - Accent2 2 2 2 2" xfId="687" xr:uid="{00000000-0005-0000-0000-0000B8010000}"/>
    <cellStyle name="40% - Accent2 2 2 2 2 2" xfId="688" xr:uid="{00000000-0005-0000-0000-0000B9010000}"/>
    <cellStyle name="40% - Accent2 2 2 2 3" xfId="689" xr:uid="{00000000-0005-0000-0000-0000BA010000}"/>
    <cellStyle name="40% - Accent2 2 2 2 4" xfId="690" xr:uid="{00000000-0005-0000-0000-0000BB010000}"/>
    <cellStyle name="40% - Accent2 2 2 3" xfId="317" xr:uid="{00000000-0005-0000-0000-0000BC010000}"/>
    <cellStyle name="40% - Accent2 2 2 3 2" xfId="691" xr:uid="{00000000-0005-0000-0000-0000BD010000}"/>
    <cellStyle name="40% - Accent2 2 2 4" xfId="431" xr:uid="{00000000-0005-0000-0000-0000BE010000}"/>
    <cellStyle name="40% - Accent2 2 2 5" xfId="692" xr:uid="{00000000-0005-0000-0000-0000BF010000}"/>
    <cellStyle name="40% - Accent2 2 3" xfId="162" xr:uid="{00000000-0005-0000-0000-0000C0010000}"/>
    <cellStyle name="40% - Accent2 2 3 2" xfId="693" xr:uid="{00000000-0005-0000-0000-0000C1010000}"/>
    <cellStyle name="40% - Accent2 2 3 2 2" xfId="694" xr:uid="{00000000-0005-0000-0000-0000C2010000}"/>
    <cellStyle name="40% - Accent2 2 3 3" xfId="695" xr:uid="{00000000-0005-0000-0000-0000C3010000}"/>
    <cellStyle name="40% - Accent2 2 3 4" xfId="696" xr:uid="{00000000-0005-0000-0000-0000C4010000}"/>
    <cellStyle name="40% - Accent2 2 4" xfId="261" xr:uid="{00000000-0005-0000-0000-0000C5010000}"/>
    <cellStyle name="40% - Accent2 2 4 2" xfId="697" xr:uid="{00000000-0005-0000-0000-0000C6010000}"/>
    <cellStyle name="40% - Accent2 2 5" xfId="375" xr:uid="{00000000-0005-0000-0000-0000C7010000}"/>
    <cellStyle name="40% - Accent2 2 6" xfId="698" xr:uid="{00000000-0005-0000-0000-0000C8010000}"/>
    <cellStyle name="40% - Accent2 3" xfId="77" xr:uid="{00000000-0005-0000-0000-0000C9010000}"/>
    <cellStyle name="40% - Accent2 3 2" xfId="120" xr:uid="{00000000-0005-0000-0000-0000CA010000}"/>
    <cellStyle name="40% - Accent2 3 2 2" xfId="219" xr:uid="{00000000-0005-0000-0000-0000CB010000}"/>
    <cellStyle name="40% - Accent2 3 2 2 2" xfId="699" xr:uid="{00000000-0005-0000-0000-0000CC010000}"/>
    <cellStyle name="40% - Accent2 3 2 3" xfId="318" xr:uid="{00000000-0005-0000-0000-0000CD010000}"/>
    <cellStyle name="40% - Accent2 3 2 4" xfId="432" xr:uid="{00000000-0005-0000-0000-0000CE010000}"/>
    <cellStyle name="40% - Accent2 3 3" xfId="176" xr:uid="{00000000-0005-0000-0000-0000CF010000}"/>
    <cellStyle name="40% - Accent2 3 3 2" xfId="700" xr:uid="{00000000-0005-0000-0000-0000D0010000}"/>
    <cellStyle name="40% - Accent2 3 4" xfId="275" xr:uid="{00000000-0005-0000-0000-0000D1010000}"/>
    <cellStyle name="40% - Accent2 3 5" xfId="389" xr:uid="{00000000-0005-0000-0000-0000D2010000}"/>
    <cellStyle name="40% - Accent2 4" xfId="91" xr:uid="{00000000-0005-0000-0000-0000D3010000}"/>
    <cellStyle name="40% - Accent2 4 2" xfId="121" xr:uid="{00000000-0005-0000-0000-0000D4010000}"/>
    <cellStyle name="40% - Accent2 4 2 2" xfId="220" xr:uid="{00000000-0005-0000-0000-0000D5010000}"/>
    <cellStyle name="40% - Accent2 4 2 2 2" xfId="701" xr:uid="{00000000-0005-0000-0000-0000D6010000}"/>
    <cellStyle name="40% - Accent2 4 2 3" xfId="319" xr:uid="{00000000-0005-0000-0000-0000D7010000}"/>
    <cellStyle name="40% - Accent2 4 2 4" xfId="433" xr:uid="{00000000-0005-0000-0000-0000D8010000}"/>
    <cellStyle name="40% - Accent2 4 3" xfId="190" xr:uid="{00000000-0005-0000-0000-0000D9010000}"/>
    <cellStyle name="40% - Accent2 4 3 2" xfId="702" xr:uid="{00000000-0005-0000-0000-0000DA010000}"/>
    <cellStyle name="40% - Accent2 4 4" xfId="289" xr:uid="{00000000-0005-0000-0000-0000DB010000}"/>
    <cellStyle name="40% - Accent2 4 5" xfId="403" xr:uid="{00000000-0005-0000-0000-0000DC010000}"/>
    <cellStyle name="40% - Accent2 5" xfId="148" xr:uid="{00000000-0005-0000-0000-0000DD010000}"/>
    <cellStyle name="40% - Accent2 5 2" xfId="346" xr:uid="{00000000-0005-0000-0000-0000DE010000}"/>
    <cellStyle name="40% - Accent2 5 2 2" xfId="703" xr:uid="{00000000-0005-0000-0000-0000DF010000}"/>
    <cellStyle name="40% - Accent2 5 3" xfId="704" xr:uid="{00000000-0005-0000-0000-0000E0010000}"/>
    <cellStyle name="40% - Accent2 5 4" xfId="705" xr:uid="{00000000-0005-0000-0000-0000E1010000}"/>
    <cellStyle name="40% - Accent2 6" xfId="247" xr:uid="{00000000-0005-0000-0000-0000E2010000}"/>
    <cellStyle name="40% - Accent2 6 2" xfId="706" xr:uid="{00000000-0005-0000-0000-0000E3010000}"/>
    <cellStyle name="40% - Accent2 6 2 2" xfId="707" xr:uid="{00000000-0005-0000-0000-0000E4010000}"/>
    <cellStyle name="40% - Accent2 6 3" xfId="708" xr:uid="{00000000-0005-0000-0000-0000E5010000}"/>
    <cellStyle name="40% - Accent2 6 4" xfId="709" xr:uid="{00000000-0005-0000-0000-0000E6010000}"/>
    <cellStyle name="40% - Accent2 7" xfId="361" xr:uid="{00000000-0005-0000-0000-0000E7010000}"/>
    <cellStyle name="40% - Accent2 7 2" xfId="710" xr:uid="{00000000-0005-0000-0000-0000E8010000}"/>
    <cellStyle name="40% - Accent2 7 2 2" xfId="711" xr:uid="{00000000-0005-0000-0000-0000E9010000}"/>
    <cellStyle name="40% - Accent2 7 3" xfId="712" xr:uid="{00000000-0005-0000-0000-0000EA010000}"/>
    <cellStyle name="40% - Accent2 7 4" xfId="713" xr:uid="{00000000-0005-0000-0000-0000EB010000}"/>
    <cellStyle name="40% - Accent2 8" xfId="714" xr:uid="{00000000-0005-0000-0000-0000EC010000}"/>
    <cellStyle name="40% - Accent2 8 2" xfId="715" xr:uid="{00000000-0005-0000-0000-0000ED010000}"/>
    <cellStyle name="40% - Accent2 9" xfId="716" xr:uid="{00000000-0005-0000-0000-0000EE010000}"/>
    <cellStyle name="40% - Accent2 9 2" xfId="717" xr:uid="{00000000-0005-0000-0000-0000EF010000}"/>
    <cellStyle name="40% - Accent3" xfId="32" builtinId="39" customBuiltin="1"/>
    <cellStyle name="40% - Accent3 10" xfId="718" xr:uid="{00000000-0005-0000-0000-0000F1010000}"/>
    <cellStyle name="40% - Accent3 11" xfId="719" xr:uid="{00000000-0005-0000-0000-0000F2010000}"/>
    <cellStyle name="40% - Accent3 2" xfId="64" xr:uid="{00000000-0005-0000-0000-0000F3010000}"/>
    <cellStyle name="40% - Accent3 2 2" xfId="122" xr:uid="{00000000-0005-0000-0000-0000F4010000}"/>
    <cellStyle name="40% - Accent3 2 2 2" xfId="221" xr:uid="{00000000-0005-0000-0000-0000F5010000}"/>
    <cellStyle name="40% - Accent3 2 2 2 2" xfId="720" xr:uid="{00000000-0005-0000-0000-0000F6010000}"/>
    <cellStyle name="40% - Accent3 2 2 2 2 2" xfId="721" xr:uid="{00000000-0005-0000-0000-0000F7010000}"/>
    <cellStyle name="40% - Accent3 2 2 2 3" xfId="722" xr:uid="{00000000-0005-0000-0000-0000F8010000}"/>
    <cellStyle name="40% - Accent3 2 2 2 4" xfId="723" xr:uid="{00000000-0005-0000-0000-0000F9010000}"/>
    <cellStyle name="40% - Accent3 2 2 3" xfId="320" xr:uid="{00000000-0005-0000-0000-0000FA010000}"/>
    <cellStyle name="40% - Accent3 2 2 3 2" xfId="724" xr:uid="{00000000-0005-0000-0000-0000FB010000}"/>
    <cellStyle name="40% - Accent3 2 2 4" xfId="434" xr:uid="{00000000-0005-0000-0000-0000FC010000}"/>
    <cellStyle name="40% - Accent3 2 2 5" xfId="725" xr:uid="{00000000-0005-0000-0000-0000FD010000}"/>
    <cellStyle name="40% - Accent3 2 3" xfId="163" xr:uid="{00000000-0005-0000-0000-0000FE010000}"/>
    <cellStyle name="40% - Accent3 2 3 2" xfId="726" xr:uid="{00000000-0005-0000-0000-0000FF010000}"/>
    <cellStyle name="40% - Accent3 2 3 2 2" xfId="727" xr:uid="{00000000-0005-0000-0000-000000020000}"/>
    <cellStyle name="40% - Accent3 2 3 3" xfId="728" xr:uid="{00000000-0005-0000-0000-000001020000}"/>
    <cellStyle name="40% - Accent3 2 3 4" xfId="729" xr:uid="{00000000-0005-0000-0000-000002020000}"/>
    <cellStyle name="40% - Accent3 2 4" xfId="262" xr:uid="{00000000-0005-0000-0000-000003020000}"/>
    <cellStyle name="40% - Accent3 2 4 2" xfId="730" xr:uid="{00000000-0005-0000-0000-000004020000}"/>
    <cellStyle name="40% - Accent3 2 5" xfId="376" xr:uid="{00000000-0005-0000-0000-000005020000}"/>
    <cellStyle name="40% - Accent3 2 6" xfId="731" xr:uid="{00000000-0005-0000-0000-000006020000}"/>
    <cellStyle name="40% - Accent3 3" xfId="78" xr:uid="{00000000-0005-0000-0000-000007020000}"/>
    <cellStyle name="40% - Accent3 3 2" xfId="123" xr:uid="{00000000-0005-0000-0000-000008020000}"/>
    <cellStyle name="40% - Accent3 3 2 2" xfId="222" xr:uid="{00000000-0005-0000-0000-000009020000}"/>
    <cellStyle name="40% - Accent3 3 2 2 2" xfId="732" xr:uid="{00000000-0005-0000-0000-00000A020000}"/>
    <cellStyle name="40% - Accent3 3 2 3" xfId="321" xr:uid="{00000000-0005-0000-0000-00000B020000}"/>
    <cellStyle name="40% - Accent3 3 2 4" xfId="435" xr:uid="{00000000-0005-0000-0000-00000C020000}"/>
    <cellStyle name="40% - Accent3 3 3" xfId="177" xr:uid="{00000000-0005-0000-0000-00000D020000}"/>
    <cellStyle name="40% - Accent3 3 3 2" xfId="733" xr:uid="{00000000-0005-0000-0000-00000E020000}"/>
    <cellStyle name="40% - Accent3 3 4" xfId="276" xr:uid="{00000000-0005-0000-0000-00000F020000}"/>
    <cellStyle name="40% - Accent3 3 5" xfId="390" xr:uid="{00000000-0005-0000-0000-000010020000}"/>
    <cellStyle name="40% - Accent3 4" xfId="92" xr:uid="{00000000-0005-0000-0000-000011020000}"/>
    <cellStyle name="40% - Accent3 4 2" xfId="124" xr:uid="{00000000-0005-0000-0000-000012020000}"/>
    <cellStyle name="40% - Accent3 4 2 2" xfId="223" xr:uid="{00000000-0005-0000-0000-000013020000}"/>
    <cellStyle name="40% - Accent3 4 2 2 2" xfId="734" xr:uid="{00000000-0005-0000-0000-000014020000}"/>
    <cellStyle name="40% - Accent3 4 2 3" xfId="322" xr:uid="{00000000-0005-0000-0000-000015020000}"/>
    <cellStyle name="40% - Accent3 4 2 4" xfId="436" xr:uid="{00000000-0005-0000-0000-000016020000}"/>
    <cellStyle name="40% - Accent3 4 3" xfId="191" xr:uid="{00000000-0005-0000-0000-000017020000}"/>
    <cellStyle name="40% - Accent3 4 3 2" xfId="735" xr:uid="{00000000-0005-0000-0000-000018020000}"/>
    <cellStyle name="40% - Accent3 4 4" xfId="290" xr:uid="{00000000-0005-0000-0000-000019020000}"/>
    <cellStyle name="40% - Accent3 4 5" xfId="404" xr:uid="{00000000-0005-0000-0000-00001A020000}"/>
    <cellStyle name="40% - Accent3 5" xfId="149" xr:uid="{00000000-0005-0000-0000-00001B020000}"/>
    <cellStyle name="40% - Accent3 5 2" xfId="347" xr:uid="{00000000-0005-0000-0000-00001C020000}"/>
    <cellStyle name="40% - Accent3 5 2 2" xfId="736" xr:uid="{00000000-0005-0000-0000-00001D020000}"/>
    <cellStyle name="40% - Accent3 5 3" xfId="737" xr:uid="{00000000-0005-0000-0000-00001E020000}"/>
    <cellStyle name="40% - Accent3 5 4" xfId="738" xr:uid="{00000000-0005-0000-0000-00001F020000}"/>
    <cellStyle name="40% - Accent3 6" xfId="248" xr:uid="{00000000-0005-0000-0000-000020020000}"/>
    <cellStyle name="40% - Accent3 6 2" xfId="739" xr:uid="{00000000-0005-0000-0000-000021020000}"/>
    <cellStyle name="40% - Accent3 6 2 2" xfId="740" xr:uid="{00000000-0005-0000-0000-000022020000}"/>
    <cellStyle name="40% - Accent3 6 3" xfId="741" xr:uid="{00000000-0005-0000-0000-000023020000}"/>
    <cellStyle name="40% - Accent3 6 4" xfId="742" xr:uid="{00000000-0005-0000-0000-000024020000}"/>
    <cellStyle name="40% - Accent3 7" xfId="362" xr:uid="{00000000-0005-0000-0000-000025020000}"/>
    <cellStyle name="40% - Accent3 7 2" xfId="743" xr:uid="{00000000-0005-0000-0000-000026020000}"/>
    <cellStyle name="40% - Accent3 7 2 2" xfId="744" xr:uid="{00000000-0005-0000-0000-000027020000}"/>
    <cellStyle name="40% - Accent3 7 3" xfId="745" xr:uid="{00000000-0005-0000-0000-000028020000}"/>
    <cellStyle name="40% - Accent3 7 4" xfId="746" xr:uid="{00000000-0005-0000-0000-000029020000}"/>
    <cellStyle name="40% - Accent3 8" xfId="747" xr:uid="{00000000-0005-0000-0000-00002A020000}"/>
    <cellStyle name="40% - Accent3 8 2" xfId="748" xr:uid="{00000000-0005-0000-0000-00002B020000}"/>
    <cellStyle name="40% - Accent3 9" xfId="749" xr:uid="{00000000-0005-0000-0000-00002C020000}"/>
    <cellStyle name="40% - Accent3 9 2" xfId="750" xr:uid="{00000000-0005-0000-0000-00002D020000}"/>
    <cellStyle name="40% - Accent4" xfId="36" builtinId="43" customBuiltin="1"/>
    <cellStyle name="40% - Accent4 10" xfId="751" xr:uid="{00000000-0005-0000-0000-00002F020000}"/>
    <cellStyle name="40% - Accent4 11" xfId="752" xr:uid="{00000000-0005-0000-0000-000030020000}"/>
    <cellStyle name="40% - Accent4 2" xfId="65" xr:uid="{00000000-0005-0000-0000-000031020000}"/>
    <cellStyle name="40% - Accent4 2 2" xfId="125" xr:uid="{00000000-0005-0000-0000-000032020000}"/>
    <cellStyle name="40% - Accent4 2 2 2" xfId="224" xr:uid="{00000000-0005-0000-0000-000033020000}"/>
    <cellStyle name="40% - Accent4 2 2 2 2" xfId="753" xr:uid="{00000000-0005-0000-0000-000034020000}"/>
    <cellStyle name="40% - Accent4 2 2 2 2 2" xfId="754" xr:uid="{00000000-0005-0000-0000-000035020000}"/>
    <cellStyle name="40% - Accent4 2 2 2 3" xfId="755" xr:uid="{00000000-0005-0000-0000-000036020000}"/>
    <cellStyle name="40% - Accent4 2 2 2 4" xfId="756" xr:uid="{00000000-0005-0000-0000-000037020000}"/>
    <cellStyle name="40% - Accent4 2 2 3" xfId="323" xr:uid="{00000000-0005-0000-0000-000038020000}"/>
    <cellStyle name="40% - Accent4 2 2 3 2" xfId="757" xr:uid="{00000000-0005-0000-0000-000039020000}"/>
    <cellStyle name="40% - Accent4 2 2 4" xfId="437" xr:uid="{00000000-0005-0000-0000-00003A020000}"/>
    <cellStyle name="40% - Accent4 2 2 5" xfId="758" xr:uid="{00000000-0005-0000-0000-00003B020000}"/>
    <cellStyle name="40% - Accent4 2 3" xfId="164" xr:uid="{00000000-0005-0000-0000-00003C020000}"/>
    <cellStyle name="40% - Accent4 2 3 2" xfId="759" xr:uid="{00000000-0005-0000-0000-00003D020000}"/>
    <cellStyle name="40% - Accent4 2 3 2 2" xfId="760" xr:uid="{00000000-0005-0000-0000-00003E020000}"/>
    <cellStyle name="40% - Accent4 2 3 3" xfId="761" xr:uid="{00000000-0005-0000-0000-00003F020000}"/>
    <cellStyle name="40% - Accent4 2 3 4" xfId="762" xr:uid="{00000000-0005-0000-0000-000040020000}"/>
    <cellStyle name="40% - Accent4 2 4" xfId="263" xr:uid="{00000000-0005-0000-0000-000041020000}"/>
    <cellStyle name="40% - Accent4 2 4 2" xfId="763" xr:uid="{00000000-0005-0000-0000-000042020000}"/>
    <cellStyle name="40% - Accent4 2 5" xfId="377" xr:uid="{00000000-0005-0000-0000-000043020000}"/>
    <cellStyle name="40% - Accent4 2 6" xfId="764" xr:uid="{00000000-0005-0000-0000-000044020000}"/>
    <cellStyle name="40% - Accent4 3" xfId="79" xr:uid="{00000000-0005-0000-0000-000045020000}"/>
    <cellStyle name="40% - Accent4 3 2" xfId="126" xr:uid="{00000000-0005-0000-0000-000046020000}"/>
    <cellStyle name="40% - Accent4 3 2 2" xfId="225" xr:uid="{00000000-0005-0000-0000-000047020000}"/>
    <cellStyle name="40% - Accent4 3 2 2 2" xfId="765" xr:uid="{00000000-0005-0000-0000-000048020000}"/>
    <cellStyle name="40% - Accent4 3 2 3" xfId="324" xr:uid="{00000000-0005-0000-0000-000049020000}"/>
    <cellStyle name="40% - Accent4 3 2 4" xfId="438" xr:uid="{00000000-0005-0000-0000-00004A020000}"/>
    <cellStyle name="40% - Accent4 3 3" xfId="178" xr:uid="{00000000-0005-0000-0000-00004B020000}"/>
    <cellStyle name="40% - Accent4 3 3 2" xfId="766" xr:uid="{00000000-0005-0000-0000-00004C020000}"/>
    <cellStyle name="40% - Accent4 3 4" xfId="277" xr:uid="{00000000-0005-0000-0000-00004D020000}"/>
    <cellStyle name="40% - Accent4 3 5" xfId="391" xr:uid="{00000000-0005-0000-0000-00004E020000}"/>
    <cellStyle name="40% - Accent4 4" xfId="93" xr:uid="{00000000-0005-0000-0000-00004F020000}"/>
    <cellStyle name="40% - Accent4 4 2" xfId="127" xr:uid="{00000000-0005-0000-0000-000050020000}"/>
    <cellStyle name="40% - Accent4 4 2 2" xfId="226" xr:uid="{00000000-0005-0000-0000-000051020000}"/>
    <cellStyle name="40% - Accent4 4 2 2 2" xfId="767" xr:uid="{00000000-0005-0000-0000-000052020000}"/>
    <cellStyle name="40% - Accent4 4 2 3" xfId="325" xr:uid="{00000000-0005-0000-0000-000053020000}"/>
    <cellStyle name="40% - Accent4 4 2 4" xfId="439" xr:uid="{00000000-0005-0000-0000-000054020000}"/>
    <cellStyle name="40% - Accent4 4 3" xfId="192" xr:uid="{00000000-0005-0000-0000-000055020000}"/>
    <cellStyle name="40% - Accent4 4 3 2" xfId="768" xr:uid="{00000000-0005-0000-0000-000056020000}"/>
    <cellStyle name="40% - Accent4 4 4" xfId="291" xr:uid="{00000000-0005-0000-0000-000057020000}"/>
    <cellStyle name="40% - Accent4 4 5" xfId="405" xr:uid="{00000000-0005-0000-0000-000058020000}"/>
    <cellStyle name="40% - Accent4 5" xfId="150" xr:uid="{00000000-0005-0000-0000-000059020000}"/>
    <cellStyle name="40% - Accent4 5 2" xfId="348" xr:uid="{00000000-0005-0000-0000-00005A020000}"/>
    <cellStyle name="40% - Accent4 5 2 2" xfId="769" xr:uid="{00000000-0005-0000-0000-00005B020000}"/>
    <cellStyle name="40% - Accent4 5 3" xfId="770" xr:uid="{00000000-0005-0000-0000-00005C020000}"/>
    <cellStyle name="40% - Accent4 5 4" xfId="771" xr:uid="{00000000-0005-0000-0000-00005D020000}"/>
    <cellStyle name="40% - Accent4 6" xfId="249" xr:uid="{00000000-0005-0000-0000-00005E020000}"/>
    <cellStyle name="40% - Accent4 6 2" xfId="772" xr:uid="{00000000-0005-0000-0000-00005F020000}"/>
    <cellStyle name="40% - Accent4 6 2 2" xfId="773" xr:uid="{00000000-0005-0000-0000-000060020000}"/>
    <cellStyle name="40% - Accent4 6 3" xfId="774" xr:uid="{00000000-0005-0000-0000-000061020000}"/>
    <cellStyle name="40% - Accent4 6 4" xfId="775" xr:uid="{00000000-0005-0000-0000-000062020000}"/>
    <cellStyle name="40% - Accent4 7" xfId="363" xr:uid="{00000000-0005-0000-0000-000063020000}"/>
    <cellStyle name="40% - Accent4 7 2" xfId="776" xr:uid="{00000000-0005-0000-0000-000064020000}"/>
    <cellStyle name="40% - Accent4 7 2 2" xfId="777" xr:uid="{00000000-0005-0000-0000-000065020000}"/>
    <cellStyle name="40% - Accent4 7 3" xfId="778" xr:uid="{00000000-0005-0000-0000-000066020000}"/>
    <cellStyle name="40% - Accent4 7 4" xfId="779" xr:uid="{00000000-0005-0000-0000-000067020000}"/>
    <cellStyle name="40% - Accent4 8" xfId="780" xr:uid="{00000000-0005-0000-0000-000068020000}"/>
    <cellStyle name="40% - Accent4 8 2" xfId="781" xr:uid="{00000000-0005-0000-0000-000069020000}"/>
    <cellStyle name="40% - Accent4 9" xfId="782" xr:uid="{00000000-0005-0000-0000-00006A020000}"/>
    <cellStyle name="40% - Accent4 9 2" xfId="783" xr:uid="{00000000-0005-0000-0000-00006B020000}"/>
    <cellStyle name="40% - Accent5" xfId="40" builtinId="47" customBuiltin="1"/>
    <cellStyle name="40% - Accent5 10" xfId="784" xr:uid="{00000000-0005-0000-0000-00006D020000}"/>
    <cellStyle name="40% - Accent5 11" xfId="785" xr:uid="{00000000-0005-0000-0000-00006E020000}"/>
    <cellStyle name="40% - Accent5 2" xfId="66" xr:uid="{00000000-0005-0000-0000-00006F020000}"/>
    <cellStyle name="40% - Accent5 2 2" xfId="128" xr:uid="{00000000-0005-0000-0000-000070020000}"/>
    <cellStyle name="40% - Accent5 2 2 2" xfId="227" xr:uid="{00000000-0005-0000-0000-000071020000}"/>
    <cellStyle name="40% - Accent5 2 2 2 2" xfId="786" xr:uid="{00000000-0005-0000-0000-000072020000}"/>
    <cellStyle name="40% - Accent5 2 2 2 2 2" xfId="787" xr:uid="{00000000-0005-0000-0000-000073020000}"/>
    <cellStyle name="40% - Accent5 2 2 2 3" xfId="788" xr:uid="{00000000-0005-0000-0000-000074020000}"/>
    <cellStyle name="40% - Accent5 2 2 2 4" xfId="789" xr:uid="{00000000-0005-0000-0000-000075020000}"/>
    <cellStyle name="40% - Accent5 2 2 3" xfId="326" xr:uid="{00000000-0005-0000-0000-000076020000}"/>
    <cellStyle name="40% - Accent5 2 2 3 2" xfId="790" xr:uid="{00000000-0005-0000-0000-000077020000}"/>
    <cellStyle name="40% - Accent5 2 2 4" xfId="440" xr:uid="{00000000-0005-0000-0000-000078020000}"/>
    <cellStyle name="40% - Accent5 2 2 5" xfId="791" xr:uid="{00000000-0005-0000-0000-000079020000}"/>
    <cellStyle name="40% - Accent5 2 3" xfId="165" xr:uid="{00000000-0005-0000-0000-00007A020000}"/>
    <cellStyle name="40% - Accent5 2 3 2" xfId="792" xr:uid="{00000000-0005-0000-0000-00007B020000}"/>
    <cellStyle name="40% - Accent5 2 3 2 2" xfId="793" xr:uid="{00000000-0005-0000-0000-00007C020000}"/>
    <cellStyle name="40% - Accent5 2 3 3" xfId="794" xr:uid="{00000000-0005-0000-0000-00007D020000}"/>
    <cellStyle name="40% - Accent5 2 3 4" xfId="795" xr:uid="{00000000-0005-0000-0000-00007E020000}"/>
    <cellStyle name="40% - Accent5 2 4" xfId="264" xr:uid="{00000000-0005-0000-0000-00007F020000}"/>
    <cellStyle name="40% - Accent5 2 4 2" xfId="796" xr:uid="{00000000-0005-0000-0000-000080020000}"/>
    <cellStyle name="40% - Accent5 2 5" xfId="378" xr:uid="{00000000-0005-0000-0000-000081020000}"/>
    <cellStyle name="40% - Accent5 2 6" xfId="797" xr:uid="{00000000-0005-0000-0000-000082020000}"/>
    <cellStyle name="40% - Accent5 3" xfId="80" xr:uid="{00000000-0005-0000-0000-000083020000}"/>
    <cellStyle name="40% - Accent5 3 2" xfId="129" xr:uid="{00000000-0005-0000-0000-000084020000}"/>
    <cellStyle name="40% - Accent5 3 2 2" xfId="228" xr:uid="{00000000-0005-0000-0000-000085020000}"/>
    <cellStyle name="40% - Accent5 3 2 2 2" xfId="798" xr:uid="{00000000-0005-0000-0000-000086020000}"/>
    <cellStyle name="40% - Accent5 3 2 3" xfId="327" xr:uid="{00000000-0005-0000-0000-000087020000}"/>
    <cellStyle name="40% - Accent5 3 2 4" xfId="441" xr:uid="{00000000-0005-0000-0000-000088020000}"/>
    <cellStyle name="40% - Accent5 3 3" xfId="179" xr:uid="{00000000-0005-0000-0000-000089020000}"/>
    <cellStyle name="40% - Accent5 3 3 2" xfId="799" xr:uid="{00000000-0005-0000-0000-00008A020000}"/>
    <cellStyle name="40% - Accent5 3 4" xfId="278" xr:uid="{00000000-0005-0000-0000-00008B020000}"/>
    <cellStyle name="40% - Accent5 3 5" xfId="392" xr:uid="{00000000-0005-0000-0000-00008C020000}"/>
    <cellStyle name="40% - Accent5 4" xfId="94" xr:uid="{00000000-0005-0000-0000-00008D020000}"/>
    <cellStyle name="40% - Accent5 4 2" xfId="130" xr:uid="{00000000-0005-0000-0000-00008E020000}"/>
    <cellStyle name="40% - Accent5 4 2 2" xfId="229" xr:uid="{00000000-0005-0000-0000-00008F020000}"/>
    <cellStyle name="40% - Accent5 4 2 2 2" xfId="800" xr:uid="{00000000-0005-0000-0000-000090020000}"/>
    <cellStyle name="40% - Accent5 4 2 3" xfId="328" xr:uid="{00000000-0005-0000-0000-000091020000}"/>
    <cellStyle name="40% - Accent5 4 2 4" xfId="442" xr:uid="{00000000-0005-0000-0000-000092020000}"/>
    <cellStyle name="40% - Accent5 4 3" xfId="193" xr:uid="{00000000-0005-0000-0000-000093020000}"/>
    <cellStyle name="40% - Accent5 4 3 2" xfId="801" xr:uid="{00000000-0005-0000-0000-000094020000}"/>
    <cellStyle name="40% - Accent5 4 4" xfId="292" xr:uid="{00000000-0005-0000-0000-000095020000}"/>
    <cellStyle name="40% - Accent5 4 5" xfId="406" xr:uid="{00000000-0005-0000-0000-000096020000}"/>
    <cellStyle name="40% - Accent5 5" xfId="151" xr:uid="{00000000-0005-0000-0000-000097020000}"/>
    <cellStyle name="40% - Accent5 5 2" xfId="349" xr:uid="{00000000-0005-0000-0000-000098020000}"/>
    <cellStyle name="40% - Accent5 5 2 2" xfId="802" xr:uid="{00000000-0005-0000-0000-000099020000}"/>
    <cellStyle name="40% - Accent5 5 3" xfId="803" xr:uid="{00000000-0005-0000-0000-00009A020000}"/>
    <cellStyle name="40% - Accent5 5 4" xfId="804" xr:uid="{00000000-0005-0000-0000-00009B020000}"/>
    <cellStyle name="40% - Accent5 6" xfId="250" xr:uid="{00000000-0005-0000-0000-00009C020000}"/>
    <cellStyle name="40% - Accent5 6 2" xfId="805" xr:uid="{00000000-0005-0000-0000-00009D020000}"/>
    <cellStyle name="40% - Accent5 6 2 2" xfId="806" xr:uid="{00000000-0005-0000-0000-00009E020000}"/>
    <cellStyle name="40% - Accent5 6 3" xfId="807" xr:uid="{00000000-0005-0000-0000-00009F020000}"/>
    <cellStyle name="40% - Accent5 6 4" xfId="808" xr:uid="{00000000-0005-0000-0000-0000A0020000}"/>
    <cellStyle name="40% - Accent5 7" xfId="364" xr:uid="{00000000-0005-0000-0000-0000A1020000}"/>
    <cellStyle name="40% - Accent5 7 2" xfId="809" xr:uid="{00000000-0005-0000-0000-0000A2020000}"/>
    <cellStyle name="40% - Accent5 7 2 2" xfId="810" xr:uid="{00000000-0005-0000-0000-0000A3020000}"/>
    <cellStyle name="40% - Accent5 7 3" xfId="811" xr:uid="{00000000-0005-0000-0000-0000A4020000}"/>
    <cellStyle name="40% - Accent5 7 4" xfId="812" xr:uid="{00000000-0005-0000-0000-0000A5020000}"/>
    <cellStyle name="40% - Accent5 8" xfId="813" xr:uid="{00000000-0005-0000-0000-0000A6020000}"/>
    <cellStyle name="40% - Accent5 8 2" xfId="814" xr:uid="{00000000-0005-0000-0000-0000A7020000}"/>
    <cellStyle name="40% - Accent5 9" xfId="815" xr:uid="{00000000-0005-0000-0000-0000A8020000}"/>
    <cellStyle name="40% - Accent5 9 2" xfId="816" xr:uid="{00000000-0005-0000-0000-0000A9020000}"/>
    <cellStyle name="40% - Accent6" xfId="44" builtinId="51" customBuiltin="1"/>
    <cellStyle name="40% - Accent6 10" xfId="817" xr:uid="{00000000-0005-0000-0000-0000AB020000}"/>
    <cellStyle name="40% - Accent6 11" xfId="818" xr:uid="{00000000-0005-0000-0000-0000AC020000}"/>
    <cellStyle name="40% - Accent6 2" xfId="67" xr:uid="{00000000-0005-0000-0000-0000AD020000}"/>
    <cellStyle name="40% - Accent6 2 2" xfId="131" xr:uid="{00000000-0005-0000-0000-0000AE020000}"/>
    <cellStyle name="40% - Accent6 2 2 2" xfId="230" xr:uid="{00000000-0005-0000-0000-0000AF020000}"/>
    <cellStyle name="40% - Accent6 2 2 2 2" xfId="819" xr:uid="{00000000-0005-0000-0000-0000B0020000}"/>
    <cellStyle name="40% - Accent6 2 2 2 2 2" xfId="820" xr:uid="{00000000-0005-0000-0000-0000B1020000}"/>
    <cellStyle name="40% - Accent6 2 2 2 3" xfId="821" xr:uid="{00000000-0005-0000-0000-0000B2020000}"/>
    <cellStyle name="40% - Accent6 2 2 2 4" xfId="822" xr:uid="{00000000-0005-0000-0000-0000B3020000}"/>
    <cellStyle name="40% - Accent6 2 2 3" xfId="329" xr:uid="{00000000-0005-0000-0000-0000B4020000}"/>
    <cellStyle name="40% - Accent6 2 2 3 2" xfId="823" xr:uid="{00000000-0005-0000-0000-0000B5020000}"/>
    <cellStyle name="40% - Accent6 2 2 4" xfId="443" xr:uid="{00000000-0005-0000-0000-0000B6020000}"/>
    <cellStyle name="40% - Accent6 2 2 5" xfId="824" xr:uid="{00000000-0005-0000-0000-0000B7020000}"/>
    <cellStyle name="40% - Accent6 2 3" xfId="166" xr:uid="{00000000-0005-0000-0000-0000B8020000}"/>
    <cellStyle name="40% - Accent6 2 3 2" xfId="825" xr:uid="{00000000-0005-0000-0000-0000B9020000}"/>
    <cellStyle name="40% - Accent6 2 3 2 2" xfId="826" xr:uid="{00000000-0005-0000-0000-0000BA020000}"/>
    <cellStyle name="40% - Accent6 2 3 3" xfId="827" xr:uid="{00000000-0005-0000-0000-0000BB020000}"/>
    <cellStyle name="40% - Accent6 2 3 4" xfId="828" xr:uid="{00000000-0005-0000-0000-0000BC020000}"/>
    <cellStyle name="40% - Accent6 2 4" xfId="265" xr:uid="{00000000-0005-0000-0000-0000BD020000}"/>
    <cellStyle name="40% - Accent6 2 4 2" xfId="829" xr:uid="{00000000-0005-0000-0000-0000BE020000}"/>
    <cellStyle name="40% - Accent6 2 5" xfId="379" xr:uid="{00000000-0005-0000-0000-0000BF020000}"/>
    <cellStyle name="40% - Accent6 2 6" xfId="830" xr:uid="{00000000-0005-0000-0000-0000C0020000}"/>
    <cellStyle name="40% - Accent6 3" xfId="81" xr:uid="{00000000-0005-0000-0000-0000C1020000}"/>
    <cellStyle name="40% - Accent6 3 2" xfId="132" xr:uid="{00000000-0005-0000-0000-0000C2020000}"/>
    <cellStyle name="40% - Accent6 3 2 2" xfId="231" xr:uid="{00000000-0005-0000-0000-0000C3020000}"/>
    <cellStyle name="40% - Accent6 3 2 2 2" xfId="831" xr:uid="{00000000-0005-0000-0000-0000C4020000}"/>
    <cellStyle name="40% - Accent6 3 2 3" xfId="330" xr:uid="{00000000-0005-0000-0000-0000C5020000}"/>
    <cellStyle name="40% - Accent6 3 2 4" xfId="444" xr:uid="{00000000-0005-0000-0000-0000C6020000}"/>
    <cellStyle name="40% - Accent6 3 3" xfId="180" xr:uid="{00000000-0005-0000-0000-0000C7020000}"/>
    <cellStyle name="40% - Accent6 3 3 2" xfId="832" xr:uid="{00000000-0005-0000-0000-0000C8020000}"/>
    <cellStyle name="40% - Accent6 3 4" xfId="279" xr:uid="{00000000-0005-0000-0000-0000C9020000}"/>
    <cellStyle name="40% - Accent6 3 5" xfId="393" xr:uid="{00000000-0005-0000-0000-0000CA020000}"/>
    <cellStyle name="40% - Accent6 4" xfId="95" xr:uid="{00000000-0005-0000-0000-0000CB020000}"/>
    <cellStyle name="40% - Accent6 4 2" xfId="133" xr:uid="{00000000-0005-0000-0000-0000CC020000}"/>
    <cellStyle name="40% - Accent6 4 2 2" xfId="232" xr:uid="{00000000-0005-0000-0000-0000CD020000}"/>
    <cellStyle name="40% - Accent6 4 2 2 2" xfId="833" xr:uid="{00000000-0005-0000-0000-0000CE020000}"/>
    <cellStyle name="40% - Accent6 4 2 3" xfId="331" xr:uid="{00000000-0005-0000-0000-0000CF020000}"/>
    <cellStyle name="40% - Accent6 4 2 4" xfId="445" xr:uid="{00000000-0005-0000-0000-0000D0020000}"/>
    <cellStyle name="40% - Accent6 4 3" xfId="194" xr:uid="{00000000-0005-0000-0000-0000D1020000}"/>
    <cellStyle name="40% - Accent6 4 3 2" xfId="834" xr:uid="{00000000-0005-0000-0000-0000D2020000}"/>
    <cellStyle name="40% - Accent6 4 4" xfId="293" xr:uid="{00000000-0005-0000-0000-0000D3020000}"/>
    <cellStyle name="40% - Accent6 4 5" xfId="407" xr:uid="{00000000-0005-0000-0000-0000D4020000}"/>
    <cellStyle name="40% - Accent6 5" xfId="152" xr:uid="{00000000-0005-0000-0000-0000D5020000}"/>
    <cellStyle name="40% - Accent6 5 2" xfId="350" xr:uid="{00000000-0005-0000-0000-0000D6020000}"/>
    <cellStyle name="40% - Accent6 5 2 2" xfId="835" xr:uid="{00000000-0005-0000-0000-0000D7020000}"/>
    <cellStyle name="40% - Accent6 5 3" xfId="836" xr:uid="{00000000-0005-0000-0000-0000D8020000}"/>
    <cellStyle name="40% - Accent6 5 4" xfId="837" xr:uid="{00000000-0005-0000-0000-0000D9020000}"/>
    <cellStyle name="40% - Accent6 6" xfId="251" xr:uid="{00000000-0005-0000-0000-0000DA020000}"/>
    <cellStyle name="40% - Accent6 6 2" xfId="838" xr:uid="{00000000-0005-0000-0000-0000DB020000}"/>
    <cellStyle name="40% - Accent6 6 2 2" xfId="839" xr:uid="{00000000-0005-0000-0000-0000DC020000}"/>
    <cellStyle name="40% - Accent6 6 3" xfId="840" xr:uid="{00000000-0005-0000-0000-0000DD020000}"/>
    <cellStyle name="40% - Accent6 6 4" xfId="841" xr:uid="{00000000-0005-0000-0000-0000DE020000}"/>
    <cellStyle name="40% - Accent6 7" xfId="365" xr:uid="{00000000-0005-0000-0000-0000DF020000}"/>
    <cellStyle name="40% - Accent6 7 2" xfId="842" xr:uid="{00000000-0005-0000-0000-0000E0020000}"/>
    <cellStyle name="40% - Accent6 7 2 2" xfId="843" xr:uid="{00000000-0005-0000-0000-0000E1020000}"/>
    <cellStyle name="40% - Accent6 7 3" xfId="844" xr:uid="{00000000-0005-0000-0000-0000E2020000}"/>
    <cellStyle name="40% - Accent6 7 4" xfId="845" xr:uid="{00000000-0005-0000-0000-0000E3020000}"/>
    <cellStyle name="40% - Accent6 8" xfId="846" xr:uid="{00000000-0005-0000-0000-0000E4020000}"/>
    <cellStyle name="40% - Accent6 8 2" xfId="847" xr:uid="{00000000-0005-0000-0000-0000E5020000}"/>
    <cellStyle name="40% - Accent6 9" xfId="848" xr:uid="{00000000-0005-0000-0000-0000E6020000}"/>
    <cellStyle name="40% - Accent6 9 2" xfId="849" xr:uid="{00000000-0005-0000-0000-0000E7020000}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5" builtinId="3"/>
    <cellStyle name="Comma 2" xfId="2" xr:uid="{00000000-0005-0000-0000-0000F8020000}"/>
    <cellStyle name="Comma 2 2" xfId="850" xr:uid="{00000000-0005-0000-0000-0000F9020000}"/>
    <cellStyle name="Comma 2 3" xfId="49" xr:uid="{00000000-0005-0000-0000-0000FA020000}"/>
    <cellStyle name="Comma 3" xfId="46" xr:uid="{00000000-0005-0000-0000-0000FB020000}"/>
    <cellStyle name="Comma 3 2" xfId="851" xr:uid="{00000000-0005-0000-0000-0000FC020000}"/>
    <cellStyle name="Comma 4" xfId="852" xr:uid="{00000000-0005-0000-0000-0000FD020000}"/>
    <cellStyle name="Comma 5" xfId="48" xr:uid="{00000000-0005-0000-0000-0000FE020000}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47" xr:uid="{00000000-0005-0000-0000-000009030000}"/>
    <cellStyle name="Normal 2" xfId="1" xr:uid="{00000000-0005-0000-0000-00000A030000}"/>
    <cellStyle name="Normal 2 2" xfId="453" xr:uid="{00000000-0005-0000-0000-00000B030000}"/>
    <cellStyle name="Normal 2 3" xfId="853" xr:uid="{00000000-0005-0000-0000-00000C030000}"/>
    <cellStyle name="Normal 2 4" xfId="50" xr:uid="{00000000-0005-0000-0000-00000D030000}"/>
    <cellStyle name="Normal 3" xfId="4" xr:uid="{00000000-0005-0000-0000-00000E030000}"/>
    <cellStyle name="Normal 3 2" xfId="351" xr:uid="{00000000-0005-0000-0000-00000F030000}"/>
    <cellStyle name="Normal 3 2 2" xfId="854" xr:uid="{00000000-0005-0000-0000-000010030000}"/>
    <cellStyle name="Normal 3 2 2 2" xfId="855" xr:uid="{00000000-0005-0000-0000-000011030000}"/>
    <cellStyle name="Normal 3 2 2 2 2" xfId="856" xr:uid="{00000000-0005-0000-0000-000012030000}"/>
    <cellStyle name="Normal 3 2 2 2 2 2" xfId="857" xr:uid="{00000000-0005-0000-0000-000013030000}"/>
    <cellStyle name="Normal 3 2 2 2 3" xfId="858" xr:uid="{00000000-0005-0000-0000-000014030000}"/>
    <cellStyle name="Normal 3 2 2 2 4" xfId="859" xr:uid="{00000000-0005-0000-0000-000015030000}"/>
    <cellStyle name="Normal 3 2 2 3" xfId="860" xr:uid="{00000000-0005-0000-0000-000016030000}"/>
    <cellStyle name="Normal 3 2 2 3 2" xfId="861" xr:uid="{00000000-0005-0000-0000-000017030000}"/>
    <cellStyle name="Normal 3 2 2 4" xfId="862" xr:uid="{00000000-0005-0000-0000-000018030000}"/>
    <cellStyle name="Normal 3 2 2 5" xfId="863" xr:uid="{00000000-0005-0000-0000-000019030000}"/>
    <cellStyle name="Normal 3 2 3" xfId="864" xr:uid="{00000000-0005-0000-0000-00001A030000}"/>
    <cellStyle name="Normal 3 2 3 2" xfId="865" xr:uid="{00000000-0005-0000-0000-00001B030000}"/>
    <cellStyle name="Normal 3 2 3 2 2" xfId="866" xr:uid="{00000000-0005-0000-0000-00001C030000}"/>
    <cellStyle name="Normal 3 2 3 3" xfId="867" xr:uid="{00000000-0005-0000-0000-00001D030000}"/>
    <cellStyle name="Normal 3 2 3 4" xfId="868" xr:uid="{00000000-0005-0000-0000-00001E030000}"/>
    <cellStyle name="Normal 3 2 4" xfId="869" xr:uid="{00000000-0005-0000-0000-00001F030000}"/>
    <cellStyle name="Normal 3 2 4 2" xfId="870" xr:uid="{00000000-0005-0000-0000-000020030000}"/>
    <cellStyle name="Normal 3 2 5" xfId="871" xr:uid="{00000000-0005-0000-0000-000021030000}"/>
    <cellStyle name="Normal 3 2 6" xfId="872" xr:uid="{00000000-0005-0000-0000-000022030000}"/>
    <cellStyle name="Normal 3 3" xfId="51" xr:uid="{00000000-0005-0000-0000-000023030000}"/>
    <cellStyle name="Normal 4" xfId="52" xr:uid="{00000000-0005-0000-0000-000024030000}"/>
    <cellStyle name="Normal 4 10" xfId="873" xr:uid="{00000000-0005-0000-0000-000025030000}"/>
    <cellStyle name="Normal 4 10 2" xfId="874" xr:uid="{00000000-0005-0000-0000-000026030000}"/>
    <cellStyle name="Normal 4 11" xfId="875" xr:uid="{00000000-0005-0000-0000-000027030000}"/>
    <cellStyle name="Normal 4 12" xfId="876" xr:uid="{00000000-0005-0000-0000-000028030000}"/>
    <cellStyle name="Normal 4 2" xfId="68" xr:uid="{00000000-0005-0000-0000-000029030000}"/>
    <cellStyle name="Normal 4 2 2" xfId="135" xr:uid="{00000000-0005-0000-0000-00002A030000}"/>
    <cellStyle name="Normal 4 2 2 2" xfId="234" xr:uid="{00000000-0005-0000-0000-00002B030000}"/>
    <cellStyle name="Normal 4 2 2 3" xfId="333" xr:uid="{00000000-0005-0000-0000-00002C030000}"/>
    <cellStyle name="Normal 4 2 2 4" xfId="447" xr:uid="{00000000-0005-0000-0000-00002D030000}"/>
    <cellStyle name="Normal 4 2 3" xfId="167" xr:uid="{00000000-0005-0000-0000-00002E030000}"/>
    <cellStyle name="Normal 4 2 4" xfId="266" xr:uid="{00000000-0005-0000-0000-00002F030000}"/>
    <cellStyle name="Normal 4 2 5" xfId="380" xr:uid="{00000000-0005-0000-0000-000030030000}"/>
    <cellStyle name="Normal 4 3" xfId="82" xr:uid="{00000000-0005-0000-0000-000031030000}"/>
    <cellStyle name="Normal 4 3 2" xfId="136" xr:uid="{00000000-0005-0000-0000-000032030000}"/>
    <cellStyle name="Normal 4 3 2 2" xfId="235" xr:uid="{00000000-0005-0000-0000-000033030000}"/>
    <cellStyle name="Normal 4 3 2 2 2" xfId="877" xr:uid="{00000000-0005-0000-0000-000034030000}"/>
    <cellStyle name="Normal 4 3 2 2 2 2" xfId="878" xr:uid="{00000000-0005-0000-0000-000035030000}"/>
    <cellStyle name="Normal 4 3 2 2 3" xfId="879" xr:uid="{00000000-0005-0000-0000-000036030000}"/>
    <cellStyle name="Normal 4 3 2 2 4" xfId="880" xr:uid="{00000000-0005-0000-0000-000037030000}"/>
    <cellStyle name="Normal 4 3 2 3" xfId="334" xr:uid="{00000000-0005-0000-0000-000038030000}"/>
    <cellStyle name="Normal 4 3 2 3 2" xfId="881" xr:uid="{00000000-0005-0000-0000-000039030000}"/>
    <cellStyle name="Normal 4 3 2 4" xfId="448" xr:uid="{00000000-0005-0000-0000-00003A030000}"/>
    <cellStyle name="Normal 4 3 2 5" xfId="882" xr:uid="{00000000-0005-0000-0000-00003B030000}"/>
    <cellStyle name="Normal 4 3 3" xfId="181" xr:uid="{00000000-0005-0000-0000-00003C030000}"/>
    <cellStyle name="Normal 4 3 3 2" xfId="883" xr:uid="{00000000-0005-0000-0000-00003D030000}"/>
    <cellStyle name="Normal 4 3 3 2 2" xfId="884" xr:uid="{00000000-0005-0000-0000-00003E030000}"/>
    <cellStyle name="Normal 4 3 3 3" xfId="885" xr:uid="{00000000-0005-0000-0000-00003F030000}"/>
    <cellStyle name="Normal 4 3 3 4" xfId="886" xr:uid="{00000000-0005-0000-0000-000040030000}"/>
    <cellStyle name="Normal 4 3 4" xfId="280" xr:uid="{00000000-0005-0000-0000-000041030000}"/>
    <cellStyle name="Normal 4 3 4 2" xfId="887" xr:uid="{00000000-0005-0000-0000-000042030000}"/>
    <cellStyle name="Normal 4 3 5" xfId="394" xr:uid="{00000000-0005-0000-0000-000043030000}"/>
    <cellStyle name="Normal 4 3 6" xfId="888" xr:uid="{00000000-0005-0000-0000-000044030000}"/>
    <cellStyle name="Normal 4 4" xfId="96" xr:uid="{00000000-0005-0000-0000-000045030000}"/>
    <cellStyle name="Normal 4 4 2" xfId="137" xr:uid="{00000000-0005-0000-0000-000046030000}"/>
    <cellStyle name="Normal 4 4 2 2" xfId="236" xr:uid="{00000000-0005-0000-0000-000047030000}"/>
    <cellStyle name="Normal 4 4 2 2 2" xfId="889" xr:uid="{00000000-0005-0000-0000-000048030000}"/>
    <cellStyle name="Normal 4 4 2 3" xfId="335" xr:uid="{00000000-0005-0000-0000-000049030000}"/>
    <cellStyle name="Normal 4 4 2 4" xfId="449" xr:uid="{00000000-0005-0000-0000-00004A030000}"/>
    <cellStyle name="Normal 4 4 3" xfId="195" xr:uid="{00000000-0005-0000-0000-00004B030000}"/>
    <cellStyle name="Normal 4 4 3 2" xfId="890" xr:uid="{00000000-0005-0000-0000-00004C030000}"/>
    <cellStyle name="Normal 4 4 4" xfId="294" xr:uid="{00000000-0005-0000-0000-00004D030000}"/>
    <cellStyle name="Normal 4 4 5" xfId="408" xr:uid="{00000000-0005-0000-0000-00004E030000}"/>
    <cellStyle name="Normal 4 5" xfId="134" xr:uid="{00000000-0005-0000-0000-00004F030000}"/>
    <cellStyle name="Normal 4 5 2" xfId="233" xr:uid="{00000000-0005-0000-0000-000050030000}"/>
    <cellStyle name="Normal 4 5 2 2" xfId="891" xr:uid="{00000000-0005-0000-0000-000051030000}"/>
    <cellStyle name="Normal 4 5 2 2 2" xfId="892" xr:uid="{00000000-0005-0000-0000-000052030000}"/>
    <cellStyle name="Normal 4 5 2 3" xfId="893" xr:uid="{00000000-0005-0000-0000-000053030000}"/>
    <cellStyle name="Normal 4 5 2 4" xfId="894" xr:uid="{00000000-0005-0000-0000-000054030000}"/>
    <cellStyle name="Normal 4 5 3" xfId="332" xr:uid="{00000000-0005-0000-0000-000055030000}"/>
    <cellStyle name="Normal 4 5 3 2" xfId="895" xr:uid="{00000000-0005-0000-0000-000056030000}"/>
    <cellStyle name="Normal 4 5 4" xfId="446" xr:uid="{00000000-0005-0000-0000-000057030000}"/>
    <cellStyle name="Normal 4 5 5" xfId="896" xr:uid="{00000000-0005-0000-0000-000058030000}"/>
    <cellStyle name="Normal 4 6" xfId="153" xr:uid="{00000000-0005-0000-0000-000059030000}"/>
    <cellStyle name="Normal 4 6 2" xfId="352" xr:uid="{00000000-0005-0000-0000-00005A030000}"/>
    <cellStyle name="Normal 4 6 2 2" xfId="897" xr:uid="{00000000-0005-0000-0000-00005B030000}"/>
    <cellStyle name="Normal 4 6 3" xfId="898" xr:uid="{00000000-0005-0000-0000-00005C030000}"/>
    <cellStyle name="Normal 4 6 4" xfId="899" xr:uid="{00000000-0005-0000-0000-00005D030000}"/>
    <cellStyle name="Normal 4 7" xfId="252" xr:uid="{00000000-0005-0000-0000-00005E030000}"/>
    <cellStyle name="Normal 4 7 2" xfId="900" xr:uid="{00000000-0005-0000-0000-00005F030000}"/>
    <cellStyle name="Normal 4 7 2 2" xfId="901" xr:uid="{00000000-0005-0000-0000-000060030000}"/>
    <cellStyle name="Normal 4 7 3" xfId="902" xr:uid="{00000000-0005-0000-0000-000061030000}"/>
    <cellStyle name="Normal 4 7 4" xfId="903" xr:uid="{00000000-0005-0000-0000-000062030000}"/>
    <cellStyle name="Normal 4 8" xfId="366" xr:uid="{00000000-0005-0000-0000-000063030000}"/>
    <cellStyle name="Normal 4 8 2" xfId="904" xr:uid="{00000000-0005-0000-0000-000064030000}"/>
    <cellStyle name="Normal 4 8 2 2" xfId="905" xr:uid="{00000000-0005-0000-0000-000065030000}"/>
    <cellStyle name="Normal 4 8 3" xfId="906" xr:uid="{00000000-0005-0000-0000-000066030000}"/>
    <cellStyle name="Normal 4 8 4" xfId="907" xr:uid="{00000000-0005-0000-0000-000067030000}"/>
    <cellStyle name="Normal 4 9" xfId="908" xr:uid="{00000000-0005-0000-0000-000068030000}"/>
    <cellStyle name="Normal 4 9 2" xfId="909" xr:uid="{00000000-0005-0000-0000-000069030000}"/>
    <cellStyle name="Normal 5" xfId="910" xr:uid="{00000000-0005-0000-0000-00006A030000}"/>
    <cellStyle name="Normal 6" xfId="911" xr:uid="{00000000-0005-0000-0000-00006B030000}"/>
    <cellStyle name="Normal 6 2" xfId="912" xr:uid="{00000000-0005-0000-0000-00006C030000}"/>
    <cellStyle name="Normal 6 2 2" xfId="913" xr:uid="{00000000-0005-0000-0000-00006D030000}"/>
    <cellStyle name="Normal 6 2 2 2" xfId="914" xr:uid="{00000000-0005-0000-0000-00006E030000}"/>
    <cellStyle name="Normal 6 2 2 2 2" xfId="915" xr:uid="{00000000-0005-0000-0000-00006F030000}"/>
    <cellStyle name="Normal 6 2 2 3" xfId="916" xr:uid="{00000000-0005-0000-0000-000070030000}"/>
    <cellStyle name="Normal 6 2 2 4" xfId="917" xr:uid="{00000000-0005-0000-0000-000071030000}"/>
    <cellStyle name="Normal 6 2 3" xfId="918" xr:uid="{00000000-0005-0000-0000-000072030000}"/>
    <cellStyle name="Normal 6 2 3 2" xfId="919" xr:uid="{00000000-0005-0000-0000-000073030000}"/>
    <cellStyle name="Normal 6 2 4" xfId="920" xr:uid="{00000000-0005-0000-0000-000074030000}"/>
    <cellStyle name="Normal 6 2 5" xfId="921" xr:uid="{00000000-0005-0000-0000-000075030000}"/>
    <cellStyle name="Normal 6 3" xfId="922" xr:uid="{00000000-0005-0000-0000-000076030000}"/>
    <cellStyle name="Normal 6 3 2" xfId="923" xr:uid="{00000000-0005-0000-0000-000077030000}"/>
    <cellStyle name="Normal 6 3 2 2" xfId="924" xr:uid="{00000000-0005-0000-0000-000078030000}"/>
    <cellStyle name="Normal 6 3 3" xfId="925" xr:uid="{00000000-0005-0000-0000-000079030000}"/>
    <cellStyle name="Normal 6 3 4" xfId="926" xr:uid="{00000000-0005-0000-0000-00007A030000}"/>
    <cellStyle name="Normal 6 4" xfId="927" xr:uid="{00000000-0005-0000-0000-00007B030000}"/>
    <cellStyle name="Normal 6 4 2" xfId="928" xr:uid="{00000000-0005-0000-0000-00007C030000}"/>
    <cellStyle name="Normal 6 5" xfId="929" xr:uid="{00000000-0005-0000-0000-00007D030000}"/>
    <cellStyle name="Normal 6 6" xfId="930" xr:uid="{00000000-0005-0000-0000-00007E030000}"/>
    <cellStyle name="Normal 7" xfId="931" xr:uid="{00000000-0005-0000-0000-00007F030000}"/>
    <cellStyle name="Normal 8" xfId="932" xr:uid="{00000000-0005-0000-0000-000080030000}"/>
    <cellStyle name="Normal 8 2" xfId="933" xr:uid="{00000000-0005-0000-0000-000081030000}"/>
    <cellStyle name="Normal 8 2 2" xfId="934" xr:uid="{00000000-0005-0000-0000-000082030000}"/>
    <cellStyle name="Normal 8 2 2 2" xfId="935" xr:uid="{00000000-0005-0000-0000-000083030000}"/>
    <cellStyle name="Normal 8 2 2 2 2" xfId="936" xr:uid="{00000000-0005-0000-0000-000084030000}"/>
    <cellStyle name="Normal 8 2 2 3" xfId="937" xr:uid="{00000000-0005-0000-0000-000085030000}"/>
    <cellStyle name="Normal 8 2 2 4" xfId="938" xr:uid="{00000000-0005-0000-0000-000086030000}"/>
    <cellStyle name="Normal 8 2 3" xfId="939" xr:uid="{00000000-0005-0000-0000-000087030000}"/>
    <cellStyle name="Normal 8 2 3 2" xfId="940" xr:uid="{00000000-0005-0000-0000-000088030000}"/>
    <cellStyle name="Normal 8 2 4" xfId="941" xr:uid="{00000000-0005-0000-0000-000089030000}"/>
    <cellStyle name="Normal 8 2 5" xfId="942" xr:uid="{00000000-0005-0000-0000-00008A030000}"/>
    <cellStyle name="Normal 8 3" xfId="943" xr:uid="{00000000-0005-0000-0000-00008B030000}"/>
    <cellStyle name="Normal 8 3 2" xfId="944" xr:uid="{00000000-0005-0000-0000-00008C030000}"/>
    <cellStyle name="Normal 8 3 2 2" xfId="945" xr:uid="{00000000-0005-0000-0000-00008D030000}"/>
    <cellStyle name="Normal 8 3 3" xfId="946" xr:uid="{00000000-0005-0000-0000-00008E030000}"/>
    <cellStyle name="Normal 8 3 4" xfId="947" xr:uid="{00000000-0005-0000-0000-00008F030000}"/>
    <cellStyle name="Normal 8 4" xfId="948" xr:uid="{00000000-0005-0000-0000-000090030000}"/>
    <cellStyle name="Normal 8 4 2" xfId="949" xr:uid="{00000000-0005-0000-0000-000091030000}"/>
    <cellStyle name="Normal 8 5" xfId="950" xr:uid="{00000000-0005-0000-0000-000092030000}"/>
    <cellStyle name="Normal 8 6" xfId="951" xr:uid="{00000000-0005-0000-0000-000093030000}"/>
    <cellStyle name="Normal 9" xfId="952" xr:uid="{00000000-0005-0000-0000-000094030000}"/>
    <cellStyle name="Note" xfId="19" builtinId="10" customBuiltin="1"/>
    <cellStyle name="Note 10" xfId="953" xr:uid="{00000000-0005-0000-0000-000096030000}"/>
    <cellStyle name="Note 11" xfId="954" xr:uid="{00000000-0005-0000-0000-000097030000}"/>
    <cellStyle name="Note 2" xfId="69" xr:uid="{00000000-0005-0000-0000-000098030000}"/>
    <cellStyle name="Note 2 2" xfId="138" xr:uid="{00000000-0005-0000-0000-000099030000}"/>
    <cellStyle name="Note 2 2 2" xfId="237" xr:uid="{00000000-0005-0000-0000-00009A030000}"/>
    <cellStyle name="Note 2 2 2 2" xfId="955" xr:uid="{00000000-0005-0000-0000-00009B030000}"/>
    <cellStyle name="Note 2 2 2 2 2" xfId="956" xr:uid="{00000000-0005-0000-0000-00009C030000}"/>
    <cellStyle name="Note 2 2 2 3" xfId="957" xr:uid="{00000000-0005-0000-0000-00009D030000}"/>
    <cellStyle name="Note 2 2 2 4" xfId="958" xr:uid="{00000000-0005-0000-0000-00009E030000}"/>
    <cellStyle name="Note 2 2 3" xfId="336" xr:uid="{00000000-0005-0000-0000-00009F030000}"/>
    <cellStyle name="Note 2 2 3 2" xfId="959" xr:uid="{00000000-0005-0000-0000-0000A0030000}"/>
    <cellStyle name="Note 2 2 4" xfId="450" xr:uid="{00000000-0005-0000-0000-0000A1030000}"/>
    <cellStyle name="Note 2 2 5" xfId="960" xr:uid="{00000000-0005-0000-0000-0000A2030000}"/>
    <cellStyle name="Note 2 3" xfId="168" xr:uid="{00000000-0005-0000-0000-0000A3030000}"/>
    <cellStyle name="Note 2 3 2" xfId="961" xr:uid="{00000000-0005-0000-0000-0000A4030000}"/>
    <cellStyle name="Note 2 3 2 2" xfId="962" xr:uid="{00000000-0005-0000-0000-0000A5030000}"/>
    <cellStyle name="Note 2 3 3" xfId="963" xr:uid="{00000000-0005-0000-0000-0000A6030000}"/>
    <cellStyle name="Note 2 3 4" xfId="964" xr:uid="{00000000-0005-0000-0000-0000A7030000}"/>
    <cellStyle name="Note 2 4" xfId="267" xr:uid="{00000000-0005-0000-0000-0000A8030000}"/>
    <cellStyle name="Note 2 4 2" xfId="965" xr:uid="{00000000-0005-0000-0000-0000A9030000}"/>
    <cellStyle name="Note 2 5" xfId="381" xr:uid="{00000000-0005-0000-0000-0000AA030000}"/>
    <cellStyle name="Note 2 6" xfId="966" xr:uid="{00000000-0005-0000-0000-0000AB030000}"/>
    <cellStyle name="Note 3" xfId="83" xr:uid="{00000000-0005-0000-0000-0000AC030000}"/>
    <cellStyle name="Note 3 2" xfId="139" xr:uid="{00000000-0005-0000-0000-0000AD030000}"/>
    <cellStyle name="Note 3 2 2" xfId="238" xr:uid="{00000000-0005-0000-0000-0000AE030000}"/>
    <cellStyle name="Note 3 2 2 2" xfId="967" xr:uid="{00000000-0005-0000-0000-0000AF030000}"/>
    <cellStyle name="Note 3 2 3" xfId="337" xr:uid="{00000000-0005-0000-0000-0000B0030000}"/>
    <cellStyle name="Note 3 2 4" xfId="451" xr:uid="{00000000-0005-0000-0000-0000B1030000}"/>
    <cellStyle name="Note 3 3" xfId="182" xr:uid="{00000000-0005-0000-0000-0000B2030000}"/>
    <cellStyle name="Note 3 3 2" xfId="968" xr:uid="{00000000-0005-0000-0000-0000B3030000}"/>
    <cellStyle name="Note 3 4" xfId="281" xr:uid="{00000000-0005-0000-0000-0000B4030000}"/>
    <cellStyle name="Note 3 5" xfId="395" xr:uid="{00000000-0005-0000-0000-0000B5030000}"/>
    <cellStyle name="Note 4" xfId="97" xr:uid="{00000000-0005-0000-0000-0000B6030000}"/>
    <cellStyle name="Note 4 2" xfId="140" xr:uid="{00000000-0005-0000-0000-0000B7030000}"/>
    <cellStyle name="Note 4 2 2" xfId="239" xr:uid="{00000000-0005-0000-0000-0000B8030000}"/>
    <cellStyle name="Note 4 2 2 2" xfId="969" xr:uid="{00000000-0005-0000-0000-0000B9030000}"/>
    <cellStyle name="Note 4 2 3" xfId="338" xr:uid="{00000000-0005-0000-0000-0000BA030000}"/>
    <cellStyle name="Note 4 2 4" xfId="452" xr:uid="{00000000-0005-0000-0000-0000BB030000}"/>
    <cellStyle name="Note 4 3" xfId="196" xr:uid="{00000000-0005-0000-0000-0000BC030000}"/>
    <cellStyle name="Note 4 3 2" xfId="970" xr:uid="{00000000-0005-0000-0000-0000BD030000}"/>
    <cellStyle name="Note 4 4" xfId="295" xr:uid="{00000000-0005-0000-0000-0000BE030000}"/>
    <cellStyle name="Note 4 5" xfId="409" xr:uid="{00000000-0005-0000-0000-0000BF030000}"/>
    <cellStyle name="Note 5" xfId="154" xr:uid="{00000000-0005-0000-0000-0000C0030000}"/>
    <cellStyle name="Note 5 2" xfId="353" xr:uid="{00000000-0005-0000-0000-0000C1030000}"/>
    <cellStyle name="Note 5 2 2" xfId="971" xr:uid="{00000000-0005-0000-0000-0000C2030000}"/>
    <cellStyle name="Note 5 3" xfId="972" xr:uid="{00000000-0005-0000-0000-0000C3030000}"/>
    <cellStyle name="Note 5 4" xfId="973" xr:uid="{00000000-0005-0000-0000-0000C4030000}"/>
    <cellStyle name="Note 6" xfId="253" xr:uid="{00000000-0005-0000-0000-0000C5030000}"/>
    <cellStyle name="Note 6 2" xfId="974" xr:uid="{00000000-0005-0000-0000-0000C6030000}"/>
    <cellStyle name="Note 6 2 2" xfId="975" xr:uid="{00000000-0005-0000-0000-0000C7030000}"/>
    <cellStyle name="Note 6 3" xfId="976" xr:uid="{00000000-0005-0000-0000-0000C8030000}"/>
    <cellStyle name="Note 6 4" xfId="977" xr:uid="{00000000-0005-0000-0000-0000C9030000}"/>
    <cellStyle name="Note 7" xfId="367" xr:uid="{00000000-0005-0000-0000-0000CA030000}"/>
    <cellStyle name="Note 7 2" xfId="978" xr:uid="{00000000-0005-0000-0000-0000CB030000}"/>
    <cellStyle name="Note 7 2 2" xfId="979" xr:uid="{00000000-0005-0000-0000-0000CC030000}"/>
    <cellStyle name="Note 7 3" xfId="980" xr:uid="{00000000-0005-0000-0000-0000CD030000}"/>
    <cellStyle name="Note 7 4" xfId="981" xr:uid="{00000000-0005-0000-0000-0000CE030000}"/>
    <cellStyle name="Note 8" xfId="982" xr:uid="{00000000-0005-0000-0000-0000CF030000}"/>
    <cellStyle name="Note 8 2" xfId="983" xr:uid="{00000000-0005-0000-0000-0000D0030000}"/>
    <cellStyle name="Note 9" xfId="984" xr:uid="{00000000-0005-0000-0000-0000D1030000}"/>
    <cellStyle name="Note 9 2" xfId="985" xr:uid="{00000000-0005-0000-0000-0000D2030000}"/>
    <cellStyle name="Output" xfId="14" builtinId="21" customBuiltin="1"/>
    <cellStyle name="Percent 2" xfId="3" xr:uid="{00000000-0005-0000-0000-0000D4030000}"/>
    <cellStyle name="Percent 2 2" xfId="986" xr:uid="{00000000-0005-0000-0000-0000D5030000}"/>
    <cellStyle name="Percent 2 3" xfId="54" xr:uid="{00000000-0005-0000-0000-0000D6030000}"/>
    <cellStyle name="Percent 3" xfId="987" xr:uid="{00000000-0005-0000-0000-0000D7030000}"/>
    <cellStyle name="Percent 3 2" xfId="988" xr:uid="{00000000-0005-0000-0000-0000D8030000}"/>
    <cellStyle name="Percent 4" xfId="53" xr:uid="{00000000-0005-0000-0000-0000D9030000}"/>
    <cellStyle name="Style 1" xfId="989" xr:uid="{00000000-0005-0000-0000-0000DA030000}"/>
    <cellStyle name="Title 2" xfId="55" xr:uid="{00000000-0005-0000-0000-0000DB030000}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opLeftCell="A8" workbookViewId="0">
      <selection activeCell="D16" sqref="D16:E16"/>
    </sheetView>
  </sheetViews>
  <sheetFormatPr defaultRowHeight="14.2"/>
  <cols>
    <col min="2" max="2" width="38.140625" customWidth="1"/>
    <col min="3" max="3" width="24.5703125" customWidth="1"/>
    <col min="5" max="5" width="22.140625" customWidth="1"/>
  </cols>
  <sheetData>
    <row r="2" spans="2:5" ht="22.65">
      <c r="B2" s="109" t="s">
        <v>4</v>
      </c>
      <c r="C2" s="109"/>
      <c r="D2" s="109"/>
      <c r="E2" s="77">
        <f ca="1">TODAY()</f>
        <v>43242</v>
      </c>
    </row>
    <row r="3" spans="2:5" ht="14.6" thickBot="1">
      <c r="B3" s="1"/>
      <c r="C3" s="1"/>
      <c r="D3" s="1"/>
      <c r="E3" s="1"/>
    </row>
    <row r="4" spans="2:5">
      <c r="B4" s="112" t="s">
        <v>4</v>
      </c>
      <c r="C4" s="113"/>
      <c r="D4" s="1"/>
      <c r="E4" s="1"/>
    </row>
    <row r="5" spans="2:5">
      <c r="B5" s="114"/>
      <c r="C5" s="115"/>
      <c r="D5" s="1"/>
      <c r="E5" s="1"/>
    </row>
    <row r="6" spans="2:5" s="1" customFormat="1">
      <c r="B6" s="114"/>
      <c r="C6" s="115"/>
    </row>
    <row r="7" spans="2:5" ht="14.6" thickBot="1">
      <c r="B7" s="116"/>
      <c r="C7" s="117"/>
      <c r="D7" s="1"/>
      <c r="E7" s="1"/>
    </row>
    <row r="9" spans="2:5" ht="14.6" thickBot="1">
      <c r="B9" s="1"/>
      <c r="C9" s="1"/>
      <c r="D9" s="1"/>
      <c r="E9" s="1"/>
    </row>
    <row r="10" spans="2:5">
      <c r="B10" s="70" t="s">
        <v>0</v>
      </c>
      <c r="C10" s="71" t="s">
        <v>1</v>
      </c>
      <c r="D10" s="1"/>
      <c r="E10" s="1"/>
    </row>
    <row r="11" spans="2:5">
      <c r="B11" s="72" t="s">
        <v>2</v>
      </c>
      <c r="C11" s="73">
        <v>1</v>
      </c>
      <c r="D11" s="1"/>
      <c r="E11" s="1"/>
    </row>
    <row r="12" spans="2:5">
      <c r="B12" s="72" t="s">
        <v>3</v>
      </c>
      <c r="C12" s="73">
        <v>2</v>
      </c>
      <c r="D12" s="1"/>
      <c r="E12" s="1"/>
    </row>
    <row r="13" spans="2:5">
      <c r="B13" s="72" t="s">
        <v>5</v>
      </c>
      <c r="C13" s="73">
        <v>3</v>
      </c>
      <c r="D13" s="1"/>
      <c r="E13" s="1"/>
    </row>
    <row r="14" spans="2:5" s="1" customFormat="1">
      <c r="B14" s="72" t="s">
        <v>73</v>
      </c>
      <c r="C14" s="73">
        <v>4</v>
      </c>
    </row>
    <row r="15" spans="2:5">
      <c r="B15" s="72" t="s">
        <v>74</v>
      </c>
      <c r="C15" s="73">
        <v>5</v>
      </c>
      <c r="D15" s="1"/>
      <c r="E15" s="1"/>
    </row>
    <row r="16" spans="2:5" ht="14.6" thickBot="1">
      <c r="B16" s="74" t="s">
        <v>6</v>
      </c>
      <c r="C16" s="75">
        <v>6</v>
      </c>
      <c r="D16" s="1"/>
      <c r="E16" s="1"/>
    </row>
    <row r="18" spans="2:3" ht="14.6" thickBot="1"/>
    <row r="19" spans="2:3">
      <c r="B19" s="110" t="s">
        <v>49</v>
      </c>
      <c r="C19" s="111"/>
    </row>
    <row r="20" spans="2:3">
      <c r="B20" s="72" t="s">
        <v>50</v>
      </c>
      <c r="C20" s="76" t="s">
        <v>51</v>
      </c>
    </row>
    <row r="21" spans="2:3" ht="14.6" thickBot="1">
      <c r="B21" s="9"/>
      <c r="C21" s="10"/>
    </row>
  </sheetData>
  <mergeCells count="6">
    <mergeCell ref="B2:D2"/>
    <mergeCell ref="B19:C19"/>
    <mergeCell ref="B4:C4"/>
    <mergeCell ref="B5:C5"/>
    <mergeCell ref="B7:C7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F3" sqref="F3"/>
    </sheetView>
  </sheetViews>
  <sheetFormatPr defaultColWidth="9.140625" defaultRowHeight="14.2"/>
  <cols>
    <col min="1" max="1" width="9.140625" style="1"/>
    <col min="2" max="2" width="20.85546875" style="1" bestFit="1" customWidth="1"/>
    <col min="3" max="3" width="9.140625" style="1"/>
    <col min="4" max="4" width="18.5703125" style="1" bestFit="1" customWidth="1"/>
    <col min="5" max="5" width="39.140625" style="1" bestFit="1" customWidth="1"/>
    <col min="6" max="16384" width="9.140625" style="1"/>
  </cols>
  <sheetData>
    <row r="1" spans="1:5" ht="22.65">
      <c r="A1" s="2" t="s">
        <v>7</v>
      </c>
      <c r="B1" s="77">
        <f ca="1">TODAY()</f>
        <v>43242</v>
      </c>
    </row>
    <row r="2" spans="1:5">
      <c r="A2" s="2"/>
      <c r="B2" s="2"/>
    </row>
    <row r="3" spans="1:5" ht="22.65">
      <c r="A3" s="2"/>
      <c r="B3" s="109" t="s">
        <v>8</v>
      </c>
      <c r="C3" s="109"/>
      <c r="D3" s="109"/>
      <c r="E3" s="109"/>
    </row>
    <row r="4" spans="1:5" ht="14.6" thickBot="1">
      <c r="A4" s="2"/>
    </row>
    <row r="5" spans="1:5">
      <c r="B5" s="118" t="s">
        <v>79</v>
      </c>
      <c r="C5" s="119"/>
      <c r="D5" s="119"/>
      <c r="E5" s="120"/>
    </row>
    <row r="6" spans="1:5">
      <c r="B6" s="82" t="s">
        <v>9</v>
      </c>
      <c r="C6" s="83" t="s">
        <v>10</v>
      </c>
      <c r="D6" s="83" t="s">
        <v>11</v>
      </c>
      <c r="E6" s="84" t="s">
        <v>12</v>
      </c>
    </row>
    <row r="7" spans="1:5">
      <c r="B7" s="82" t="s">
        <v>53</v>
      </c>
      <c r="C7" s="85" t="s">
        <v>80</v>
      </c>
      <c r="D7" s="86">
        <v>-130000</v>
      </c>
      <c r="E7" s="87" t="s">
        <v>81</v>
      </c>
    </row>
    <row r="8" spans="1:5">
      <c r="B8" s="121" t="s">
        <v>82</v>
      </c>
      <c r="C8" s="124" t="s">
        <v>13</v>
      </c>
      <c r="D8" s="127">
        <v>260000</v>
      </c>
      <c r="E8" s="88" t="s">
        <v>55</v>
      </c>
    </row>
    <row r="9" spans="1:5">
      <c r="B9" s="122"/>
      <c r="C9" s="125"/>
      <c r="D9" s="128"/>
      <c r="E9" s="88" t="s">
        <v>83</v>
      </c>
    </row>
    <row r="10" spans="1:5">
      <c r="B10" s="122"/>
      <c r="C10" s="125"/>
      <c r="D10" s="128"/>
      <c r="E10" s="88" t="s">
        <v>14</v>
      </c>
    </row>
    <row r="11" spans="1:5">
      <c r="B11" s="122"/>
      <c r="C11" s="125"/>
      <c r="D11" s="128"/>
      <c r="E11" s="88" t="s">
        <v>15</v>
      </c>
    </row>
    <row r="12" spans="1:5">
      <c r="B12" s="122"/>
      <c r="C12" s="125"/>
      <c r="D12" s="128"/>
      <c r="E12" s="88" t="s">
        <v>16</v>
      </c>
    </row>
    <row r="13" spans="1:5">
      <c r="B13" s="122"/>
      <c r="C13" s="125"/>
      <c r="D13" s="128"/>
      <c r="E13" s="88" t="s">
        <v>84</v>
      </c>
    </row>
    <row r="14" spans="1:5">
      <c r="B14" s="123"/>
      <c r="C14" s="126"/>
      <c r="D14" s="129"/>
      <c r="E14" s="88" t="s">
        <v>85</v>
      </c>
    </row>
    <row r="15" spans="1:5">
      <c r="B15" s="82" t="s">
        <v>86</v>
      </c>
      <c r="C15" s="85" t="s">
        <v>13</v>
      </c>
      <c r="D15" s="86">
        <v>50000</v>
      </c>
      <c r="E15" s="88" t="s">
        <v>87</v>
      </c>
    </row>
    <row r="16" spans="1:5">
      <c r="B16" s="82" t="s">
        <v>17</v>
      </c>
      <c r="C16" s="89" t="s">
        <v>13</v>
      </c>
      <c r="D16" s="90">
        <v>800000000</v>
      </c>
      <c r="E16" s="88" t="s">
        <v>18</v>
      </c>
    </row>
    <row r="17" spans="2:5">
      <c r="B17" s="91"/>
      <c r="C17" s="92"/>
      <c r="D17" s="93"/>
      <c r="E17" s="88" t="s">
        <v>88</v>
      </c>
    </row>
    <row r="18" spans="2:5">
      <c r="B18" s="91"/>
      <c r="C18" s="92"/>
      <c r="D18" s="93"/>
      <c r="E18" s="88" t="s">
        <v>84</v>
      </c>
    </row>
    <row r="19" spans="2:5" ht="14.6" thickBot="1">
      <c r="B19" s="94"/>
      <c r="C19" s="95"/>
      <c r="D19" s="96"/>
      <c r="E19" s="97" t="s">
        <v>89</v>
      </c>
    </row>
    <row r="21" spans="2:5" ht="14.6" thickBot="1"/>
    <row r="22" spans="2:5" ht="14.6" thickBot="1">
      <c r="B22" s="81" t="s">
        <v>90</v>
      </c>
    </row>
  </sheetData>
  <mergeCells count="5">
    <mergeCell ref="B3:E3"/>
    <mergeCell ref="B5:E5"/>
    <mergeCell ref="B8:B14"/>
    <mergeCell ref="C8:C14"/>
    <mergeCell ref="D8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8" sqref="D8"/>
    </sheetView>
  </sheetViews>
  <sheetFormatPr defaultColWidth="9.140625" defaultRowHeight="14.2"/>
  <cols>
    <col min="1" max="1" width="9.140625" style="1"/>
    <col min="2" max="2" width="16.42578125" style="1" bestFit="1" customWidth="1"/>
    <col min="3" max="3" width="15.640625" style="1" customWidth="1"/>
    <col min="4" max="5" width="15" style="1" bestFit="1" customWidth="1"/>
    <col min="6" max="6" width="12" style="1" bestFit="1" customWidth="1"/>
    <col min="7" max="7" width="12.42578125" style="1" bestFit="1" customWidth="1"/>
    <col min="8" max="16384" width="9.140625" style="1"/>
  </cols>
  <sheetData>
    <row r="1" spans="1:4" ht="22.65">
      <c r="A1" s="2" t="s">
        <v>19</v>
      </c>
      <c r="B1" s="2" t="s">
        <v>76</v>
      </c>
      <c r="C1" s="77">
        <f ca="1">TODAY()</f>
        <v>43242</v>
      </c>
    </row>
    <row r="2" spans="1:4">
      <c r="A2" s="2"/>
      <c r="B2" s="2"/>
    </row>
    <row r="3" spans="1:4" ht="22.65">
      <c r="B3" s="109" t="s">
        <v>20</v>
      </c>
      <c r="C3" s="109"/>
      <c r="D3" s="109"/>
    </row>
    <row r="4" spans="1:4" ht="14.6" thickBot="1"/>
    <row r="5" spans="1:4">
      <c r="B5" s="133" t="s">
        <v>21</v>
      </c>
      <c r="C5" s="134"/>
      <c r="D5" s="135"/>
    </row>
    <row r="6" spans="1:4">
      <c r="B6" s="98" t="s">
        <v>10</v>
      </c>
      <c r="C6" s="99" t="s">
        <v>3</v>
      </c>
      <c r="D6" s="100" t="s">
        <v>22</v>
      </c>
    </row>
    <row r="7" spans="1:4">
      <c r="B7" s="98" t="s">
        <v>56</v>
      </c>
      <c r="C7" s="101" t="s">
        <v>24</v>
      </c>
      <c r="D7" s="102" t="s">
        <v>25</v>
      </c>
    </row>
    <row r="8" spans="1:4">
      <c r="B8" s="130" t="s">
        <v>82</v>
      </c>
      <c r="C8" s="101" t="s">
        <v>24</v>
      </c>
      <c r="D8" s="102" t="s">
        <v>25</v>
      </c>
    </row>
    <row r="9" spans="1:4">
      <c r="B9" s="131"/>
      <c r="C9" s="101" t="s">
        <v>24</v>
      </c>
      <c r="D9" s="102" t="s">
        <v>26</v>
      </c>
    </row>
    <row r="10" spans="1:4">
      <c r="B10" s="131"/>
      <c r="C10" s="101" t="s">
        <v>27</v>
      </c>
      <c r="D10" s="102" t="s">
        <v>28</v>
      </c>
    </row>
    <row r="11" spans="1:4">
      <c r="B11" s="132"/>
      <c r="C11" s="103" t="s">
        <v>29</v>
      </c>
      <c r="D11" s="102" t="s">
        <v>30</v>
      </c>
    </row>
    <row r="12" spans="1:4">
      <c r="B12" s="98" t="s">
        <v>86</v>
      </c>
      <c r="C12" s="101" t="s">
        <v>91</v>
      </c>
      <c r="D12" s="102" t="s">
        <v>25</v>
      </c>
    </row>
    <row r="13" spans="1:4" ht="14.6" thickBot="1">
      <c r="B13" s="104" t="s">
        <v>17</v>
      </c>
      <c r="C13" s="105" t="s">
        <v>31</v>
      </c>
      <c r="D13" s="106" t="s">
        <v>32</v>
      </c>
    </row>
    <row r="17" spans="4:4">
      <c r="D17" s="3"/>
    </row>
  </sheetData>
  <mergeCells count="3">
    <mergeCell ref="B8:B11"/>
    <mergeCell ref="B3:D3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D14" sqref="D14"/>
    </sheetView>
  </sheetViews>
  <sheetFormatPr defaultRowHeight="14.2"/>
  <cols>
    <col min="2" max="2" width="20.42578125" bestFit="1" customWidth="1"/>
    <col min="3" max="3" width="16.42578125" bestFit="1" customWidth="1"/>
    <col min="4" max="4" width="23.42578125" customWidth="1"/>
    <col min="5" max="5" width="20.28515625" bestFit="1" customWidth="1"/>
    <col min="6" max="6" width="17.42578125" customWidth="1"/>
    <col min="7" max="7" width="9.140625" customWidth="1"/>
  </cols>
  <sheetData>
    <row r="1" spans="1:8" ht="22.65">
      <c r="A1" s="2" t="s">
        <v>33</v>
      </c>
      <c r="B1" s="78" t="s">
        <v>78</v>
      </c>
      <c r="C1" s="77">
        <f ca="1">TODAY()</f>
        <v>43242</v>
      </c>
    </row>
    <row r="2" spans="1:8" s="1" customFormat="1">
      <c r="A2" s="2"/>
      <c r="B2" s="2"/>
    </row>
    <row r="3" spans="1:8" ht="23.05" thickBot="1">
      <c r="B3" s="136" t="s">
        <v>77</v>
      </c>
      <c r="C3" s="136"/>
      <c r="D3" s="136"/>
      <c r="E3" s="136"/>
      <c r="F3" s="136"/>
    </row>
    <row r="4" spans="1:8">
      <c r="B4" s="11"/>
      <c r="C4" s="12" t="s">
        <v>54</v>
      </c>
      <c r="D4" s="12" t="s">
        <v>57</v>
      </c>
      <c r="E4" s="12" t="s">
        <v>58</v>
      </c>
      <c r="F4" s="13" t="s">
        <v>60</v>
      </c>
      <c r="H4" s="4"/>
    </row>
    <row r="5" spans="1:8">
      <c r="B5" s="14" t="s">
        <v>92</v>
      </c>
      <c r="C5" s="66">
        <v>5.5685520766773653</v>
      </c>
      <c r="D5" s="66">
        <v>-2.4417645085541779</v>
      </c>
      <c r="E5" s="66">
        <v>-1.3372112507480554</v>
      </c>
      <c r="F5" s="67">
        <v>0.21082560917343518</v>
      </c>
      <c r="H5" s="4"/>
    </row>
    <row r="6" spans="1:8">
      <c r="B6" s="14" t="s">
        <v>93</v>
      </c>
      <c r="C6" s="66">
        <v>-130.25130388342114</v>
      </c>
      <c r="D6" s="66">
        <v>-3.032053818756817E-2</v>
      </c>
      <c r="E6" s="66">
        <v>-1.0072378620971039</v>
      </c>
      <c r="F6" s="67">
        <v>0.24721874999999985</v>
      </c>
    </row>
    <row r="7" spans="1:8">
      <c r="B7" s="14" t="s">
        <v>61</v>
      </c>
      <c r="C7" s="66">
        <v>-78.768240000000006</v>
      </c>
      <c r="D7" s="66">
        <v>-56.3157</v>
      </c>
      <c r="E7" s="66">
        <v>15.2</v>
      </c>
      <c r="F7" s="67">
        <v>-1.6759999999999999</v>
      </c>
      <c r="H7" s="2"/>
    </row>
    <row r="8" spans="1:8">
      <c r="B8" s="14" t="s">
        <v>38</v>
      </c>
      <c r="C8" s="66">
        <v>358.14730015283396</v>
      </c>
      <c r="D8" s="66">
        <v>87.652738515901063</v>
      </c>
      <c r="E8" s="66">
        <v>36.209467084639492</v>
      </c>
      <c r="F8" s="67">
        <v>0.54484458541005909</v>
      </c>
      <c r="G8" s="4"/>
    </row>
    <row r="9" spans="1:8">
      <c r="B9" s="14" t="s">
        <v>39</v>
      </c>
      <c r="C9" s="66">
        <v>-324.08154612647144</v>
      </c>
      <c r="D9" s="66">
        <v>-63.775146541617836</v>
      </c>
      <c r="E9" s="66">
        <v>-8.5948198296571299</v>
      </c>
      <c r="F9" s="67">
        <v>-0.67092986301369861</v>
      </c>
    </row>
    <row r="10" spans="1:8" ht="14.6" thickBot="1">
      <c r="B10" s="15" t="s">
        <v>62</v>
      </c>
      <c r="C10" s="68">
        <v>-15.08328</v>
      </c>
      <c r="D10" s="68">
        <v>-9.76905</v>
      </c>
      <c r="E10" s="68">
        <v>1.6</v>
      </c>
      <c r="F10" s="69">
        <v>-1.569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zoomScale="84" zoomScaleNormal="84" workbookViewId="0">
      <selection activeCell="I22" sqref="I22"/>
    </sheetView>
  </sheetViews>
  <sheetFormatPr defaultRowHeight="14.2"/>
  <cols>
    <col min="2" max="2" width="22.140625" customWidth="1"/>
    <col min="3" max="3" width="14" bestFit="1" customWidth="1"/>
    <col min="4" max="4" width="15" bestFit="1" customWidth="1"/>
    <col min="5" max="5" width="17.42578125" customWidth="1"/>
    <col min="6" max="6" width="12.7109375" bestFit="1" customWidth="1"/>
    <col min="7" max="7" width="15" bestFit="1" customWidth="1"/>
  </cols>
  <sheetData>
    <row r="1" spans="1:7" ht="22.65">
      <c r="A1" s="2" t="s">
        <v>35</v>
      </c>
      <c r="B1" s="78" t="s">
        <v>78</v>
      </c>
      <c r="C1" s="77">
        <f ca="1">TODAY()</f>
        <v>43242</v>
      </c>
    </row>
    <row r="2" spans="1:7" s="1" customFormat="1">
      <c r="A2" s="2"/>
      <c r="B2" s="2"/>
    </row>
    <row r="3" spans="1:7" ht="22.65">
      <c r="B3" s="140" t="s">
        <v>63</v>
      </c>
      <c r="C3" s="140"/>
      <c r="D3" s="140"/>
      <c r="E3" s="140"/>
      <c r="F3" s="140"/>
    </row>
    <row r="4" spans="1:7" ht="14.6" thickBot="1">
      <c r="C4" s="1"/>
      <c r="D4" s="1"/>
    </row>
    <row r="5" spans="1:7">
      <c r="B5" s="137" t="s">
        <v>56</v>
      </c>
      <c r="C5" s="141"/>
      <c r="D5" s="142"/>
      <c r="F5" s="147" t="s">
        <v>66</v>
      </c>
      <c r="G5" s="148"/>
    </row>
    <row r="6" spans="1:7">
      <c r="B6" s="16" t="s">
        <v>10</v>
      </c>
      <c r="C6" s="17" t="s">
        <v>34</v>
      </c>
      <c r="D6" s="18" t="s">
        <v>25</v>
      </c>
      <c r="F6" s="149"/>
      <c r="G6" s="150"/>
    </row>
    <row r="7" spans="1:7">
      <c r="B7" s="16" t="s">
        <v>56</v>
      </c>
      <c r="C7" s="17" t="s">
        <v>24</v>
      </c>
      <c r="D7" s="19">
        <v>191.55</v>
      </c>
      <c r="F7" s="149"/>
      <c r="G7" s="150"/>
    </row>
    <row r="8" spans="1:7">
      <c r="B8" s="16" t="s">
        <v>37</v>
      </c>
      <c r="C8" s="143" t="s">
        <v>64</v>
      </c>
      <c r="D8" s="144"/>
      <c r="F8" s="149"/>
      <c r="G8" s="150"/>
    </row>
    <row r="9" spans="1:7">
      <c r="B9" s="20" t="s">
        <v>92</v>
      </c>
      <c r="C9" s="145">
        <v>317429.38611204311</v>
      </c>
      <c r="D9" s="146"/>
      <c r="F9" s="149"/>
      <c r="G9" s="150"/>
    </row>
    <row r="10" spans="1:7">
      <c r="B10" s="20" t="s">
        <v>93</v>
      </c>
      <c r="C10" s="145">
        <v>3941.669964383862</v>
      </c>
      <c r="D10" s="146"/>
      <c r="F10" s="149"/>
      <c r="G10" s="150"/>
    </row>
    <row r="11" spans="1:7">
      <c r="B11" s="20" t="s">
        <v>61</v>
      </c>
      <c r="C11" s="145">
        <v>7321041</v>
      </c>
      <c r="D11" s="146"/>
      <c r="F11" s="149"/>
      <c r="G11" s="150"/>
    </row>
    <row r="12" spans="1:7">
      <c r="B12" s="20" t="s">
        <v>38</v>
      </c>
      <c r="C12" s="145">
        <v>-11394856.007067138</v>
      </c>
      <c r="D12" s="146"/>
      <c r="F12" s="149"/>
      <c r="G12" s="150"/>
    </row>
    <row r="13" spans="1:7" s="1" customFormat="1">
      <c r="B13" s="20" t="s">
        <v>39</v>
      </c>
      <c r="C13" s="145">
        <v>8290769.0504103191</v>
      </c>
      <c r="D13" s="146"/>
      <c r="F13" s="149"/>
      <c r="G13" s="150"/>
    </row>
    <row r="14" spans="1:7" s="1" customFormat="1" ht="14.6" thickBot="1">
      <c r="B14" s="20" t="s">
        <v>62</v>
      </c>
      <c r="C14" s="153">
        <v>1269976.5</v>
      </c>
      <c r="D14" s="154"/>
      <c r="F14" s="151"/>
      <c r="G14" s="152"/>
    </row>
    <row r="16" spans="1:7" ht="14.6" thickBot="1">
      <c r="C16" s="1"/>
      <c r="D16" s="1"/>
      <c r="E16" s="1"/>
      <c r="F16" s="1"/>
      <c r="G16" s="1"/>
    </row>
    <row r="17" spans="2:7">
      <c r="B17" s="137" t="s">
        <v>82</v>
      </c>
      <c r="C17" s="138"/>
      <c r="D17" s="138"/>
      <c r="E17" s="138"/>
      <c r="F17" s="139"/>
      <c r="G17" s="1"/>
    </row>
    <row r="18" spans="2:7">
      <c r="B18" s="20" t="s">
        <v>10</v>
      </c>
      <c r="C18" s="161" t="s">
        <v>34</v>
      </c>
      <c r="D18" s="161"/>
      <c r="E18" s="161"/>
      <c r="F18" s="162"/>
      <c r="G18" s="1"/>
    </row>
    <row r="19" spans="2:7">
      <c r="B19" s="20" t="s">
        <v>56</v>
      </c>
      <c r="C19" s="21" t="s">
        <v>24</v>
      </c>
      <c r="D19" s="21" t="s">
        <v>24</v>
      </c>
      <c r="E19" s="21" t="s">
        <v>27</v>
      </c>
      <c r="F19" s="22" t="s">
        <v>36</v>
      </c>
      <c r="G19" s="1"/>
    </row>
    <row r="20" spans="2:7">
      <c r="B20" s="23"/>
      <c r="C20" s="21" t="s">
        <v>25</v>
      </c>
      <c r="D20" s="21" t="s">
        <v>26</v>
      </c>
      <c r="E20" s="21" t="s">
        <v>28</v>
      </c>
      <c r="F20" s="22" t="s">
        <v>30</v>
      </c>
      <c r="G20" s="1"/>
    </row>
    <row r="21" spans="2:7">
      <c r="B21" s="23"/>
      <c r="C21" s="24">
        <v>117529.87461399021</v>
      </c>
      <c r="D21" s="24">
        <v>10402.96468284838</v>
      </c>
      <c r="E21" s="24">
        <v>56533.335994336274</v>
      </c>
      <c r="F21" s="25">
        <v>17733.071244338222</v>
      </c>
      <c r="G21" s="1"/>
    </row>
    <row r="22" spans="2:7">
      <c r="B22" s="20" t="s">
        <v>37</v>
      </c>
      <c r="C22" s="161" t="s">
        <v>65</v>
      </c>
      <c r="D22" s="165"/>
      <c r="E22" s="165"/>
      <c r="F22" s="166"/>
      <c r="G22" s="1"/>
    </row>
    <row r="23" spans="2:7">
      <c r="B23" s="20" t="s">
        <v>92</v>
      </c>
      <c r="C23" s="145">
        <v>-331564.93906532286</v>
      </c>
      <c r="D23" s="163"/>
      <c r="E23" s="163"/>
      <c r="F23" s="146"/>
      <c r="G23" s="1"/>
    </row>
    <row r="24" spans="2:7">
      <c r="B24" s="20" t="s">
        <v>93</v>
      </c>
      <c r="C24" s="145">
        <v>-60501.303630610586</v>
      </c>
      <c r="D24" s="163"/>
      <c r="E24" s="163"/>
      <c r="F24" s="146"/>
      <c r="G24" s="1"/>
    </row>
    <row r="25" spans="2:7">
      <c r="B25" s="20" t="s">
        <v>61</v>
      </c>
      <c r="C25" s="145">
        <v>10736812.676729862</v>
      </c>
      <c r="D25" s="163"/>
      <c r="E25" s="163"/>
      <c r="F25" s="146"/>
      <c r="G25" s="1"/>
    </row>
    <row r="26" spans="2:7">
      <c r="B26" s="20" t="s">
        <v>38</v>
      </c>
      <c r="C26" s="145">
        <v>52311859.529741213</v>
      </c>
      <c r="D26" s="163"/>
      <c r="E26" s="163"/>
      <c r="F26" s="146"/>
      <c r="G26" s="1"/>
    </row>
    <row r="27" spans="2:7" s="1" customFormat="1">
      <c r="B27" s="20" t="s">
        <v>39</v>
      </c>
      <c r="C27" s="145">
        <v>13174450.713330174</v>
      </c>
      <c r="D27" s="163"/>
      <c r="E27" s="163"/>
      <c r="F27" s="146"/>
    </row>
    <row r="28" spans="2:7" s="1" customFormat="1" ht="14.6" thickBot="1">
      <c r="B28" s="20" t="s">
        <v>62</v>
      </c>
      <c r="C28" s="153">
        <v>-561301.86064149986</v>
      </c>
      <c r="D28" s="164"/>
      <c r="E28" s="164"/>
      <c r="F28" s="154"/>
    </row>
    <row r="29" spans="2:7">
      <c r="G29" s="1"/>
    </row>
    <row r="30" spans="2:7" ht="14.6" thickBot="1">
      <c r="C30" s="5"/>
      <c r="D30" s="5"/>
    </row>
    <row r="31" spans="2:7">
      <c r="B31" s="155" t="s">
        <v>86</v>
      </c>
      <c r="C31" s="156"/>
      <c r="D31" s="157"/>
    </row>
    <row r="32" spans="2:7">
      <c r="B32" s="30" t="s">
        <v>10</v>
      </c>
      <c r="C32" s="31" t="s">
        <v>34</v>
      </c>
      <c r="D32" s="32" t="s">
        <v>25</v>
      </c>
    </row>
    <row r="33" spans="2:4">
      <c r="B33" s="30" t="s">
        <v>86</v>
      </c>
      <c r="C33" s="31" t="s">
        <v>91</v>
      </c>
      <c r="D33" s="32">
        <v>1675.92</v>
      </c>
    </row>
    <row r="34" spans="2:4">
      <c r="B34" s="30" t="s">
        <v>37</v>
      </c>
      <c r="C34" s="143" t="s">
        <v>64</v>
      </c>
      <c r="D34" s="144"/>
    </row>
    <row r="35" spans="2:4">
      <c r="B35" s="20" t="s">
        <v>92</v>
      </c>
      <c r="C35" s="145">
        <v>278427.60383386828</v>
      </c>
      <c r="D35" s="163"/>
    </row>
    <row r="36" spans="2:4">
      <c r="B36" s="20" t="s">
        <v>93</v>
      </c>
      <c r="C36" s="145">
        <v>-6512565.1941710571</v>
      </c>
      <c r="D36" s="163"/>
    </row>
    <row r="37" spans="2:4">
      <c r="B37" s="20" t="s">
        <v>61</v>
      </c>
      <c r="C37" s="145">
        <v>-3938412.0000000005</v>
      </c>
      <c r="D37" s="163"/>
    </row>
    <row r="38" spans="2:4">
      <c r="B38" s="20" t="s">
        <v>38</v>
      </c>
      <c r="C38" s="145">
        <v>17907365.007641699</v>
      </c>
      <c r="D38" s="163"/>
    </row>
    <row r="39" spans="2:4" s="1" customFormat="1">
      <c r="B39" s="20" t="s">
        <v>39</v>
      </c>
      <c r="C39" s="145">
        <v>-16204077.306323571</v>
      </c>
      <c r="D39" s="163"/>
    </row>
    <row r="40" spans="2:4" s="1" customFormat="1" ht="14.6" thickBot="1">
      <c r="B40" s="20" t="s">
        <v>62</v>
      </c>
      <c r="C40" s="153">
        <v>-754164</v>
      </c>
      <c r="D40" s="164"/>
    </row>
    <row r="42" spans="2:4" ht="14.6" thickBot="1"/>
    <row r="43" spans="2:4">
      <c r="B43" s="158" t="s">
        <v>17</v>
      </c>
      <c r="C43" s="159"/>
      <c r="D43" s="160"/>
    </row>
    <row r="44" spans="2:4">
      <c r="B44" s="26" t="s">
        <v>10</v>
      </c>
      <c r="C44" s="27" t="s">
        <v>34</v>
      </c>
      <c r="D44" s="28" t="s">
        <v>32</v>
      </c>
    </row>
    <row r="45" spans="2:4">
      <c r="B45" s="26" t="s">
        <v>17</v>
      </c>
      <c r="C45" s="27" t="s">
        <v>31</v>
      </c>
      <c r="D45" s="33">
        <v>1.758</v>
      </c>
    </row>
    <row r="46" spans="2:4">
      <c r="B46" s="29" t="s">
        <v>37</v>
      </c>
      <c r="C46" s="167" t="s">
        <v>64</v>
      </c>
      <c r="D46" s="168"/>
    </row>
    <row r="47" spans="2:4">
      <c r="B47" s="20" t="s">
        <v>92</v>
      </c>
      <c r="C47" s="145">
        <v>-16356226.778483313</v>
      </c>
      <c r="D47" s="163"/>
    </row>
    <row r="48" spans="2:4">
      <c r="B48" s="20" t="s">
        <v>93</v>
      </c>
      <c r="C48" s="145">
        <v>-19179671.552931406</v>
      </c>
      <c r="D48" s="163"/>
    </row>
    <row r="49" spans="2:4">
      <c r="B49" s="20" t="s">
        <v>61</v>
      </c>
      <c r="C49" s="145">
        <v>130027069.23610386</v>
      </c>
      <c r="D49" s="163"/>
    </row>
    <row r="50" spans="2:4">
      <c r="B50" s="20" t="s">
        <v>38</v>
      </c>
      <c r="C50" s="145">
        <v>-42270014.695721991</v>
      </c>
      <c r="D50" s="163"/>
    </row>
    <row r="51" spans="2:4" ht="14.6" thickBot="1">
      <c r="B51" s="20" t="s">
        <v>39</v>
      </c>
      <c r="C51" s="153">
        <v>52051935.412083454</v>
      </c>
      <c r="D51" s="164"/>
    </row>
    <row r="52" spans="2:4">
      <c r="B52" s="20" t="s">
        <v>62</v>
      </c>
      <c r="C52" s="145">
        <v>121725818.39585142</v>
      </c>
      <c r="D52" s="163"/>
    </row>
  </sheetData>
  <mergeCells count="35">
    <mergeCell ref="C51:D51"/>
    <mergeCell ref="C52:D52"/>
    <mergeCell ref="C34:D34"/>
    <mergeCell ref="C46:D46"/>
    <mergeCell ref="C50:D50"/>
    <mergeCell ref="C47:D47"/>
    <mergeCell ref="C48:D48"/>
    <mergeCell ref="C49:D49"/>
    <mergeCell ref="B31:D31"/>
    <mergeCell ref="B43:D43"/>
    <mergeCell ref="C18:F18"/>
    <mergeCell ref="C38:D38"/>
    <mergeCell ref="C39:D39"/>
    <mergeCell ref="C25:F25"/>
    <mergeCell ref="C26:F26"/>
    <mergeCell ref="C27:F27"/>
    <mergeCell ref="C28:F28"/>
    <mergeCell ref="C40:D40"/>
    <mergeCell ref="C35:D35"/>
    <mergeCell ref="C36:D36"/>
    <mergeCell ref="C37:D37"/>
    <mergeCell ref="C24:F24"/>
    <mergeCell ref="C22:F22"/>
    <mergeCell ref="C23:F23"/>
    <mergeCell ref="B17:F17"/>
    <mergeCell ref="B3:F3"/>
    <mergeCell ref="B5:D5"/>
    <mergeCell ref="C8:D8"/>
    <mergeCell ref="C9:D9"/>
    <mergeCell ref="C10:D10"/>
    <mergeCell ref="F5:G14"/>
    <mergeCell ref="C11:D11"/>
    <mergeCell ref="C12:D12"/>
    <mergeCell ref="C13:D13"/>
    <mergeCell ref="C14:D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"/>
  <sheetViews>
    <sheetView tabSelected="1" zoomScale="85" zoomScaleNormal="85" workbookViewId="0">
      <selection activeCell="B14" sqref="B14"/>
    </sheetView>
  </sheetViews>
  <sheetFormatPr defaultColWidth="8.7109375" defaultRowHeight="14.2"/>
  <cols>
    <col min="1" max="1" width="8.7109375" style="1"/>
    <col min="2" max="2" width="22.140625" style="1" customWidth="1"/>
    <col min="3" max="3" width="14" style="1" bestFit="1" customWidth="1"/>
    <col min="4" max="4" width="15" style="1" bestFit="1" customWidth="1"/>
    <col min="5" max="5" width="17.42578125" style="1" customWidth="1"/>
    <col min="6" max="6" width="12.7109375" style="1" bestFit="1" customWidth="1"/>
    <col min="7" max="7" width="15" style="1" bestFit="1" customWidth="1"/>
    <col min="8" max="16384" width="8.7109375" style="1"/>
  </cols>
  <sheetData>
    <row r="1" spans="1:7" ht="22.65">
      <c r="A1" s="2" t="s">
        <v>52</v>
      </c>
      <c r="B1" s="78" t="s">
        <v>78</v>
      </c>
      <c r="C1" s="77">
        <f ca="1">TODAY()</f>
        <v>43242</v>
      </c>
    </row>
    <row r="2" spans="1:7">
      <c r="A2" s="2"/>
      <c r="B2" s="2"/>
    </row>
    <row r="3" spans="1:7" ht="22.65">
      <c r="B3" s="140" t="s">
        <v>67</v>
      </c>
      <c r="C3" s="140"/>
      <c r="D3" s="140"/>
      <c r="E3" s="140"/>
      <c r="F3" s="140"/>
    </row>
    <row r="4" spans="1:7" ht="14.6" thickBot="1"/>
    <row r="5" spans="1:7" ht="14.6" customHeight="1">
      <c r="B5" s="137" t="s">
        <v>56</v>
      </c>
      <c r="C5" s="141"/>
      <c r="D5" s="142"/>
      <c r="F5" s="147" t="s">
        <v>68</v>
      </c>
      <c r="G5" s="148"/>
    </row>
    <row r="6" spans="1:7">
      <c r="B6" s="16" t="s">
        <v>10</v>
      </c>
      <c r="C6" s="17" t="s">
        <v>34</v>
      </c>
      <c r="D6" s="18" t="s">
        <v>25</v>
      </c>
      <c r="F6" s="149"/>
      <c r="G6" s="150"/>
    </row>
    <row r="7" spans="1:7">
      <c r="B7" s="16" t="s">
        <v>56</v>
      </c>
      <c r="C7" s="17" t="s">
        <v>24</v>
      </c>
      <c r="D7" s="19">
        <v>191.55</v>
      </c>
      <c r="F7" s="149"/>
      <c r="G7" s="150"/>
    </row>
    <row r="8" spans="1:7">
      <c r="B8" s="16" t="s">
        <v>37</v>
      </c>
      <c r="C8" s="143" t="s">
        <v>64</v>
      </c>
      <c r="D8" s="144"/>
      <c r="F8" s="149"/>
      <c r="G8" s="150"/>
    </row>
    <row r="9" spans="1:7">
      <c r="B9" s="20" t="s">
        <v>92</v>
      </c>
      <c r="C9" s="145">
        <v>3941.6699643805623</v>
      </c>
      <c r="D9" s="146"/>
      <c r="F9" s="149"/>
      <c r="G9" s="150"/>
    </row>
    <row r="10" spans="1:7">
      <c r="B10" s="20" t="s">
        <v>93</v>
      </c>
      <c r="C10" s="145">
        <v>7321040.9999999963</v>
      </c>
      <c r="D10" s="146"/>
      <c r="F10" s="149"/>
      <c r="G10" s="150"/>
    </row>
    <row r="11" spans="1:7">
      <c r="B11" s="20" t="s">
        <v>61</v>
      </c>
      <c r="C11" s="145">
        <v>-11394856.007067136</v>
      </c>
      <c r="D11" s="146"/>
      <c r="F11" s="149"/>
      <c r="G11" s="150"/>
    </row>
    <row r="12" spans="1:7">
      <c r="B12" s="20" t="s">
        <v>38</v>
      </c>
      <c r="C12" s="145">
        <v>8290769.0504103154</v>
      </c>
      <c r="D12" s="146"/>
      <c r="F12" s="149"/>
      <c r="G12" s="150"/>
    </row>
    <row r="13" spans="1:7">
      <c r="B13" s="20" t="s">
        <v>39</v>
      </c>
      <c r="C13" s="145">
        <v>317429.38611204177</v>
      </c>
      <c r="D13" s="146"/>
      <c r="F13" s="149"/>
      <c r="G13" s="150"/>
    </row>
    <row r="14" spans="1:7" ht="14.6" thickBot="1">
      <c r="B14" s="20" t="s">
        <v>62</v>
      </c>
      <c r="C14" s="153">
        <v>1269976.4999999963</v>
      </c>
      <c r="D14" s="154"/>
      <c r="F14" s="151"/>
      <c r="G14" s="152"/>
    </row>
    <row r="16" spans="1:7" ht="14.6" thickBot="1"/>
    <row r="17" spans="2:6">
      <c r="B17" s="137" t="s">
        <v>82</v>
      </c>
      <c r="C17" s="138"/>
      <c r="D17" s="138"/>
      <c r="E17" s="138"/>
      <c r="F17" s="139"/>
    </row>
    <row r="18" spans="2:6">
      <c r="B18" s="20" t="s">
        <v>10</v>
      </c>
      <c r="C18" s="161" t="s">
        <v>34</v>
      </c>
      <c r="D18" s="161"/>
      <c r="E18" s="161"/>
      <c r="F18" s="162"/>
    </row>
    <row r="19" spans="2:6">
      <c r="B19" s="20" t="s">
        <v>56</v>
      </c>
      <c r="C19" s="79" t="s">
        <v>24</v>
      </c>
      <c r="D19" s="79" t="s">
        <v>24</v>
      </c>
      <c r="E19" s="79" t="s">
        <v>27</v>
      </c>
      <c r="F19" s="80" t="s">
        <v>36</v>
      </c>
    </row>
    <row r="20" spans="2:6">
      <c r="B20" s="23"/>
      <c r="C20" s="79" t="s">
        <v>25</v>
      </c>
      <c r="D20" s="79" t="s">
        <v>26</v>
      </c>
      <c r="E20" s="79" t="s">
        <v>28</v>
      </c>
      <c r="F20" s="80" t="s">
        <v>30</v>
      </c>
    </row>
    <row r="21" spans="2:6">
      <c r="B21" s="23"/>
      <c r="C21" s="24">
        <v>117529.87461399021</v>
      </c>
      <c r="D21" s="24">
        <v>10402.96468284838</v>
      </c>
      <c r="E21" s="24">
        <v>56533.335994336274</v>
      </c>
      <c r="F21" s="25">
        <v>17733.071244338222</v>
      </c>
    </row>
    <row r="22" spans="2:6">
      <c r="B22" s="20" t="s">
        <v>37</v>
      </c>
      <c r="C22" s="161" t="s">
        <v>64</v>
      </c>
      <c r="D22" s="165"/>
      <c r="E22" s="165"/>
      <c r="F22" s="166"/>
    </row>
    <row r="23" spans="2:6">
      <c r="B23" s="20" t="s">
        <v>92</v>
      </c>
      <c r="C23" s="145">
        <v>-60434.599130765535</v>
      </c>
      <c r="D23" s="163"/>
      <c r="E23" s="163"/>
      <c r="F23" s="146"/>
    </row>
    <row r="24" spans="2:6">
      <c r="B24" s="20" t="s">
        <v>93</v>
      </c>
      <c r="C24" s="145">
        <v>-852299.17300891154</v>
      </c>
      <c r="D24" s="163"/>
      <c r="E24" s="163"/>
      <c r="F24" s="146"/>
    </row>
    <row r="25" spans="2:6">
      <c r="B25" s="20" t="s">
        <v>61</v>
      </c>
      <c r="C25" s="145">
        <v>21580498.364842039</v>
      </c>
      <c r="D25" s="163"/>
      <c r="E25" s="163"/>
      <c r="F25" s="146"/>
    </row>
    <row r="26" spans="2:6">
      <c r="B26" s="20" t="s">
        <v>38</v>
      </c>
      <c r="C26" s="145">
        <v>-852388.61680990562</v>
      </c>
      <c r="D26" s="163"/>
      <c r="E26" s="163"/>
      <c r="F26" s="146"/>
    </row>
    <row r="27" spans="2:6">
      <c r="B27" s="20" t="s">
        <v>39</v>
      </c>
      <c r="C27" s="145">
        <v>-326100.9160557735</v>
      </c>
      <c r="D27" s="163"/>
      <c r="E27" s="163"/>
      <c r="F27" s="146"/>
    </row>
    <row r="28" spans="2:6" ht="14.6" thickBot="1">
      <c r="B28" s="20" t="s">
        <v>62</v>
      </c>
      <c r="C28" s="153">
        <v>-651039.96402353654</v>
      </c>
      <c r="D28" s="164"/>
      <c r="E28" s="164"/>
      <c r="F28" s="154"/>
    </row>
    <row r="30" spans="2:6" ht="14.6" thickBot="1">
      <c r="C30" s="5"/>
      <c r="D30" s="5"/>
    </row>
    <row r="31" spans="2:6">
      <c r="B31" s="155" t="s">
        <v>86</v>
      </c>
      <c r="C31" s="156"/>
      <c r="D31" s="157"/>
    </row>
    <row r="32" spans="2:6">
      <c r="B32" s="30" t="s">
        <v>10</v>
      </c>
      <c r="C32" s="31" t="s">
        <v>34</v>
      </c>
      <c r="D32" s="32" t="s">
        <v>25</v>
      </c>
    </row>
    <row r="33" spans="2:4">
      <c r="B33" s="30" t="s">
        <v>86</v>
      </c>
      <c r="C33" s="31" t="s">
        <v>91</v>
      </c>
      <c r="D33" s="32">
        <v>1675.92</v>
      </c>
    </row>
    <row r="34" spans="2:4">
      <c r="B34" s="30" t="s">
        <v>37</v>
      </c>
      <c r="C34" s="143" t="s">
        <v>64</v>
      </c>
      <c r="D34" s="144"/>
    </row>
    <row r="35" spans="2:4">
      <c r="B35" s="20" t="s">
        <v>92</v>
      </c>
      <c r="C35" s="145">
        <v>-6512565.1941710562</v>
      </c>
      <c r="D35" s="146"/>
    </row>
    <row r="36" spans="2:4">
      <c r="B36" s="20" t="s">
        <v>93</v>
      </c>
      <c r="C36" s="145">
        <v>-3938412</v>
      </c>
      <c r="D36" s="146"/>
    </row>
    <row r="37" spans="2:4">
      <c r="B37" s="20" t="s">
        <v>61</v>
      </c>
      <c r="C37" s="145">
        <v>17907365.007641703</v>
      </c>
      <c r="D37" s="146"/>
    </row>
    <row r="38" spans="2:4">
      <c r="B38" s="20" t="s">
        <v>38</v>
      </c>
      <c r="C38" s="145">
        <v>-16204077.306323573</v>
      </c>
      <c r="D38" s="146"/>
    </row>
    <row r="39" spans="2:4">
      <c r="B39" s="20" t="s">
        <v>39</v>
      </c>
      <c r="C39" s="145">
        <v>278427.6038338691</v>
      </c>
      <c r="D39" s="146"/>
    </row>
    <row r="40" spans="2:4" ht="14.6" thickBot="1">
      <c r="B40" s="20" t="s">
        <v>62</v>
      </c>
      <c r="C40" s="153">
        <v>-754164</v>
      </c>
      <c r="D40" s="154"/>
    </row>
    <row r="42" spans="2:4" ht="14.6" thickBot="1"/>
    <row r="43" spans="2:4">
      <c r="B43" s="158" t="s">
        <v>17</v>
      </c>
      <c r="C43" s="159"/>
      <c r="D43" s="160"/>
    </row>
    <row r="44" spans="2:4">
      <c r="B44" s="26" t="s">
        <v>10</v>
      </c>
      <c r="C44" s="27" t="s">
        <v>34</v>
      </c>
      <c r="D44" s="28" t="s">
        <v>32</v>
      </c>
    </row>
    <row r="45" spans="2:4">
      <c r="B45" s="26" t="s">
        <v>17</v>
      </c>
      <c r="C45" s="27" t="s">
        <v>31</v>
      </c>
      <c r="D45" s="33">
        <v>1.758</v>
      </c>
    </row>
    <row r="46" spans="2:4">
      <c r="B46" s="29" t="s">
        <v>37</v>
      </c>
      <c r="C46" s="167" t="s">
        <v>64</v>
      </c>
      <c r="D46" s="168"/>
    </row>
    <row r="47" spans="2:4">
      <c r="B47" s="20" t="s">
        <v>92</v>
      </c>
      <c r="C47" s="145">
        <v>-18955475.959743977</v>
      </c>
      <c r="D47" s="146"/>
    </row>
    <row r="48" spans="2:4">
      <c r="B48" s="20" t="s">
        <v>93</v>
      </c>
      <c r="C48" s="145">
        <v>141605003.34933746</v>
      </c>
      <c r="D48" s="146"/>
    </row>
    <row r="49" spans="2:4">
      <c r="B49" s="20" t="s">
        <v>61</v>
      </c>
      <c r="C49" s="145">
        <v>-41167589.133214116</v>
      </c>
      <c r="D49" s="146"/>
    </row>
    <row r="50" spans="2:4">
      <c r="B50" s="20" t="s">
        <v>38</v>
      </c>
      <c r="C50" s="145">
        <v>53856626.490552664</v>
      </c>
      <c r="D50" s="146"/>
    </row>
    <row r="51" spans="2:4">
      <c r="B51" s="20" t="s">
        <v>39</v>
      </c>
      <c r="C51" s="145">
        <v>-16194159.115206838</v>
      </c>
      <c r="D51" s="146"/>
    </row>
    <row r="52" spans="2:4" ht="14.6" thickBot="1">
      <c r="B52" s="20" t="s">
        <v>62</v>
      </c>
      <c r="C52" s="153">
        <v>131836920.35488105</v>
      </c>
      <c r="D52" s="154"/>
    </row>
  </sheetData>
  <mergeCells count="35">
    <mergeCell ref="C25:F25"/>
    <mergeCell ref="B3:F3"/>
    <mergeCell ref="B5:D5"/>
    <mergeCell ref="F5:G14"/>
    <mergeCell ref="C8:D8"/>
    <mergeCell ref="C9:D9"/>
    <mergeCell ref="C10:D10"/>
    <mergeCell ref="C11:D11"/>
    <mergeCell ref="C12:D12"/>
    <mergeCell ref="C13:D13"/>
    <mergeCell ref="C14:D14"/>
    <mergeCell ref="B17:F17"/>
    <mergeCell ref="C18:F18"/>
    <mergeCell ref="C22:F22"/>
    <mergeCell ref="C23:F23"/>
    <mergeCell ref="C24:F24"/>
    <mergeCell ref="B43:D43"/>
    <mergeCell ref="C26:F26"/>
    <mergeCell ref="C27:F27"/>
    <mergeCell ref="C28:F28"/>
    <mergeCell ref="B31:D31"/>
    <mergeCell ref="C34:D34"/>
    <mergeCell ref="C35:D35"/>
    <mergeCell ref="C36:D36"/>
    <mergeCell ref="C37:D37"/>
    <mergeCell ref="C38:D38"/>
    <mergeCell ref="C39:D39"/>
    <mergeCell ref="C40:D40"/>
    <mergeCell ref="C52:D52"/>
    <mergeCell ref="C46:D46"/>
    <mergeCell ref="C47:D47"/>
    <mergeCell ref="C48:D48"/>
    <mergeCell ref="C49:D49"/>
    <mergeCell ref="C50:D50"/>
    <mergeCell ref="C51:D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"/>
  <sheetViews>
    <sheetView zoomScale="85" zoomScaleNormal="85" workbookViewId="0">
      <selection activeCell="L22" sqref="L22:Q22"/>
    </sheetView>
  </sheetViews>
  <sheetFormatPr defaultRowHeight="14.2"/>
  <cols>
    <col min="2" max="3" width="16.42578125" bestFit="1" customWidth="1"/>
    <col min="4" max="4" width="16" bestFit="1" customWidth="1"/>
    <col min="5" max="5" width="15.28515625" bestFit="1" customWidth="1"/>
    <col min="6" max="6" width="16" bestFit="1" customWidth="1"/>
    <col min="7" max="8" width="15.28515625" bestFit="1" customWidth="1"/>
    <col min="9" max="9" width="16" bestFit="1" customWidth="1"/>
    <col min="10" max="10" width="15.28515625" bestFit="1" customWidth="1"/>
    <col min="11" max="11" width="18.140625" bestFit="1" customWidth="1"/>
    <col min="12" max="12" width="14.42578125" bestFit="1" customWidth="1"/>
    <col min="13" max="13" width="18" bestFit="1" customWidth="1"/>
    <col min="14" max="15" width="13.140625" customWidth="1"/>
    <col min="16" max="16" width="15.140625" customWidth="1"/>
    <col min="17" max="17" width="14" customWidth="1"/>
  </cols>
  <sheetData>
    <row r="1" spans="1:17" ht="22.65">
      <c r="A1" s="2" t="s">
        <v>71</v>
      </c>
      <c r="B1" s="78" t="s">
        <v>78</v>
      </c>
      <c r="C1" s="77">
        <f ca="1">TODAY()</f>
        <v>43242</v>
      </c>
    </row>
    <row r="2" spans="1:17" s="1" customFormat="1">
      <c r="A2" s="2"/>
      <c r="B2" s="2"/>
    </row>
    <row r="3" spans="1:17" ht="22.65">
      <c r="B3" s="109" t="s">
        <v>40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</row>
    <row r="4" spans="1:17" ht="14.6" thickBot="1"/>
    <row r="5" spans="1:17" ht="18.649999999999999" thickBot="1">
      <c r="B5" s="169"/>
      <c r="C5" s="170"/>
      <c r="D5" s="170"/>
      <c r="E5" s="173" t="s">
        <v>42</v>
      </c>
      <c r="F5" s="174"/>
      <c r="G5" s="175"/>
      <c r="H5" s="173" t="s">
        <v>43</v>
      </c>
      <c r="I5" s="174"/>
      <c r="J5" s="175"/>
      <c r="K5" s="173" t="s">
        <v>44</v>
      </c>
      <c r="L5" s="174"/>
      <c r="M5" s="175"/>
      <c r="O5" s="176" t="s">
        <v>75</v>
      </c>
      <c r="P5" s="177"/>
    </row>
    <row r="6" spans="1:17">
      <c r="B6" s="34" t="s">
        <v>45</v>
      </c>
      <c r="C6" s="39" t="s">
        <v>9</v>
      </c>
      <c r="D6" s="40" t="s">
        <v>46</v>
      </c>
      <c r="E6" s="41" t="s">
        <v>23</v>
      </c>
      <c r="F6" s="42" t="s">
        <v>41</v>
      </c>
      <c r="G6" s="43" t="s">
        <v>47</v>
      </c>
      <c r="H6" s="41" t="s">
        <v>23</v>
      </c>
      <c r="I6" s="42" t="s">
        <v>41</v>
      </c>
      <c r="J6" s="43" t="s">
        <v>47</v>
      </c>
      <c r="K6" s="41" t="s">
        <v>23</v>
      </c>
      <c r="L6" s="42" t="s">
        <v>41</v>
      </c>
      <c r="M6" s="43" t="s">
        <v>47</v>
      </c>
      <c r="O6" s="178"/>
      <c r="P6" s="179"/>
    </row>
    <row r="7" spans="1:17">
      <c r="B7" s="35" t="s">
        <v>56</v>
      </c>
      <c r="C7" s="44">
        <v>-130000</v>
      </c>
      <c r="D7" s="45">
        <v>-24901500</v>
      </c>
      <c r="E7" s="46">
        <v>411834.80000000203</v>
      </c>
      <c r="F7" s="47">
        <f>D7*0.2</f>
        <v>-4980300</v>
      </c>
      <c r="G7" s="48">
        <f>IF(E7&gt;F7,E7-F7,"")</f>
        <v>5392134.8000000017</v>
      </c>
      <c r="H7" s="46">
        <v>462366.66666666738</v>
      </c>
      <c r="I7" s="47">
        <f>D7*0.22</f>
        <v>-5478330</v>
      </c>
      <c r="J7" s="48">
        <f>IF(H7&gt;I7,H7-I7,"")</f>
        <v>5940696.666666667</v>
      </c>
      <c r="K7" s="46">
        <v>17257156.348849602</v>
      </c>
      <c r="L7" s="47">
        <f>D7*0.08</f>
        <v>-1992120</v>
      </c>
      <c r="M7" s="48">
        <f>IF(K7&gt;L7,K7-L7,"")</f>
        <v>19249276.348849602</v>
      </c>
      <c r="O7" s="178"/>
      <c r="P7" s="179"/>
    </row>
    <row r="8" spans="1:17">
      <c r="B8" s="35" t="s">
        <v>82</v>
      </c>
      <c r="C8" s="49">
        <v>260000</v>
      </c>
      <c r="D8" s="50">
        <v>852388.61680990562</v>
      </c>
      <c r="E8" s="46">
        <v>310945.81317766185</v>
      </c>
      <c r="F8" s="47">
        <f t="shared" ref="F8:F11" si="0">D8*0.2</f>
        <v>170477.72336198113</v>
      </c>
      <c r="G8" s="48">
        <f t="shared" ref="G8:G11" si="1">IF(E8&gt;F8,E8-F8,"")</f>
        <v>140468.08981568072</v>
      </c>
      <c r="H8" s="46">
        <v>494566.07951173064</v>
      </c>
      <c r="I8" s="47">
        <f t="shared" ref="I8:I11" si="2">D8*0.22</f>
        <v>187525.49569817923</v>
      </c>
      <c r="J8" s="48">
        <f t="shared" ref="J8:J11" si="3">IF(H8&gt;I8,H8-I8,"")</f>
        <v>307040.58381355141</v>
      </c>
      <c r="K8" s="46"/>
      <c r="L8" s="47">
        <f t="shared" ref="L8:L11" si="4">D8*0.08</f>
        <v>68191.089344792446</v>
      </c>
      <c r="M8" s="48" t="str">
        <f t="shared" ref="M8:M11" si="5">IF(K8&gt;L8,K8-L8,"")</f>
        <v/>
      </c>
      <c r="O8" s="178"/>
      <c r="P8" s="179"/>
    </row>
    <row r="9" spans="1:17">
      <c r="B9" s="35" t="s">
        <v>86</v>
      </c>
      <c r="C9" s="44">
        <v>50000</v>
      </c>
      <c r="D9" s="45">
        <v>83796000</v>
      </c>
      <c r="E9" s="46">
        <v>1107272.9999999925</v>
      </c>
      <c r="F9" s="47">
        <f t="shared" si="0"/>
        <v>16759200</v>
      </c>
      <c r="G9" s="48" t="str">
        <f t="shared" si="1"/>
        <v/>
      </c>
      <c r="H9" s="46">
        <v>1428166.6666666635</v>
      </c>
      <c r="I9" s="47">
        <f t="shared" si="2"/>
        <v>18435120</v>
      </c>
      <c r="J9" s="48" t="str">
        <f t="shared" si="3"/>
        <v/>
      </c>
      <c r="K9" s="46">
        <v>52825326.537298858</v>
      </c>
      <c r="L9" s="47">
        <f t="shared" si="4"/>
        <v>6703680</v>
      </c>
      <c r="M9" s="48">
        <f t="shared" si="5"/>
        <v>46121646.537298858</v>
      </c>
      <c r="O9" s="178"/>
      <c r="P9" s="179"/>
    </row>
    <row r="10" spans="1:17">
      <c r="B10" s="35" t="s">
        <v>59</v>
      </c>
      <c r="C10" s="44">
        <v>800000000</v>
      </c>
      <c r="D10" s="45">
        <v>890705834.4878819</v>
      </c>
      <c r="E10" s="46">
        <v>6292658.4640455786</v>
      </c>
      <c r="F10" s="47">
        <f t="shared" si="0"/>
        <v>178141166.89757639</v>
      </c>
      <c r="G10" s="48" t="str">
        <f t="shared" si="1"/>
        <v/>
      </c>
      <c r="H10" s="46">
        <v>8404693.2183241416</v>
      </c>
      <c r="I10" s="47">
        <f t="shared" si="2"/>
        <v>195955283.58733401</v>
      </c>
      <c r="J10" s="48" t="str">
        <f t="shared" si="3"/>
        <v/>
      </c>
      <c r="K10" s="46"/>
      <c r="L10" s="47">
        <f t="shared" si="4"/>
        <v>71256466.759030551</v>
      </c>
      <c r="M10" s="48" t="str">
        <f t="shared" si="5"/>
        <v/>
      </c>
      <c r="O10" s="178"/>
      <c r="P10" s="179"/>
    </row>
    <row r="11" spans="1:17" ht="14.6" thickBot="1">
      <c r="B11" s="36" t="s">
        <v>48</v>
      </c>
      <c r="C11" s="51"/>
      <c r="D11" s="52">
        <f>SUM(D7:D10)</f>
        <v>950452723.10469174</v>
      </c>
      <c r="E11" s="53">
        <v>6049163.1837651767</v>
      </c>
      <c r="F11" s="47">
        <f t="shared" si="0"/>
        <v>190090544.62093836</v>
      </c>
      <c r="G11" s="54" t="str">
        <f t="shared" si="1"/>
        <v/>
      </c>
      <c r="H11" s="53">
        <v>7975105.6613937682</v>
      </c>
      <c r="I11" s="47">
        <f t="shared" si="2"/>
        <v>209099599.08303219</v>
      </c>
      <c r="J11" s="54" t="str">
        <f t="shared" si="3"/>
        <v/>
      </c>
      <c r="K11" s="53"/>
      <c r="L11" s="47">
        <f t="shared" si="4"/>
        <v>76036217.848375335</v>
      </c>
      <c r="M11" s="54" t="str">
        <f t="shared" si="5"/>
        <v/>
      </c>
      <c r="O11" s="180"/>
      <c r="P11" s="181"/>
    </row>
    <row r="12" spans="1:17" ht="14.6" thickBot="1">
      <c r="D12" s="1"/>
    </row>
    <row r="13" spans="1:17" ht="18.649999999999999" thickBot="1">
      <c r="B13" s="63"/>
      <c r="C13" s="64"/>
      <c r="D13" s="65"/>
      <c r="E13" s="182" t="s">
        <v>69</v>
      </c>
      <c r="F13" s="191"/>
      <c r="G13" s="191"/>
      <c r="H13" s="191"/>
      <c r="I13" s="191"/>
      <c r="J13" s="192"/>
      <c r="K13" s="193"/>
      <c r="L13" s="182" t="s">
        <v>72</v>
      </c>
      <c r="M13" s="183"/>
      <c r="N13" s="183"/>
      <c r="O13" s="183"/>
      <c r="P13" s="183"/>
      <c r="Q13" s="184"/>
    </row>
    <row r="14" spans="1:17">
      <c r="B14" s="34" t="s">
        <v>45</v>
      </c>
      <c r="C14" s="39" t="s">
        <v>9</v>
      </c>
      <c r="D14" s="40" t="s">
        <v>46</v>
      </c>
      <c r="E14" s="20" t="s">
        <v>92</v>
      </c>
      <c r="F14" s="20" t="s">
        <v>93</v>
      </c>
      <c r="G14" s="20" t="s">
        <v>61</v>
      </c>
      <c r="H14" s="20" t="s">
        <v>38</v>
      </c>
      <c r="I14" s="20" t="s">
        <v>39</v>
      </c>
      <c r="J14" s="20" t="s">
        <v>62</v>
      </c>
      <c r="K14" s="43" t="s">
        <v>41</v>
      </c>
      <c r="L14" s="20" t="s">
        <v>92</v>
      </c>
      <c r="M14" s="20" t="s">
        <v>93</v>
      </c>
      <c r="N14" s="20" t="s">
        <v>61</v>
      </c>
      <c r="O14" s="20" t="s">
        <v>38</v>
      </c>
      <c r="P14" s="20" t="s">
        <v>39</v>
      </c>
      <c r="Q14" s="20" t="s">
        <v>62</v>
      </c>
    </row>
    <row r="15" spans="1:17" s="1" customFormat="1" ht="14.6" thickBot="1">
      <c r="B15" s="35" t="s">
        <v>56</v>
      </c>
      <c r="C15" s="55">
        <f>C7</f>
        <v>-130000</v>
      </c>
      <c r="D15" s="45">
        <v>-24901500</v>
      </c>
      <c r="E15" s="107">
        <v>3941.6699643805623</v>
      </c>
      <c r="F15" s="107">
        <v>7321040.9999999963</v>
      </c>
      <c r="G15" s="107">
        <v>-11394856.007067136</v>
      </c>
      <c r="H15" s="107">
        <v>8290769.0504103154</v>
      </c>
      <c r="I15" s="107">
        <v>317429.38611204177</v>
      </c>
      <c r="J15" s="108">
        <v>1269976.4999999963</v>
      </c>
      <c r="K15" s="58">
        <f>D15*0.2</f>
        <v>-4980300</v>
      </c>
      <c r="L15" s="60">
        <f t="shared" ref="L15:Q16" si="6">IF(-E15&gt;$K15,(-E15)-$K15,"")</f>
        <v>4976358.3300356194</v>
      </c>
      <c r="M15" s="49" t="str">
        <f t="shared" si="6"/>
        <v/>
      </c>
      <c r="N15" s="49">
        <f t="shared" si="6"/>
        <v>16375156.007067136</v>
      </c>
      <c r="O15" s="49" t="str">
        <f t="shared" si="6"/>
        <v/>
      </c>
      <c r="P15" s="49">
        <f t="shared" si="6"/>
        <v>4662870.6138879582</v>
      </c>
      <c r="Q15" s="48">
        <f t="shared" si="6"/>
        <v>3710323.5000000037</v>
      </c>
    </row>
    <row r="16" spans="1:17" s="1" customFormat="1" ht="14.6" thickBot="1">
      <c r="B16" s="35" t="s">
        <v>82</v>
      </c>
      <c r="C16" s="55">
        <f>C8</f>
        <v>260000</v>
      </c>
      <c r="D16" s="50">
        <v>852388.61680990562</v>
      </c>
      <c r="E16" s="107">
        <v>-60434.599130765535</v>
      </c>
      <c r="F16" s="107">
        <v>-852299.17300891154</v>
      </c>
      <c r="G16" s="107">
        <v>21580498.364842039</v>
      </c>
      <c r="H16" s="107">
        <v>-852388.61680990562</v>
      </c>
      <c r="I16" s="107">
        <v>-326100.9160557735</v>
      </c>
      <c r="J16" s="108">
        <v>-651039.96402353654</v>
      </c>
      <c r="K16" s="58">
        <f t="shared" ref="K16:K19" si="7">D16*0.2</f>
        <v>170477.72336198113</v>
      </c>
      <c r="L16" s="60" t="str">
        <f t="shared" si="6"/>
        <v/>
      </c>
      <c r="M16" s="49">
        <f t="shared" si="6"/>
        <v>681821.44964693044</v>
      </c>
      <c r="N16" s="49" t="str">
        <f t="shared" si="6"/>
        <v/>
      </c>
      <c r="O16" s="49">
        <f t="shared" si="6"/>
        <v>681910.89344792452</v>
      </c>
      <c r="P16" s="49">
        <f t="shared" si="6"/>
        <v>155623.19269379237</v>
      </c>
      <c r="Q16" s="48">
        <f t="shared" si="6"/>
        <v>480562.24066155544</v>
      </c>
    </row>
    <row r="17" spans="2:18" ht="14.6" thickBot="1">
      <c r="B17" s="35" t="s">
        <v>86</v>
      </c>
      <c r="C17" s="55">
        <f>C9</f>
        <v>50000</v>
      </c>
      <c r="D17" s="45">
        <v>83796000</v>
      </c>
      <c r="E17" s="107">
        <v>-6512565.1941710562</v>
      </c>
      <c r="F17" s="107">
        <v>-3938412</v>
      </c>
      <c r="G17" s="107">
        <v>17907365.007641703</v>
      </c>
      <c r="H17" s="107">
        <v>-16204077.306323573</v>
      </c>
      <c r="I17" s="107">
        <v>278427.6038338691</v>
      </c>
      <c r="J17" s="108">
        <v>-754164</v>
      </c>
      <c r="K17" s="58">
        <f t="shared" si="7"/>
        <v>16759200</v>
      </c>
      <c r="L17" s="60" t="str">
        <f t="shared" ref="L17:L19" si="8">IF(-E17&gt;$K17,(-E17)-$K17,"")</f>
        <v/>
      </c>
      <c r="M17" s="49" t="str">
        <f t="shared" ref="M17:Q19" si="9">IF(-F17&gt;$K17,(-F17)-$K17,"")</f>
        <v/>
      </c>
      <c r="N17" s="49" t="str">
        <f t="shared" si="9"/>
        <v/>
      </c>
      <c r="O17" s="49" t="str">
        <f t="shared" si="9"/>
        <v/>
      </c>
      <c r="P17" s="49" t="str">
        <f t="shared" si="9"/>
        <v/>
      </c>
      <c r="Q17" s="48" t="str">
        <f t="shared" si="9"/>
        <v/>
      </c>
    </row>
    <row r="18" spans="2:18" ht="14.6" thickBot="1">
      <c r="B18" s="35" t="s">
        <v>59</v>
      </c>
      <c r="C18" s="55">
        <f>C10</f>
        <v>800000000</v>
      </c>
      <c r="D18" s="45">
        <v>890705834.4878819</v>
      </c>
      <c r="E18" s="107">
        <v>-18955475.959743977</v>
      </c>
      <c r="F18" s="107">
        <v>141605003.34933746</v>
      </c>
      <c r="G18" s="107">
        <v>-41167589.133214116</v>
      </c>
      <c r="H18" s="107">
        <v>53856626.490552664</v>
      </c>
      <c r="I18" s="107">
        <v>-16194159.115206838</v>
      </c>
      <c r="J18" s="108">
        <v>131836920.35488105</v>
      </c>
      <c r="K18" s="58">
        <f t="shared" si="7"/>
        <v>178141166.89757639</v>
      </c>
      <c r="L18" s="60" t="str">
        <f t="shared" si="8"/>
        <v/>
      </c>
      <c r="M18" s="49" t="str">
        <f t="shared" si="9"/>
        <v/>
      </c>
      <c r="N18" s="49" t="str">
        <f t="shared" si="9"/>
        <v/>
      </c>
      <c r="O18" s="49" t="str">
        <f t="shared" si="9"/>
        <v/>
      </c>
      <c r="P18" s="49" t="str">
        <f t="shared" si="9"/>
        <v/>
      </c>
      <c r="Q18" s="48" t="str">
        <f t="shared" si="9"/>
        <v/>
      </c>
    </row>
    <row r="19" spans="2:18" ht="14.6" thickBot="1">
      <c r="B19" s="36" t="s">
        <v>48</v>
      </c>
      <c r="C19" s="56"/>
      <c r="D19" s="57">
        <v>1035392917.2274606</v>
      </c>
      <c r="E19" s="37">
        <f t="shared" ref="E19:J19" si="10">SUM(E15:E18)</f>
        <v>-25524534.083081417</v>
      </c>
      <c r="F19" s="38">
        <f t="shared" si="10"/>
        <v>144135333.17632854</v>
      </c>
      <c r="G19" s="38">
        <f t="shared" si="10"/>
        <v>-13074581.767797511</v>
      </c>
      <c r="H19" s="38">
        <f t="shared" si="10"/>
        <v>45090929.617829502</v>
      </c>
      <c r="I19" s="38">
        <f t="shared" si="10"/>
        <v>-15924403.041316701</v>
      </c>
      <c r="J19" s="38">
        <f t="shared" si="10"/>
        <v>131701692.8908575</v>
      </c>
      <c r="K19" s="59">
        <f t="shared" si="7"/>
        <v>207078583.44549215</v>
      </c>
      <c r="L19" s="61" t="str">
        <f t="shared" si="8"/>
        <v/>
      </c>
      <c r="M19" s="62" t="str">
        <f t="shared" si="9"/>
        <v/>
      </c>
      <c r="N19" s="62" t="str">
        <f t="shared" si="9"/>
        <v/>
      </c>
      <c r="O19" s="62" t="str">
        <f t="shared" si="9"/>
        <v/>
      </c>
      <c r="P19" s="62" t="str">
        <f t="shared" si="9"/>
        <v/>
      </c>
      <c r="Q19" s="54" t="str">
        <f t="shared" si="9"/>
        <v/>
      </c>
    </row>
    <row r="20" spans="2:18" ht="14.6" thickBot="1"/>
    <row r="21" spans="2:18" ht="18.649999999999999" thickBot="1">
      <c r="B21" s="188"/>
      <c r="C21" s="189"/>
      <c r="D21" s="190"/>
      <c r="E21" s="182" t="s">
        <v>70</v>
      </c>
      <c r="F21" s="191"/>
      <c r="G21" s="191"/>
      <c r="H21" s="191"/>
      <c r="I21" s="191"/>
      <c r="J21" s="192"/>
      <c r="K21" s="193"/>
      <c r="L21" s="185" t="s">
        <v>72</v>
      </c>
      <c r="M21" s="186"/>
      <c r="N21" s="186"/>
      <c r="O21" s="186"/>
      <c r="P21" s="186"/>
      <c r="Q21" s="187"/>
    </row>
    <row r="22" spans="2:18">
      <c r="B22" s="34" t="s">
        <v>45</v>
      </c>
      <c r="C22" s="39" t="s">
        <v>9</v>
      </c>
      <c r="D22" s="40" t="s">
        <v>46</v>
      </c>
      <c r="E22" s="20" t="s">
        <v>92</v>
      </c>
      <c r="F22" s="20" t="s">
        <v>93</v>
      </c>
      <c r="G22" s="20" t="s">
        <v>61</v>
      </c>
      <c r="H22" s="20" t="s">
        <v>38</v>
      </c>
      <c r="I22" s="20" t="s">
        <v>39</v>
      </c>
      <c r="J22" s="20" t="s">
        <v>62</v>
      </c>
      <c r="K22" s="43" t="s">
        <v>41</v>
      </c>
      <c r="L22" s="20" t="s">
        <v>92</v>
      </c>
      <c r="M22" s="20" t="s">
        <v>93</v>
      </c>
      <c r="N22" s="20" t="s">
        <v>61</v>
      </c>
      <c r="O22" s="20" t="s">
        <v>38</v>
      </c>
      <c r="P22" s="20" t="s">
        <v>39</v>
      </c>
      <c r="Q22" s="20" t="s">
        <v>62</v>
      </c>
      <c r="R22" s="1"/>
    </row>
    <row r="23" spans="2:18" ht="14.6" thickBot="1">
      <c r="B23" s="35" t="s">
        <v>56</v>
      </c>
      <c r="C23" s="55">
        <f>C15</f>
        <v>-130000</v>
      </c>
      <c r="D23" s="45">
        <v>-24901500</v>
      </c>
      <c r="E23" s="107">
        <v>317429.38611204311</v>
      </c>
      <c r="F23" s="107">
        <v>3941.669964383862</v>
      </c>
      <c r="G23" s="107">
        <v>7321041</v>
      </c>
      <c r="H23" s="107">
        <v>-11394856.007067138</v>
      </c>
      <c r="I23" s="107">
        <v>8290769.0504103191</v>
      </c>
      <c r="J23" s="108">
        <v>1269976.5</v>
      </c>
      <c r="K23" s="58">
        <f>D23*0.2</f>
        <v>-4980300</v>
      </c>
      <c r="L23" s="60">
        <f>IF(-E23&gt;$K23,(-E23)-$K23,"")</f>
        <v>4662870.6138879573</v>
      </c>
      <c r="M23" s="49">
        <f t="shared" ref="M23:Q27" si="11">IF(-F23&gt;$K23,(-F23)-$K23,"")</f>
        <v>4976358.3300356157</v>
      </c>
      <c r="N23" s="49" t="str">
        <f t="shared" si="11"/>
        <v/>
      </c>
      <c r="O23" s="49">
        <f t="shared" si="11"/>
        <v>16375156.007067138</v>
      </c>
      <c r="P23" s="49" t="str">
        <f t="shared" si="11"/>
        <v/>
      </c>
      <c r="Q23" s="48">
        <f t="shared" si="11"/>
        <v>3710323.5</v>
      </c>
    </row>
    <row r="24" spans="2:18" ht="14.6" thickBot="1">
      <c r="B24" s="35" t="s">
        <v>82</v>
      </c>
      <c r="C24" s="55">
        <f>C16</f>
        <v>260000</v>
      </c>
      <c r="D24" s="50">
        <v>852388.61680990562</v>
      </c>
      <c r="E24" s="107">
        <v>-331564.93906532286</v>
      </c>
      <c r="F24" s="107">
        <v>-60501.303630610586</v>
      </c>
      <c r="G24" s="107">
        <v>10736812.676729862</v>
      </c>
      <c r="H24" s="107">
        <v>52311859.529741213</v>
      </c>
      <c r="I24" s="107">
        <v>13174450.713330174</v>
      </c>
      <c r="J24" s="108">
        <v>-561301.86064149986</v>
      </c>
      <c r="K24" s="58">
        <f t="shared" ref="K24:K27" si="12">D24*0.2</f>
        <v>170477.72336198113</v>
      </c>
      <c r="L24" s="60">
        <f t="shared" ref="L24:L27" si="13">IF(-E24&gt;$K24,(-E24)-$K24,"")</f>
        <v>161087.21570334173</v>
      </c>
      <c r="M24" s="49" t="str">
        <f t="shared" si="11"/>
        <v/>
      </c>
      <c r="N24" s="49" t="str">
        <f t="shared" si="11"/>
        <v/>
      </c>
      <c r="O24" s="49" t="str">
        <f t="shared" si="11"/>
        <v/>
      </c>
      <c r="P24" s="49" t="str">
        <f t="shared" si="11"/>
        <v/>
      </c>
      <c r="Q24" s="48">
        <f t="shared" si="11"/>
        <v>390824.13727951876</v>
      </c>
    </row>
    <row r="25" spans="2:18" ht="14.6" thickBot="1">
      <c r="B25" s="35" t="s">
        <v>86</v>
      </c>
      <c r="C25" s="55">
        <f>C17</f>
        <v>50000</v>
      </c>
      <c r="D25" s="45">
        <v>83796000</v>
      </c>
      <c r="E25" s="107">
        <v>278427.60383386828</v>
      </c>
      <c r="F25" s="107">
        <v>-6512565.1941710571</v>
      </c>
      <c r="G25" s="107">
        <v>-3938412.0000000005</v>
      </c>
      <c r="H25" s="107">
        <v>17907365.007641699</v>
      </c>
      <c r="I25" s="107">
        <v>-16204077.306323571</v>
      </c>
      <c r="J25" s="108">
        <v>-754164</v>
      </c>
      <c r="K25" s="58">
        <f t="shared" si="12"/>
        <v>16759200</v>
      </c>
      <c r="L25" s="60" t="str">
        <f t="shared" si="13"/>
        <v/>
      </c>
      <c r="M25" s="49" t="str">
        <f t="shared" si="11"/>
        <v/>
      </c>
      <c r="N25" s="49" t="str">
        <f t="shared" si="11"/>
        <v/>
      </c>
      <c r="O25" s="49" t="str">
        <f t="shared" si="11"/>
        <v/>
      </c>
      <c r="P25" s="49" t="str">
        <f t="shared" si="11"/>
        <v/>
      </c>
      <c r="Q25" s="48" t="str">
        <f t="shared" si="11"/>
        <v/>
      </c>
    </row>
    <row r="26" spans="2:18" ht="14.6" thickBot="1">
      <c r="B26" s="35" t="s">
        <v>59</v>
      </c>
      <c r="C26" s="55">
        <f>C18</f>
        <v>800000000</v>
      </c>
      <c r="D26" s="45">
        <v>890705834.4878819</v>
      </c>
      <c r="E26" s="107">
        <v>-16356226.778483313</v>
      </c>
      <c r="F26" s="107">
        <v>-19179671.552931406</v>
      </c>
      <c r="G26" s="107">
        <v>130027069.23610386</v>
      </c>
      <c r="H26" s="107">
        <v>-42270014.695721991</v>
      </c>
      <c r="I26" s="108">
        <v>52051935.412083454</v>
      </c>
      <c r="J26" s="107">
        <v>121725818.39585142</v>
      </c>
      <c r="K26" s="58">
        <f t="shared" si="12"/>
        <v>178141166.89757639</v>
      </c>
      <c r="L26" s="60" t="str">
        <f t="shared" si="13"/>
        <v/>
      </c>
      <c r="M26" s="49" t="str">
        <f t="shared" si="11"/>
        <v/>
      </c>
      <c r="N26" s="49" t="str">
        <f t="shared" si="11"/>
        <v/>
      </c>
      <c r="O26" s="49" t="str">
        <f t="shared" si="11"/>
        <v/>
      </c>
      <c r="P26" s="49" t="str">
        <f t="shared" si="11"/>
        <v/>
      </c>
      <c r="Q26" s="48" t="str">
        <f t="shared" si="11"/>
        <v/>
      </c>
    </row>
    <row r="27" spans="2:18" ht="14.6" thickBot="1">
      <c r="B27" s="36" t="s">
        <v>48</v>
      </c>
      <c r="C27" s="56"/>
      <c r="D27" s="57">
        <v>1035392917.2274606</v>
      </c>
      <c r="E27" s="37">
        <f>SUM(E23:E26)</f>
        <v>-16091934.727602724</v>
      </c>
      <c r="F27" s="38">
        <f t="shared" ref="F27:H27" si="14">SUM(F23:F26)</f>
        <v>-25748796.38076869</v>
      </c>
      <c r="G27" s="38">
        <f t="shared" si="14"/>
        <v>144146510.91283372</v>
      </c>
      <c r="H27" s="38">
        <f t="shared" si="14"/>
        <v>16554353.83459378</v>
      </c>
      <c r="I27" s="38">
        <f>MIN(E27:H27)</f>
        <v>-25748796.38076869</v>
      </c>
      <c r="J27" s="38">
        <f>SUM(J23:J26)</f>
        <v>121680329.03520992</v>
      </c>
      <c r="K27" s="59">
        <f t="shared" si="12"/>
        <v>207078583.44549215</v>
      </c>
      <c r="L27" s="61" t="str">
        <f t="shared" si="13"/>
        <v/>
      </c>
      <c r="M27" s="62" t="str">
        <f t="shared" si="11"/>
        <v/>
      </c>
      <c r="N27" s="62" t="str">
        <f t="shared" si="11"/>
        <v/>
      </c>
      <c r="O27" s="62" t="str">
        <f t="shared" si="11"/>
        <v/>
      </c>
      <c r="P27" s="62" t="str">
        <f t="shared" si="11"/>
        <v/>
      </c>
      <c r="Q27" s="54" t="str">
        <f t="shared" si="11"/>
        <v/>
      </c>
    </row>
    <row r="28" spans="2:18">
      <c r="D28" s="6"/>
      <c r="E28" s="6"/>
      <c r="F28" s="6"/>
      <c r="G28" s="6"/>
    </row>
    <row r="29" spans="2:18" ht="14.6" thickBot="1">
      <c r="D29" s="6"/>
      <c r="E29" s="6"/>
      <c r="F29" s="6"/>
      <c r="G29" s="6"/>
    </row>
    <row r="30" spans="2:18">
      <c r="B30" s="171" t="s">
        <v>49</v>
      </c>
      <c r="C30" s="172"/>
    </row>
    <row r="31" spans="2:18">
      <c r="B31" s="7" t="s">
        <v>50</v>
      </c>
      <c r="C31" s="8" t="s">
        <v>51</v>
      </c>
    </row>
    <row r="32" spans="2:18" ht="14.6" thickBot="1">
      <c r="B32" s="9"/>
      <c r="C32" s="10"/>
    </row>
  </sheetData>
  <mergeCells count="12">
    <mergeCell ref="O5:P11"/>
    <mergeCell ref="L13:Q13"/>
    <mergeCell ref="L21:Q21"/>
    <mergeCell ref="B21:D21"/>
    <mergeCell ref="E21:K21"/>
    <mergeCell ref="E13:K13"/>
    <mergeCell ref="K5:M5"/>
    <mergeCell ref="B3:M3"/>
    <mergeCell ref="B5:D5"/>
    <mergeCell ref="B30:C30"/>
    <mergeCell ref="E5:G5"/>
    <mergeCell ref="H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Portfolio Composition</vt:lpstr>
      <vt:lpstr>Risk Factors</vt:lpstr>
      <vt:lpstr>Stress Scenario</vt:lpstr>
      <vt:lpstr>Individual Risk Report-Greeks</vt:lpstr>
      <vt:lpstr>Individual Risk Report-Full Val</vt:lpstr>
      <vt:lpstr>Portfolio Risk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Shankar</dc:creator>
  <cp:lastModifiedBy>Morong Li</cp:lastModifiedBy>
  <dcterms:created xsi:type="dcterms:W3CDTF">2014-12-12T06:06:35Z</dcterms:created>
  <dcterms:modified xsi:type="dcterms:W3CDTF">2018-05-22T20:55:21Z</dcterms:modified>
</cp:coreProperties>
</file>