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Change Matrix/"/>
    </mc:Choice>
  </mc:AlternateContent>
  <xr:revisionPtr revIDLastSave="88" documentId="8_{9308C549-9C50-4620-9332-5C724106B42F}" xr6:coauthVersionLast="47" xr6:coauthVersionMax="47" xr10:uidLastSave="{F8555FFA-692C-407A-81D2-4459F7C21E72}"/>
  <bookViews>
    <workbookView xWindow="-108" yWindow="-108" windowWidth="23256" windowHeight="12576" activeTab="1" xr2:uid="{00000000-000D-0000-FFFF-FFFF00000000}"/>
  </bookViews>
  <sheets>
    <sheet name="matrix_1990_1995" sheetId="1" r:id="rId1"/>
    <sheet name="Sheet1" sheetId="7" r:id="rId2"/>
    <sheet name="matrix_1995_2000" sheetId="2" r:id="rId3"/>
    <sheet name="matrix_2000_2005" sheetId="3" r:id="rId4"/>
    <sheet name="matrix_2005_2010" sheetId="4" r:id="rId5"/>
    <sheet name="matrix_2010_2015" sheetId="5" r:id="rId6"/>
    <sheet name="matrix_2015_202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I13" i="7"/>
  <c r="H13" i="7"/>
  <c r="G13" i="7"/>
  <c r="F13" i="7"/>
  <c r="K13" i="7" s="1"/>
  <c r="J12" i="7"/>
  <c r="I12" i="7"/>
  <c r="H12" i="7"/>
  <c r="G12" i="7"/>
  <c r="F12" i="7"/>
  <c r="L11" i="7"/>
  <c r="K11" i="7"/>
  <c r="L10" i="7"/>
  <c r="K10" i="7"/>
  <c r="L9" i="7"/>
  <c r="K9" i="7"/>
  <c r="L8" i="7"/>
  <c r="K8" i="7"/>
  <c r="L7" i="7"/>
  <c r="L12" i="7" s="1"/>
  <c r="K7" i="7"/>
  <c r="I3" i="6"/>
  <c r="H8" i="6"/>
  <c r="H4" i="6"/>
  <c r="H5" i="6"/>
  <c r="H6" i="6"/>
  <c r="H7" i="6"/>
  <c r="H3" i="6"/>
  <c r="H8" i="5"/>
  <c r="I3" i="5"/>
  <c r="H4" i="5"/>
  <c r="H5" i="5"/>
  <c r="H6" i="5"/>
  <c r="H7" i="5"/>
  <c r="H3" i="5"/>
  <c r="H8" i="4"/>
  <c r="H4" i="4"/>
  <c r="H5" i="4"/>
  <c r="H6" i="4"/>
  <c r="H7" i="4"/>
  <c r="H3" i="4"/>
  <c r="I3" i="4"/>
  <c r="I3" i="3"/>
  <c r="H4" i="3"/>
  <c r="H5" i="3"/>
  <c r="H6" i="3"/>
  <c r="H7" i="3"/>
  <c r="H3" i="3"/>
  <c r="H8" i="3"/>
  <c r="H8" i="2"/>
  <c r="M8" i="1"/>
  <c r="C8" i="3"/>
  <c r="C16" i="1"/>
  <c r="H4" i="2"/>
  <c r="H5" i="2"/>
  <c r="H6" i="2"/>
  <c r="H7" i="2"/>
  <c r="H3" i="2"/>
  <c r="I3" i="2"/>
  <c r="I4" i="1"/>
  <c r="I3" i="1"/>
  <c r="H5" i="1"/>
  <c r="H6" i="1"/>
  <c r="H7" i="1"/>
  <c r="G24" i="1" s="1"/>
  <c r="H4" i="1"/>
  <c r="H28" i="1" s="1"/>
  <c r="G28" i="1" s="1"/>
  <c r="H3" i="1"/>
  <c r="D8" i="6"/>
  <c r="E8" i="6"/>
  <c r="F8" i="6"/>
  <c r="G8" i="6"/>
  <c r="C8" i="6"/>
  <c r="D8" i="5"/>
  <c r="E8" i="5"/>
  <c r="F8" i="5"/>
  <c r="G8" i="5"/>
  <c r="C8" i="5"/>
  <c r="D8" i="4"/>
  <c r="E8" i="4"/>
  <c r="F8" i="4"/>
  <c r="G8" i="4"/>
  <c r="C8" i="4"/>
  <c r="D8" i="3"/>
  <c r="E8" i="3"/>
  <c r="F8" i="3"/>
  <c r="G8" i="3"/>
  <c r="C20" i="2"/>
  <c r="C19" i="2"/>
  <c r="C18" i="2"/>
  <c r="D8" i="2"/>
  <c r="E8" i="2"/>
  <c r="F8" i="2"/>
  <c r="G8" i="2"/>
  <c r="C8" i="2"/>
  <c r="C16" i="2" s="1"/>
  <c r="G8" i="1"/>
  <c r="F8" i="1"/>
  <c r="E8" i="1"/>
  <c r="D8" i="1"/>
  <c r="C8" i="1"/>
  <c r="C9" i="1"/>
  <c r="C23" i="1" s="1"/>
  <c r="C17" i="2"/>
  <c r="C21" i="2"/>
  <c r="G26" i="1"/>
  <c r="G25" i="1"/>
  <c r="G23" i="1"/>
  <c r="C20" i="1"/>
  <c r="C19" i="1"/>
  <c r="C18" i="1"/>
  <c r="H9" i="6"/>
  <c r="H10" i="6" s="1"/>
  <c r="D20" i="1" s="1"/>
  <c r="G9" i="6"/>
  <c r="F9" i="6"/>
  <c r="E9" i="6"/>
  <c r="D9" i="6"/>
  <c r="C9" i="6"/>
  <c r="I7" i="6"/>
  <c r="I6" i="6"/>
  <c r="I5" i="6"/>
  <c r="I4" i="6"/>
  <c r="I8" i="6"/>
  <c r="J8" i="6" s="1"/>
  <c r="G9" i="5"/>
  <c r="F9" i="5"/>
  <c r="E9" i="5"/>
  <c r="D9" i="5"/>
  <c r="C9" i="5"/>
  <c r="I7" i="5"/>
  <c r="I6" i="5"/>
  <c r="I5" i="5"/>
  <c r="I4" i="5"/>
  <c r="I8" i="5"/>
  <c r="J8" i="5" s="1"/>
  <c r="G9" i="4"/>
  <c r="F9" i="4"/>
  <c r="E9" i="4"/>
  <c r="D9" i="4"/>
  <c r="C9" i="4"/>
  <c r="I7" i="4"/>
  <c r="I6" i="4"/>
  <c r="I5" i="4"/>
  <c r="I4" i="4"/>
  <c r="G9" i="3"/>
  <c r="F9" i="3"/>
  <c r="E9" i="3"/>
  <c r="D9" i="3"/>
  <c r="C9" i="3"/>
  <c r="I7" i="3"/>
  <c r="I6" i="3"/>
  <c r="I5" i="3"/>
  <c r="I4" i="3"/>
  <c r="G9" i="2"/>
  <c r="F9" i="2"/>
  <c r="E9" i="2"/>
  <c r="D9" i="2"/>
  <c r="C9" i="2"/>
  <c r="H9" i="2" s="1"/>
  <c r="I7" i="2"/>
  <c r="I6" i="2"/>
  <c r="I5" i="2"/>
  <c r="I4" i="2"/>
  <c r="I7" i="1"/>
  <c r="I6" i="1"/>
  <c r="I5" i="1"/>
  <c r="G9" i="1"/>
  <c r="F9" i="1"/>
  <c r="E9" i="1"/>
  <c r="D9" i="1"/>
  <c r="H10" i="2" l="1"/>
  <c r="D16" i="1" s="1"/>
  <c r="C27" i="1"/>
  <c r="C26" i="1"/>
  <c r="C25" i="1"/>
  <c r="C24" i="1"/>
  <c r="I8" i="1"/>
  <c r="J8" i="1" s="1"/>
  <c r="H9" i="1"/>
  <c r="H9" i="4"/>
  <c r="H10" i="4" s="1"/>
  <c r="D18" i="1" s="1"/>
  <c r="H9" i="5"/>
  <c r="H10" i="5" s="1"/>
  <c r="D19" i="1" s="1"/>
  <c r="I8" i="4"/>
  <c r="J8" i="4" s="1"/>
  <c r="H9" i="3"/>
  <c r="I8" i="3"/>
  <c r="J8" i="3" s="1"/>
  <c r="I8" i="2"/>
  <c r="J8" i="2" s="1"/>
  <c r="H10" i="3" l="1"/>
  <c r="D17" i="1" s="1"/>
  <c r="C17" i="1"/>
  <c r="H10" i="1"/>
  <c r="C15" i="1"/>
  <c r="C28" i="1" l="1"/>
  <c r="D15" i="1"/>
</calcChain>
</file>

<file path=xl/sharedStrings.xml><?xml version="1.0" encoding="utf-8"?>
<sst xmlns="http://schemas.openxmlformats.org/spreadsheetml/2006/main" count="140" uniqueCount="36">
  <si>
    <t>Water</t>
  </si>
  <si>
    <t>Vegetation</t>
  </si>
  <si>
    <t>Builtup</t>
  </si>
  <si>
    <t>Agriculture</t>
  </si>
  <si>
    <t>Barren</t>
  </si>
  <si>
    <t>Sum</t>
  </si>
  <si>
    <t>Loss</t>
  </si>
  <si>
    <t>Gain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</si>
  <si>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</si>
  <si>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t>U =</t>
  </si>
  <si>
    <t>Average of all the St from all the years</t>
  </si>
  <si>
    <t>Intensity Gain (%)</t>
  </si>
  <si>
    <t>Uniform Intensity</t>
  </si>
  <si>
    <r>
      <t>Uniform Intensity 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</si>
  <si>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t>Interval Change Area (%)</t>
  </si>
  <si>
    <t>1990-1995</t>
  </si>
  <si>
    <t>1995-2000</t>
  </si>
  <si>
    <t>2000-2005</t>
  </si>
  <si>
    <t>2005-2010</t>
  </si>
  <si>
    <t>2010-2015</t>
  </si>
  <si>
    <t>2015-2020</t>
  </si>
  <si>
    <t>Annual Change Area (%)</t>
  </si>
  <si>
    <t>Year</t>
  </si>
  <si>
    <t>From Water</t>
  </si>
  <si>
    <t>From Agri</t>
  </si>
  <si>
    <t>Transition Level Gain in Built</t>
  </si>
  <si>
    <t>From Barren</t>
  </si>
  <si>
    <t>From Vegetation</t>
  </si>
  <si>
    <t>Uniform (Wtn)</t>
  </si>
  <si>
    <t>Interval Level</t>
  </si>
  <si>
    <t>Categories</t>
  </si>
  <si>
    <t>Total Gain</t>
  </si>
  <si>
    <t>Total Loss</t>
  </si>
  <si>
    <t>Year 1995</t>
  </si>
  <si>
    <t>Year 1990</t>
  </si>
  <si>
    <t>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</si>
</sst>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164" fontId="0" fillId="0" borderId="0" xfId="0" applyNumberFormat="1"/>
    <xf numFmtId="0" fontId="0" fillId="34" borderId="10" xfId="0" applyFill="1" applyBorder="1"/>
    <xf numFmtId="0" fontId="0" fillId="35" borderId="10" xfId="0" applyFill="1" applyBorder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/>
    <xf numFmtId="2" fontId="0" fillId="35" borderId="10" xfId="0" applyNumberFormat="1" applyFill="1" applyBorder="1"/>
    <xf numFmtId="2" fontId="0" fillId="34" borderId="10" xfId="0" applyNumberFormat="1" applyFill="1" applyBorder="1"/>
    <xf numFmtId="2" fontId="0" fillId="0" borderId="0" xfId="0" applyNumberFormat="1" applyAlignment="1">
      <alignment horizontal="center"/>
    </xf>
    <xf numFmtId="0" fontId="0" fillId="0" borderId="11" xfId="0" applyBorder="1" applyAlignment="1">
      <alignment horizontal="center" vertical="center" textRotation="255"/>
    </xf>
    <xf numFmtId="0" fontId="0" fillId="0" borderId="12" xfId="0" applyBorder="1" applyAlignment="1">
      <alignment horizontal="center"/>
    </xf>
    <xf numFmtId="0" fontId="21" fillId="0" borderId="0" xfId="0" applyFont="1"/>
    <xf numFmtId="0" fontId="21" fillId="36" borderId="0" xfId="0" applyFont="1" applyFill="1" applyBorder="1"/>
    <xf numFmtId="0" fontId="21" fillId="0" borderId="0" xfId="0" applyFont="1" applyBorder="1"/>
    <xf numFmtId="0" fontId="22" fillId="0" borderId="15" xfId="0" applyFont="1" applyBorder="1" applyAlignment="1">
      <alignment vertical="center"/>
    </xf>
    <xf numFmtId="0" fontId="21" fillId="0" borderId="16" xfId="0" applyFont="1" applyBorder="1"/>
    <xf numFmtId="0" fontId="21" fillId="0" borderId="13" xfId="0" applyFont="1" applyBorder="1"/>
    <xf numFmtId="0" fontId="21" fillId="0" borderId="18" xfId="0" applyFont="1" applyBorder="1"/>
    <xf numFmtId="0" fontId="21" fillId="0" borderId="14" xfId="0" applyFont="1" applyBorder="1"/>
    <xf numFmtId="0" fontId="21" fillId="0" borderId="15" xfId="0" applyFont="1" applyBorder="1"/>
    <xf numFmtId="0" fontId="0" fillId="0" borderId="0" xfId="0" applyBorder="1"/>
    <xf numFmtId="0" fontId="0" fillId="0" borderId="13" xfId="0" applyBorder="1"/>
    <xf numFmtId="0" fontId="24" fillId="0" borderId="14" xfId="0" applyFont="1" applyBorder="1" applyAlignment="1">
      <alignment horizontal="right"/>
    </xf>
    <xf numFmtId="0" fontId="22" fillId="0" borderId="14" xfId="0" applyFont="1" applyBorder="1"/>
    <xf numFmtId="0" fontId="22" fillId="0" borderId="15" xfId="0" applyFont="1" applyBorder="1"/>
    <xf numFmtId="0" fontId="23" fillId="0" borderId="14" xfId="0" applyFont="1" applyBorder="1" applyAlignment="1">
      <alignment horizontal="center" vertical="center" textRotation="90"/>
    </xf>
    <xf numFmtId="0" fontId="24" fillId="0" borderId="13" xfId="0" applyFont="1" applyBorder="1" applyAlignment="1">
      <alignment horizontal="right" vertical="center"/>
    </xf>
    <xf numFmtId="0" fontId="22" fillId="0" borderId="13" xfId="0" applyFont="1" applyBorder="1" applyAlignment="1">
      <alignment horizontal="right" vertical="center"/>
    </xf>
    <xf numFmtId="0" fontId="23" fillId="0" borderId="13" xfId="0" applyFont="1" applyBorder="1" applyAlignment="1">
      <alignment horizontal="center"/>
    </xf>
    <xf numFmtId="0" fontId="22" fillId="0" borderId="17" xfId="0" applyFont="1" applyBorder="1" applyAlignment="1">
      <alignment horizontal="right" vertical="center"/>
    </xf>
    <xf numFmtId="0" fontId="24" fillId="0" borderId="19" xfId="0" applyFont="1" applyBorder="1" applyAlignment="1">
      <alignment horizontal="right"/>
    </xf>
    <xf numFmtId="0" fontId="24" fillId="0" borderId="17" xfId="0" applyFont="1" applyBorder="1" applyAlignment="1">
      <alignment horizontal="right" vertical="center"/>
    </xf>
    <xf numFmtId="0" fontId="21" fillId="36" borderId="15" xfId="0" applyFont="1" applyFill="1" applyBorder="1"/>
    <xf numFmtId="0" fontId="21" fillId="0" borderId="2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matrix_1990_1995!$C$14</c:f>
              <c:strCache>
                <c:ptCount val="1"/>
                <c:pt idx="0">
                  <c:v>Interval Change Area (%)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matrix_1990_1995!$C$15:$C$20</c:f>
              <c:numCache>
                <c:formatCode>0.00</c:formatCode>
                <c:ptCount val="6"/>
                <c:pt idx="0">
                  <c:v>11.47735966338338</c:v>
                </c:pt>
                <c:pt idx="1">
                  <c:v>18.419464150176605</c:v>
                </c:pt>
                <c:pt idx="2">
                  <c:v>11.03496896228275</c:v>
                </c:pt>
                <c:pt idx="3">
                  <c:v>10.221930165178172</c:v>
                </c:pt>
                <c:pt idx="4">
                  <c:v>12.107545637006595</c:v>
                </c:pt>
                <c:pt idx="5">
                  <c:v>12.188870433878618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451-9C8D-AA72C7E5A2FF}"/>
            </c:ext>
          </c:extLst>
        </c:ser>
        <c:ser>
          <c:idx val="1"/>
          <c:order val="1"/>
          <c:tx>
            <c:strRef>
              <c:f>matrix_1990_1995!$D$14</c:f>
              <c:strCache>
                <c:ptCount val="1"/>
                <c:pt idx="0">
                  <c:v>Annual Change Area (%)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matrix_1990_1995!$D$15:$D$20</c:f>
              <c:numCache>
                <c:formatCode>0.00</c:formatCode>
                <c:ptCount val="6"/>
                <c:pt idx="0">
                  <c:v>2.2954719326766759</c:v>
                </c:pt>
                <c:pt idx="1">
                  <c:v>3.6838928300353215</c:v>
                </c:pt>
                <c:pt idx="2">
                  <c:v>2.2069937924565499</c:v>
                </c:pt>
                <c:pt idx="3">
                  <c:v>2.0443860330356345</c:v>
                </c:pt>
                <c:pt idx="4">
                  <c:v>2.4215091274013187</c:v>
                </c:pt>
                <c:pt idx="5">
                  <c:v>2.4377740867757236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952048"/>
        <c:axId val="342952464"/>
      </c:barChart>
      <c:scatterChart>
        <c:scatterStyle val="lineMarker"/>
        <c:varyColors val="0"/>
        <c:ser>
          <c:idx val="2"/>
          <c:order val="2"/>
          <c:tx>
            <c:strRef>
              <c:f>matrix_1990_1995!$E$14</c:f>
              <c:strCache>
                <c:ptCount val="1"/>
                <c:pt idx="0">
                  <c:v>Uniform Intensity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xVal>
          <c:yVal>
            <c:numRef>
              <c:f>matrix_1990_1995!$E$15:$E$20</c:f>
              <c:numCache>
                <c:formatCode>General</c:formatCode>
                <c:ptCount val="6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52048"/>
        <c:axId val="342952464"/>
      </c:scatterChart>
      <c:catAx>
        <c:axId val="3429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464"/>
        <c:crosses val="autoZero"/>
        <c:auto val="1"/>
        <c:lblAlgn val="ctr"/>
        <c:lblOffset val="100"/>
        <c:noMultiLvlLbl val="0"/>
      </c:catAx>
      <c:valAx>
        <c:axId val="342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matrix_1990_1995!$C$14</c:f>
              <c:strCache>
                <c:ptCount val="1"/>
                <c:pt idx="0">
                  <c:v>Interval Change Area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matrix_1990_1995!$C$15:$C$20</c:f>
              <c:numCache>
                <c:formatCode>0.00</c:formatCode>
                <c:ptCount val="6"/>
                <c:pt idx="0">
                  <c:v>11.47735966338338</c:v>
                </c:pt>
                <c:pt idx="1">
                  <c:v>18.419464150176605</c:v>
                </c:pt>
                <c:pt idx="2">
                  <c:v>11.03496896228275</c:v>
                </c:pt>
                <c:pt idx="3">
                  <c:v>10.221930165178172</c:v>
                </c:pt>
                <c:pt idx="4">
                  <c:v>12.107545637006595</c:v>
                </c:pt>
                <c:pt idx="5">
                  <c:v>12.188870433878618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C-407C-9C70-F4DFB6D2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9250880"/>
        <c:axId val="2049243808"/>
      </c:barChart>
      <c:catAx>
        <c:axId val="204925088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049243808"/>
        <c:crosses val="autoZero"/>
        <c:auto val="1"/>
        <c:lblAlgn val="ctr"/>
        <c:lblOffset val="100"/>
        <c:noMultiLvlLbl val="0"/>
      </c:catAx>
      <c:valAx>
        <c:axId val="20492438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400795</xdr:colOff>
      <xdr:row>2</xdr:row>
      <xdr:rowOff>93765</xdr:rowOff>
    </xdr:from>
    <xdr:to>
      <xdr:col>22</xdr:col>
      <xdr:colOff>95123</xdr:colOff>
      <xdr:row>14</xdr:row>
      <xdr:rowOff>59999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D47FE-BA87-4C14-A2D7-EE2E5AA2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14318" y="457447"/>
          <a:ext cx="4547229" cy="2753422"/>
        </a:xfrm>
        <a:prstGeom prst="rect">
          <a:avLst/>
        </a:prstGeom>
      </xdr:spPr>
    </xdr:pic>
    <xdr:clientData/>
  </xdr:twoCellAnchor>
  <xdr:twoCellAnchor>
    <xdr:from>
      <xdr:col>13</xdr:col>
      <xdr:colOff>107730</xdr:colOff>
      <xdr:row>18</xdr:row>
      <xdr:rowOff>99963</xdr:rowOff>
    </xdr:from>
    <xdr:to>
      <xdr:col>20</xdr:col>
      <xdr:colOff>411100</xdr:colOff>
      <xdr:row>33</xdr:row>
      <xdr:rowOff>106488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E877A-4EE6-477B-B1E6-8CB74440A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11948</xdr:colOff>
      <xdr:row>18</xdr:row>
      <xdr:rowOff>138025</xdr:rowOff>
    </xdr:from>
    <xdr:to>
      <xdr:col>27</xdr:col>
      <xdr:colOff>335279</xdr:colOff>
      <xdr:row>33</xdr:row>
      <xdr:rowOff>143914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7EF24-CDCD-40C8-8259-6056D791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="110" zoomScaleNormal="110" workbookViewId="0">
      <selection sqref="A1:I9"/>
    </sheetView>
  </sheetViews>
  <sheetFormatPr defaultRowHeight="14.4" x14ac:dyDescent="0.3"/>
  <cols>
    <col min="2" max="2" width="21.88671875" bestFit="1" customWidth="1"/>
    <col min="3" max="4" width="10.21875" customWidth="1"/>
    <col min="5" max="5" width="9.109375" customWidth="1"/>
    <col min="6" max="6" width="14.77734375" customWidth="1"/>
    <col min="7" max="7" width="9.5546875" bestFit="1" customWidth="1"/>
    <col min="8" max="8" width="13.33203125" bestFit="1" customWidth="1"/>
    <col min="13" max="13" width="11" bestFit="1" customWidth="1"/>
  </cols>
  <sheetData>
    <row r="1" spans="1:13" x14ac:dyDescent="0.3">
      <c r="B1" s="19">
        <v>1995</v>
      </c>
      <c r="C1" s="19"/>
      <c r="D1" s="19"/>
      <c r="E1" s="19"/>
      <c r="F1" s="19"/>
      <c r="G1" s="19"/>
      <c r="H1" s="19"/>
      <c r="I1" s="19"/>
    </row>
    <row r="2" spans="1:13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3" x14ac:dyDescent="0.3">
      <c r="A3" s="18">
        <v>1990</v>
      </c>
      <c r="B3" s="2" t="s">
        <v>0</v>
      </c>
      <c r="C3" s="7">
        <v>43.3</v>
      </c>
      <c r="D3" s="6">
        <v>1.2</v>
      </c>
      <c r="E3" s="6">
        <v>1.5</v>
      </c>
      <c r="F3" s="6">
        <v>3.5</v>
      </c>
      <c r="G3" s="6">
        <v>7.3</v>
      </c>
      <c r="H3">
        <f>SUM(C3:G3)</f>
        <v>56.8</v>
      </c>
      <c r="I3" s="1">
        <f>SUM(D3:G3)</f>
        <v>13.5</v>
      </c>
    </row>
    <row r="4" spans="1:13" x14ac:dyDescent="0.3">
      <c r="A4" s="18"/>
      <c r="B4" s="2" t="s">
        <v>1</v>
      </c>
      <c r="C4" s="6">
        <v>8.1</v>
      </c>
      <c r="D4" s="7">
        <v>275</v>
      </c>
      <c r="E4" s="6">
        <v>11.7</v>
      </c>
      <c r="F4" s="6">
        <v>64.2</v>
      </c>
      <c r="G4" s="6">
        <v>12</v>
      </c>
      <c r="H4">
        <f>SUM(C4:G4)</f>
        <v>371</v>
      </c>
      <c r="I4" s="1">
        <f>C4+E4+F4+G4</f>
        <v>96</v>
      </c>
    </row>
    <row r="5" spans="1:13" ht="16.2" customHeight="1" x14ac:dyDescent="0.3">
      <c r="A5" s="18"/>
      <c r="B5" s="2" t="s">
        <v>2</v>
      </c>
      <c r="C5" s="6">
        <v>0.9</v>
      </c>
      <c r="D5" s="6">
        <v>15.4</v>
      </c>
      <c r="E5" s="7">
        <v>646.29999999999995</v>
      </c>
      <c r="F5" s="6">
        <v>80.599999999999994</v>
      </c>
      <c r="G5" s="6">
        <v>36.4</v>
      </c>
      <c r="H5">
        <f t="shared" ref="H5:H7" si="0">SUM(C5:G5)</f>
        <v>779.59999999999991</v>
      </c>
      <c r="I5" s="1">
        <f>C5+D5+F5+G5</f>
        <v>133.29999999999998</v>
      </c>
    </row>
    <row r="6" spans="1:13" x14ac:dyDescent="0.3">
      <c r="A6" s="18"/>
      <c r="B6" s="2" t="s">
        <v>3</v>
      </c>
      <c r="C6" s="6">
        <v>9.3000000000000007</v>
      </c>
      <c r="D6" s="6">
        <v>55.3</v>
      </c>
      <c r="E6" s="6">
        <v>93.7</v>
      </c>
      <c r="F6" s="7">
        <v>12174.9</v>
      </c>
      <c r="G6" s="6">
        <v>804.2</v>
      </c>
      <c r="H6">
        <f t="shared" si="0"/>
        <v>13137.4</v>
      </c>
      <c r="I6" s="1">
        <f>C6+D6+E6+G6</f>
        <v>962.5</v>
      </c>
    </row>
    <row r="7" spans="1:13" x14ac:dyDescent="0.3">
      <c r="A7" s="18"/>
      <c r="B7" s="2" t="s">
        <v>4</v>
      </c>
      <c r="C7" s="6">
        <v>10.1</v>
      </c>
      <c r="D7" s="6">
        <v>21.8</v>
      </c>
      <c r="E7" s="6">
        <v>78.099999999999994</v>
      </c>
      <c r="F7" s="6">
        <v>605</v>
      </c>
      <c r="G7" s="7">
        <v>1671.4</v>
      </c>
      <c r="H7">
        <f t="shared" si="0"/>
        <v>2386.4</v>
      </c>
      <c r="I7" s="1">
        <f>C7+D7+E7+F7</f>
        <v>715</v>
      </c>
    </row>
    <row r="8" spans="1:13" x14ac:dyDescent="0.3">
      <c r="A8" s="18"/>
      <c r="B8" s="2" t="s">
        <v>5</v>
      </c>
      <c r="C8">
        <f>SUM(C3:C7)</f>
        <v>71.699999999999989</v>
      </c>
      <c r="D8">
        <f>SUM(D3:D7)</f>
        <v>368.7</v>
      </c>
      <c r="E8">
        <f>SUM(E3:E7)</f>
        <v>831.30000000000007</v>
      </c>
      <c r="F8">
        <f>SUM(F3:F7)</f>
        <v>12928.199999999999</v>
      </c>
      <c r="G8">
        <f>SUM(G3:G7)</f>
        <v>2531.3000000000002</v>
      </c>
      <c r="H8">
        <v>16731.2</v>
      </c>
      <c r="I8" s="4">
        <f>SUM(I3:I7)</f>
        <v>1920.3</v>
      </c>
      <c r="J8">
        <f>(I8/H8)/5*100</f>
        <v>2.2954719326766759</v>
      </c>
      <c r="M8">
        <f>SUM(C8:G8)</f>
        <v>16731.2</v>
      </c>
    </row>
    <row r="9" spans="1:13" x14ac:dyDescent="0.3">
      <c r="B9" s="2" t="s">
        <v>7</v>
      </c>
      <c r="C9">
        <f>SUM(C4:C7)</f>
        <v>28.4</v>
      </c>
      <c r="D9">
        <f>D3+D5+D6+D7</f>
        <v>93.7</v>
      </c>
      <c r="E9">
        <f>E3+E4+E6+E7</f>
        <v>185</v>
      </c>
      <c r="F9">
        <f>F3+F4+F5+F7</f>
        <v>753.3</v>
      </c>
      <c r="G9">
        <f>G3+G4+G5+G6</f>
        <v>859.90000000000009</v>
      </c>
      <c r="H9" s="3">
        <f>SUM(C9:G9)</f>
        <v>1920.3000000000002</v>
      </c>
    </row>
    <row r="10" spans="1:13" ht="15.6" x14ac:dyDescent="0.35">
      <c r="G10" t="s">
        <v>8</v>
      </c>
      <c r="H10" s="5">
        <f>(H9/H8)/5*100</f>
        <v>2.2954719326766759</v>
      </c>
    </row>
    <row r="11" spans="1:13" x14ac:dyDescent="0.3">
      <c r="G11" t="s">
        <v>9</v>
      </c>
      <c r="H11">
        <v>2.52</v>
      </c>
      <c r="I11" t="s">
        <v>10</v>
      </c>
    </row>
    <row r="13" spans="1:13" x14ac:dyDescent="0.3">
      <c r="B13" s="2" t="s">
        <v>29</v>
      </c>
    </row>
    <row r="14" spans="1:13" ht="43.2" x14ac:dyDescent="0.3">
      <c r="B14" t="s">
        <v>22</v>
      </c>
      <c r="C14" s="12" t="s">
        <v>14</v>
      </c>
      <c r="D14" s="13" t="s">
        <v>21</v>
      </c>
      <c r="E14" s="13" t="s">
        <v>12</v>
      </c>
    </row>
    <row r="15" spans="1:13" x14ac:dyDescent="0.3">
      <c r="B15" t="s">
        <v>15</v>
      </c>
      <c r="C15" s="11">
        <f>H9/H8*100</f>
        <v>11.47735966338338</v>
      </c>
      <c r="D15" s="11">
        <f>H10</f>
        <v>2.2954719326766759</v>
      </c>
      <c r="E15">
        <v>2.52</v>
      </c>
    </row>
    <row r="16" spans="1:13" x14ac:dyDescent="0.3">
      <c r="B16" t="s">
        <v>16</v>
      </c>
      <c r="C16" s="11">
        <f>matrix_1995_2000!H9/matrix_1995_2000!H8*100</f>
        <v>18.419464150176605</v>
      </c>
      <c r="D16" s="11">
        <f>matrix_1995_2000!H10</f>
        <v>3.6838928300353215</v>
      </c>
      <c r="E16">
        <v>2.52</v>
      </c>
    </row>
    <row r="17" spans="2:8" x14ac:dyDescent="0.3">
      <c r="B17" t="s">
        <v>17</v>
      </c>
      <c r="C17" s="11">
        <f>matrix_2000_2005!H9/matrix_2000_2005!H8*100</f>
        <v>11.03496896228275</v>
      </c>
      <c r="D17" s="11">
        <f>matrix_2000_2005!H10</f>
        <v>2.2069937924565499</v>
      </c>
      <c r="E17">
        <v>2.52</v>
      </c>
    </row>
    <row r="18" spans="2:8" x14ac:dyDescent="0.3">
      <c r="B18" t="s">
        <v>18</v>
      </c>
      <c r="C18" s="11">
        <f>matrix_2005_2010!H9/matrix_2005_2010!H8*100</f>
        <v>10.221930165178172</v>
      </c>
      <c r="D18" s="11">
        <f>matrix_2005_2010!H10</f>
        <v>2.0443860330356345</v>
      </c>
      <c r="E18">
        <v>2.52</v>
      </c>
    </row>
    <row r="19" spans="2:8" x14ac:dyDescent="0.3">
      <c r="B19" t="s">
        <v>19</v>
      </c>
      <c r="C19" s="11">
        <f>matrix_2010_2015!H9/matrix_2010_2015!H8*100</f>
        <v>12.107545637006595</v>
      </c>
      <c r="D19" s="11">
        <f>matrix_2010_2015!H10</f>
        <v>2.4215091274013187</v>
      </c>
      <c r="E19">
        <v>2.52</v>
      </c>
    </row>
    <row r="20" spans="2:8" x14ac:dyDescent="0.3">
      <c r="B20" t="s">
        <v>20</v>
      </c>
      <c r="C20" s="11">
        <f>matrix_2015_2020!H9/matrix_2015_2020!H8*100</f>
        <v>12.188870433878618</v>
      </c>
      <c r="D20" s="11">
        <f>matrix_2015_2020!H10</f>
        <v>2.4377740867757236</v>
      </c>
      <c r="E20">
        <v>2.52</v>
      </c>
    </row>
    <row r="22" spans="2:8" x14ac:dyDescent="0.3">
      <c r="B22" t="s">
        <v>11</v>
      </c>
      <c r="F22" t="s">
        <v>25</v>
      </c>
    </row>
    <row r="23" spans="2:8" x14ac:dyDescent="0.3">
      <c r="B23" s="2" t="s">
        <v>0</v>
      </c>
      <c r="C23" s="11">
        <f>(C9/C8)/5*100</f>
        <v>7.9218967921896795</v>
      </c>
      <c r="F23" t="s">
        <v>24</v>
      </c>
      <c r="G23">
        <f>(E6/H6)/5*100</f>
        <v>0.14264618569884455</v>
      </c>
    </row>
    <row r="24" spans="2:8" x14ac:dyDescent="0.3">
      <c r="B24" s="2" t="s">
        <v>1</v>
      </c>
      <c r="C24" s="11">
        <f>(D9/D8)/5*100</f>
        <v>5.0827230810957431</v>
      </c>
      <c r="F24" t="s">
        <v>26</v>
      </c>
      <c r="G24" s="14">
        <f>(E7/H7)/5*100</f>
        <v>0.65454240697284605</v>
      </c>
    </row>
    <row r="25" spans="2:8" x14ac:dyDescent="0.3">
      <c r="B25" s="2" t="s">
        <v>2</v>
      </c>
      <c r="C25" s="11">
        <f>(E9/E8)/5*100</f>
        <v>4.4508600986406828</v>
      </c>
      <c r="F25" t="s">
        <v>27</v>
      </c>
      <c r="G25">
        <f>(E4/H4)/5*100</f>
        <v>0.63072776280323439</v>
      </c>
    </row>
    <row r="26" spans="2:8" x14ac:dyDescent="0.3">
      <c r="B26" s="2" t="s">
        <v>3</v>
      </c>
      <c r="C26" s="11">
        <f>(F9/F8)/5*100</f>
        <v>1.1653594467907364</v>
      </c>
      <c r="F26" t="s">
        <v>23</v>
      </c>
      <c r="G26">
        <f>(E3/H3)/5*100</f>
        <v>0.52816901408450712</v>
      </c>
    </row>
    <row r="27" spans="2:8" x14ac:dyDescent="0.3">
      <c r="B27" s="2" t="s">
        <v>4</v>
      </c>
      <c r="C27" s="11">
        <f>(G9/G8)/5*100</f>
        <v>6.7941373997550665</v>
      </c>
    </row>
    <row r="28" spans="2:8" ht="15.6" x14ac:dyDescent="0.35">
      <c r="B28" s="2" t="s">
        <v>13</v>
      </c>
      <c r="C28" s="11">
        <f>H10</f>
        <v>2.2954719326766759</v>
      </c>
      <c r="F28" t="s">
        <v>28</v>
      </c>
      <c r="G28">
        <f>(E9/H28)/5*100</f>
        <v>0.23195165375260166</v>
      </c>
      <c r="H28">
        <f>H3+H4+H6+H7</f>
        <v>15951.599999999999</v>
      </c>
    </row>
  </sheetData>
  <mergeCells count="2">
    <mergeCell ref="A3:A8"/>
    <mergeCell ref="B1:I1"/>
  </mergeCells>
  <phoneticPr fontId="2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8BD3-1171-4BC6-87CB-843BC5E66A5F}">
  <dimension ref="D5:M14"/>
  <sheetViews>
    <sheetView tabSelected="1" workbookViewId="0">
      <selection activeCell="D5" sqref="D5:L13"/>
    </sheetView>
  </sheetViews>
  <sheetFormatPr defaultRowHeight="14.4" x14ac:dyDescent="0.3"/>
  <cols>
    <col min="3" max="3" width="14" customWidth="1"/>
    <col min="4" max="4" width="4.88671875" customWidth="1"/>
    <col min="5" max="5" width="10.77734375" bestFit="1" customWidth="1"/>
    <col min="7" max="7" width="10.44140625" customWidth="1"/>
    <col min="9" max="9" width="11.33203125" customWidth="1"/>
    <col min="11" max="11" width="12" customWidth="1"/>
    <col min="12" max="12" width="12.77734375" customWidth="1"/>
  </cols>
  <sheetData>
    <row r="5" spans="4:13" ht="16.2" thickBot="1" x14ac:dyDescent="0.35">
      <c r="D5" s="20"/>
      <c r="E5" s="30"/>
      <c r="F5" s="37" t="s">
        <v>33</v>
      </c>
      <c r="G5" s="37"/>
      <c r="H5" s="37"/>
      <c r="I5" s="37"/>
      <c r="J5" s="37"/>
      <c r="K5" s="37"/>
      <c r="L5" s="37"/>
    </row>
    <row r="6" spans="4:13" ht="19.8" customHeight="1" thickBot="1" x14ac:dyDescent="0.35">
      <c r="D6" s="27"/>
      <c r="E6" s="23" t="s">
        <v>30</v>
      </c>
      <c r="F6" s="35" t="s">
        <v>0</v>
      </c>
      <c r="G6" s="35" t="s">
        <v>1</v>
      </c>
      <c r="H6" s="35" t="s">
        <v>2</v>
      </c>
      <c r="I6" s="35" t="s">
        <v>3</v>
      </c>
      <c r="J6" s="40" t="s">
        <v>4</v>
      </c>
      <c r="K6" s="36" t="s">
        <v>35</v>
      </c>
      <c r="L6" s="38" t="s">
        <v>32</v>
      </c>
      <c r="M6" s="29"/>
    </row>
    <row r="7" spans="4:13" x14ac:dyDescent="0.3">
      <c r="D7" s="34" t="s">
        <v>34</v>
      </c>
      <c r="E7" s="31" t="s">
        <v>0</v>
      </c>
      <c r="F7" s="21">
        <v>43.3</v>
      </c>
      <c r="G7" s="22">
        <v>1.2</v>
      </c>
      <c r="H7" s="22">
        <v>1.5</v>
      </c>
      <c r="I7" s="22">
        <v>3.5</v>
      </c>
      <c r="J7" s="27">
        <v>7.3</v>
      </c>
      <c r="K7" s="20">
        <f>SUM(F7:J7)</f>
        <v>56.8</v>
      </c>
      <c r="L7" s="26">
        <f>SUM(G7:J7)</f>
        <v>13.5</v>
      </c>
    </row>
    <row r="8" spans="4:13" x14ac:dyDescent="0.3">
      <c r="D8" s="34"/>
      <c r="E8" s="31" t="s">
        <v>1</v>
      </c>
      <c r="F8" s="22">
        <v>8.1</v>
      </c>
      <c r="G8" s="21">
        <v>275</v>
      </c>
      <c r="H8" s="22">
        <v>11.7</v>
      </c>
      <c r="I8" s="22">
        <v>64.2</v>
      </c>
      <c r="J8" s="27">
        <v>12</v>
      </c>
      <c r="K8" s="20">
        <f>SUM(F8:J8)</f>
        <v>371</v>
      </c>
      <c r="L8" s="27">
        <f>F8+H8+I8+J8</f>
        <v>96</v>
      </c>
    </row>
    <row r="9" spans="4:13" x14ac:dyDescent="0.3">
      <c r="D9" s="34"/>
      <c r="E9" s="31" t="s">
        <v>2</v>
      </c>
      <c r="F9" s="22">
        <v>0.9</v>
      </c>
      <c r="G9" s="22">
        <v>15.4</v>
      </c>
      <c r="H9" s="21">
        <v>646.29999999999995</v>
      </c>
      <c r="I9" s="22">
        <v>80.599999999999994</v>
      </c>
      <c r="J9" s="27">
        <v>36.4</v>
      </c>
      <c r="K9" s="20">
        <f t="shared" ref="K9:K11" si="0">SUM(F9:J9)</f>
        <v>779.59999999999991</v>
      </c>
      <c r="L9" s="27">
        <f>F9+G9+I9+J9</f>
        <v>133.29999999999998</v>
      </c>
    </row>
    <row r="10" spans="4:13" x14ac:dyDescent="0.3">
      <c r="D10" s="34"/>
      <c r="E10" s="31" t="s">
        <v>3</v>
      </c>
      <c r="F10" s="22">
        <v>9.3000000000000007</v>
      </c>
      <c r="G10" s="22">
        <v>55.3</v>
      </c>
      <c r="H10" s="22">
        <v>93.7</v>
      </c>
      <c r="I10" s="21">
        <v>12174.9</v>
      </c>
      <c r="J10" s="27">
        <v>804.2</v>
      </c>
      <c r="K10" s="20">
        <f t="shared" si="0"/>
        <v>13137.4</v>
      </c>
      <c r="L10" s="27">
        <f>F10+G10+H10+J10</f>
        <v>962.5</v>
      </c>
    </row>
    <row r="11" spans="4:13" ht="15" thickBot="1" x14ac:dyDescent="0.35">
      <c r="D11" s="34"/>
      <c r="E11" s="39" t="s">
        <v>4</v>
      </c>
      <c r="F11" s="25">
        <v>10.1</v>
      </c>
      <c r="G11" s="25">
        <v>21.8</v>
      </c>
      <c r="H11" s="25">
        <v>78.099999999999994</v>
      </c>
      <c r="I11" s="25">
        <v>605</v>
      </c>
      <c r="J11" s="41">
        <v>1671.4</v>
      </c>
      <c r="K11" s="20">
        <f t="shared" si="0"/>
        <v>2386.4</v>
      </c>
      <c r="L11" s="27">
        <f>F11+G11+H11+I11</f>
        <v>715</v>
      </c>
    </row>
    <row r="12" spans="4:13" x14ac:dyDescent="0.3">
      <c r="D12" s="34"/>
      <c r="E12" s="32" t="s">
        <v>35</v>
      </c>
      <c r="F12" s="20">
        <f>SUM(F7:F11)</f>
        <v>71.699999999999989</v>
      </c>
      <c r="G12" s="20">
        <f>SUM(G7:G11)</f>
        <v>368.7</v>
      </c>
      <c r="H12" s="20">
        <f>SUM(H7:H11)</f>
        <v>831.30000000000007</v>
      </c>
      <c r="I12" s="20">
        <f>SUM(I7:I11)</f>
        <v>12928.199999999999</v>
      </c>
      <c r="J12" s="20">
        <f>SUM(J7:J11)</f>
        <v>2531.3000000000002</v>
      </c>
      <c r="K12" s="20">
        <v>16731.2</v>
      </c>
      <c r="L12" s="27">
        <f>SUM(L7:L11)</f>
        <v>1920.3</v>
      </c>
    </row>
    <row r="13" spans="4:13" ht="15" thickBot="1" x14ac:dyDescent="0.35">
      <c r="D13" s="34"/>
      <c r="E13" s="33" t="s">
        <v>31</v>
      </c>
      <c r="F13" s="24">
        <f>SUM(F8:F11)</f>
        <v>28.4</v>
      </c>
      <c r="G13" s="25">
        <f>G7+G9+G10+G11</f>
        <v>93.7</v>
      </c>
      <c r="H13" s="25">
        <f>H7+H8+H10+H11</f>
        <v>185</v>
      </c>
      <c r="I13" s="25">
        <f>I7+I8+I9+I11</f>
        <v>753.3</v>
      </c>
      <c r="J13" s="25">
        <f>J7+J8+J9+J10</f>
        <v>859.90000000000009</v>
      </c>
      <c r="K13" s="25">
        <f>SUM(F13:J13)</f>
        <v>1920.3000000000002</v>
      </c>
      <c r="L13" s="28"/>
    </row>
    <row r="14" spans="4:13" x14ac:dyDescent="0.3">
      <c r="D14" s="22"/>
      <c r="E14" s="42"/>
      <c r="F14" s="20"/>
      <c r="G14" s="20"/>
      <c r="H14" s="20"/>
      <c r="I14" s="20"/>
      <c r="J14" s="20"/>
      <c r="K14" s="20"/>
      <c r="L14" s="20"/>
    </row>
  </sheetData>
  <mergeCells count="2">
    <mergeCell ref="D7:D13"/>
    <mergeCell ref="F5:L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130" zoomScaleNormal="130" workbookViewId="0">
      <selection activeCell="H8" sqref="H8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2000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1995</v>
      </c>
      <c r="B3" s="2" t="s">
        <v>0</v>
      </c>
      <c r="C3" s="7">
        <v>22.3</v>
      </c>
      <c r="D3" s="6">
        <v>3.5</v>
      </c>
      <c r="E3" s="6">
        <v>3.1</v>
      </c>
      <c r="F3" s="6">
        <v>17.7</v>
      </c>
      <c r="G3" s="6">
        <v>25.1</v>
      </c>
      <c r="H3">
        <f>SUM(C3:G3)</f>
        <v>71.7</v>
      </c>
      <c r="I3" s="1">
        <f>SUM(D3:G3)</f>
        <v>49.4</v>
      </c>
    </row>
    <row r="4" spans="1:10" x14ac:dyDescent="0.3">
      <c r="A4" s="18"/>
      <c r="B4" s="2" t="s">
        <v>1</v>
      </c>
      <c r="C4" s="6">
        <v>3.5</v>
      </c>
      <c r="D4" s="7">
        <v>142.5</v>
      </c>
      <c r="E4" s="6">
        <v>46.8</v>
      </c>
      <c r="F4" s="6">
        <v>137.6</v>
      </c>
      <c r="G4" s="6">
        <v>38.1</v>
      </c>
      <c r="H4">
        <f t="shared" ref="H4:H7" si="0">SUM(C4:G4)</f>
        <v>368.5</v>
      </c>
      <c r="I4" s="1">
        <f>C4+E4+F4+G4</f>
        <v>225.99999999999997</v>
      </c>
    </row>
    <row r="5" spans="1:10" ht="16.2" customHeight="1" x14ac:dyDescent="0.3">
      <c r="A5" s="18"/>
      <c r="B5" s="2" t="s">
        <v>2</v>
      </c>
      <c r="C5" s="6">
        <v>2.1</v>
      </c>
      <c r="D5" s="6">
        <v>18.100000000000001</v>
      </c>
      <c r="E5" s="7">
        <v>726.5</v>
      </c>
      <c r="F5" s="6">
        <v>40.799999999999997</v>
      </c>
      <c r="G5" s="6">
        <v>43.7</v>
      </c>
      <c r="H5">
        <f t="shared" si="0"/>
        <v>831.2</v>
      </c>
      <c r="I5" s="1">
        <f>C5+D5+F5+G5</f>
        <v>104.7</v>
      </c>
    </row>
    <row r="6" spans="1:10" x14ac:dyDescent="0.3">
      <c r="A6" s="18"/>
      <c r="B6" s="2" t="s">
        <v>3</v>
      </c>
      <c r="C6" s="6">
        <v>18.2</v>
      </c>
      <c r="D6" s="6">
        <v>89.3</v>
      </c>
      <c r="E6" s="6">
        <v>347.5</v>
      </c>
      <c r="F6" s="7">
        <v>11791.6</v>
      </c>
      <c r="G6" s="6">
        <v>682.3</v>
      </c>
      <c r="H6">
        <f t="shared" si="0"/>
        <v>12928.9</v>
      </c>
      <c r="I6" s="1">
        <f>C6+D6+E6+G6</f>
        <v>1137.3</v>
      </c>
    </row>
    <row r="7" spans="1:10" x14ac:dyDescent="0.3">
      <c r="A7" s="18"/>
      <c r="B7" s="2" t="s">
        <v>4</v>
      </c>
      <c r="C7" s="6">
        <v>18.100000000000001</v>
      </c>
      <c r="D7" s="6">
        <v>52.4</v>
      </c>
      <c r="E7" s="6">
        <v>246.3</v>
      </c>
      <c r="F7" s="6">
        <v>1247.8</v>
      </c>
      <c r="G7" s="7">
        <v>967.4</v>
      </c>
      <c r="H7">
        <f t="shared" si="0"/>
        <v>2532</v>
      </c>
      <c r="I7" s="1">
        <f>C7+D7+E7+F7</f>
        <v>1564.6</v>
      </c>
    </row>
    <row r="8" spans="1:10" x14ac:dyDescent="0.3">
      <c r="A8" s="18"/>
      <c r="B8" s="2" t="s">
        <v>5</v>
      </c>
      <c r="C8">
        <f>SUM(C3:C7)</f>
        <v>64.2</v>
      </c>
      <c r="D8">
        <f t="shared" ref="D8:G8" si="1">SUM(D3:D7)</f>
        <v>305.79999999999995</v>
      </c>
      <c r="E8">
        <f t="shared" si="1"/>
        <v>1370.2</v>
      </c>
      <c r="F8">
        <f t="shared" si="1"/>
        <v>13235.5</v>
      </c>
      <c r="G8">
        <f t="shared" si="1"/>
        <v>1756.6</v>
      </c>
      <c r="H8">
        <f>SUM(H3:H7)</f>
        <v>16732.3</v>
      </c>
      <c r="I8" s="4">
        <f>SUM(I3:I7)</f>
        <v>3082</v>
      </c>
      <c r="J8">
        <f>(I8/H8)/5*100</f>
        <v>3.6838928300353215</v>
      </c>
    </row>
    <row r="9" spans="1:10" x14ac:dyDescent="0.3">
      <c r="B9" s="2" t="s">
        <v>7</v>
      </c>
      <c r="C9" s="11">
        <f>SUM(C4:C7)</f>
        <v>41.9</v>
      </c>
      <c r="D9">
        <f>D3+D5+D6+D7</f>
        <v>163.30000000000001</v>
      </c>
      <c r="E9">
        <f>E3+E4+E6+E7</f>
        <v>643.70000000000005</v>
      </c>
      <c r="F9">
        <f>F3+F4+F5+F7</f>
        <v>1443.8999999999999</v>
      </c>
      <c r="G9">
        <f>G3+G4+G5+G6</f>
        <v>789.19999999999993</v>
      </c>
      <c r="H9" s="3">
        <f>SUM(C9:G9)</f>
        <v>3082</v>
      </c>
    </row>
    <row r="10" spans="1:10" ht="15.6" x14ac:dyDescent="0.35">
      <c r="G10" t="s">
        <v>8</v>
      </c>
      <c r="H10" s="5">
        <f>(H9/H8)/5*100</f>
        <v>3.6838928300353215</v>
      </c>
    </row>
    <row r="15" spans="1:10" x14ac:dyDescent="0.3">
      <c r="B15" t="s">
        <v>11</v>
      </c>
    </row>
    <row r="16" spans="1:10" x14ac:dyDescent="0.3">
      <c r="B16" s="2" t="s">
        <v>0</v>
      </c>
      <c r="C16" s="11">
        <f>(C9/C8)/5*100</f>
        <v>13.052959501557632</v>
      </c>
    </row>
    <row r="17" spans="2:3" x14ac:dyDescent="0.3">
      <c r="B17" s="2" t="s">
        <v>1</v>
      </c>
      <c r="C17" s="11">
        <f>(D9/D8)/5*100</f>
        <v>10.680183126226295</v>
      </c>
    </row>
    <row r="18" spans="2:3" x14ac:dyDescent="0.3">
      <c r="B18" s="2" t="s">
        <v>2</v>
      </c>
      <c r="C18" s="11">
        <f>(E9/E8)/5*100</f>
        <v>9.3957086556707061</v>
      </c>
    </row>
    <row r="19" spans="2:3" x14ac:dyDescent="0.3">
      <c r="B19" s="2" t="s">
        <v>3</v>
      </c>
      <c r="C19" s="11">
        <f>(F9/F8)/5*100</f>
        <v>2.1818593932983266</v>
      </c>
    </row>
    <row r="20" spans="2:3" x14ac:dyDescent="0.3">
      <c r="B20" s="2" t="s">
        <v>4</v>
      </c>
      <c r="C20" s="11">
        <f>(G9/G8)/5*100</f>
        <v>8.9855402482067621</v>
      </c>
    </row>
    <row r="21" spans="2:3" ht="15.6" x14ac:dyDescent="0.35">
      <c r="B21" s="2" t="s">
        <v>13</v>
      </c>
      <c r="C21" s="11">
        <f>H3</f>
        <v>71.7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="130" zoomScaleNormal="130" workbookViewId="0">
      <selection activeCell="J16" sqref="J16"/>
    </sheetView>
  </sheetViews>
  <sheetFormatPr defaultRowHeight="14.4" x14ac:dyDescent="0.3"/>
  <cols>
    <col min="2" max="2" width="10.109375" bestFit="1" customWidth="1"/>
    <col min="3" max="3" width="9" bestFit="1" customWidth="1"/>
    <col min="4" max="4" width="10" bestFit="1" customWidth="1"/>
    <col min="5" max="5" width="7.88671875" bestFit="1" customWidth="1"/>
    <col min="6" max="6" width="10.21875" bestFit="1" customWidth="1"/>
    <col min="7" max="7" width="9" bestFit="1" customWidth="1"/>
    <col min="8" max="8" width="10.109375" customWidth="1"/>
    <col min="13" max="13" width="11" bestFit="1" customWidth="1"/>
  </cols>
  <sheetData>
    <row r="1" spans="1:10" x14ac:dyDescent="0.3">
      <c r="B1" s="19">
        <v>2005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2000</v>
      </c>
      <c r="B3" s="2" t="s">
        <v>0</v>
      </c>
      <c r="C3" s="15">
        <v>30.7</v>
      </c>
      <c r="D3" s="16">
        <v>1.4</v>
      </c>
      <c r="E3" s="16">
        <v>3</v>
      </c>
      <c r="F3" s="16">
        <v>11.4</v>
      </c>
      <c r="G3" s="16">
        <v>17.8</v>
      </c>
      <c r="H3" s="11">
        <f>SUM(C3:G3)</f>
        <v>64.3</v>
      </c>
      <c r="I3" s="17">
        <f>SUM(D3:G3)</f>
        <v>33.6</v>
      </c>
    </row>
    <row r="4" spans="1:10" x14ac:dyDescent="0.3">
      <c r="A4" s="18"/>
      <c r="B4" s="2" t="s">
        <v>1</v>
      </c>
      <c r="C4" s="16">
        <v>2</v>
      </c>
      <c r="D4" s="15">
        <v>127.9</v>
      </c>
      <c r="E4" s="16">
        <v>40.299999999999997</v>
      </c>
      <c r="F4" s="16">
        <v>77.400000000000006</v>
      </c>
      <c r="G4" s="16">
        <v>58.4</v>
      </c>
      <c r="H4" s="11">
        <f t="shared" ref="H4:H7" si="0">SUM(C4:G4)</f>
        <v>306</v>
      </c>
      <c r="I4" s="1">
        <f>C4+E4+F4+G4</f>
        <v>178.1</v>
      </c>
    </row>
    <row r="5" spans="1:10" ht="16.2" customHeight="1" x14ac:dyDescent="0.3">
      <c r="A5" s="18"/>
      <c r="B5" s="2" t="s">
        <v>2</v>
      </c>
      <c r="C5" s="16">
        <v>1.4</v>
      </c>
      <c r="D5" s="16">
        <v>13.2</v>
      </c>
      <c r="E5" s="15">
        <v>1161</v>
      </c>
      <c r="F5" s="16">
        <v>117.8</v>
      </c>
      <c r="G5" s="16">
        <v>76.900000000000006</v>
      </c>
      <c r="H5" s="11">
        <f t="shared" si="0"/>
        <v>1370.3</v>
      </c>
      <c r="I5" s="1">
        <f>C5+D5+F5+G5</f>
        <v>209.3</v>
      </c>
    </row>
    <row r="6" spans="1:10" x14ac:dyDescent="0.3">
      <c r="A6" s="18"/>
      <c r="B6" s="2" t="s">
        <v>3</v>
      </c>
      <c r="C6" s="16">
        <v>17</v>
      </c>
      <c r="D6" s="16">
        <v>113.3</v>
      </c>
      <c r="E6" s="16">
        <v>135.1</v>
      </c>
      <c r="F6" s="15">
        <v>12697.9</v>
      </c>
      <c r="G6" s="16">
        <v>277.5</v>
      </c>
      <c r="H6" s="11">
        <f t="shared" si="0"/>
        <v>13240.8</v>
      </c>
      <c r="I6" s="1">
        <f>C6+D6+E6+G6</f>
        <v>542.9</v>
      </c>
    </row>
    <row r="7" spans="1:10" x14ac:dyDescent="0.3">
      <c r="A7" s="18"/>
      <c r="B7" s="2" t="s">
        <v>4</v>
      </c>
      <c r="C7" s="16">
        <v>18.899999999999999</v>
      </c>
      <c r="D7" s="16">
        <v>37.700000000000003</v>
      </c>
      <c r="E7" s="16">
        <v>218.6</v>
      </c>
      <c r="F7" s="16">
        <v>607.9</v>
      </c>
      <c r="G7" s="15">
        <v>873.2</v>
      </c>
      <c r="H7" s="11">
        <f t="shared" si="0"/>
        <v>1756.3</v>
      </c>
      <c r="I7" s="1">
        <f>C7+D7+E7+F7</f>
        <v>883.09999999999991</v>
      </c>
    </row>
    <row r="8" spans="1:10" x14ac:dyDescent="0.3">
      <c r="A8" s="18"/>
      <c r="B8" s="2" t="s">
        <v>5</v>
      </c>
      <c r="C8" s="11">
        <f>C3+C4+C5+C6+C7</f>
        <v>70</v>
      </c>
      <c r="D8">
        <f t="shared" ref="D8:G8" si="1">SUM(D3:D7)</f>
        <v>293.5</v>
      </c>
      <c r="E8">
        <f t="shared" si="1"/>
        <v>1557.9999999999998</v>
      </c>
      <c r="F8">
        <f t="shared" si="1"/>
        <v>13512.4</v>
      </c>
      <c r="G8">
        <f t="shared" si="1"/>
        <v>1303.8000000000002</v>
      </c>
      <c r="H8" s="11">
        <f>SUM(C8:G8)</f>
        <v>16737.7</v>
      </c>
      <c r="I8" s="4">
        <f>SUM(I3:I7)</f>
        <v>1847</v>
      </c>
      <c r="J8">
        <f>(I8/H8)/5*100</f>
        <v>2.2069937924565499</v>
      </c>
    </row>
    <row r="9" spans="1:10" x14ac:dyDescent="0.3">
      <c r="B9" s="2" t="s">
        <v>7</v>
      </c>
      <c r="C9">
        <f>SUM(C4:C7)</f>
        <v>39.299999999999997</v>
      </c>
      <c r="D9">
        <f>D3+D5+D6+D7</f>
        <v>165.6</v>
      </c>
      <c r="E9">
        <f>E3+E4+E6+E7</f>
        <v>397</v>
      </c>
      <c r="F9">
        <f>F3+F4+F5+F7</f>
        <v>814.5</v>
      </c>
      <c r="G9">
        <f>G3+G4+G5+G6</f>
        <v>430.6</v>
      </c>
      <c r="H9" s="3">
        <f>SUM(C9:G9)</f>
        <v>1847</v>
      </c>
    </row>
    <row r="10" spans="1:10" ht="15.6" x14ac:dyDescent="0.35">
      <c r="G10" s="10" t="s">
        <v>8</v>
      </c>
      <c r="H10" s="5">
        <f>(H9/H8)/5*100</f>
        <v>2.2069937924565499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zoomScale="130" zoomScaleNormal="130" workbookViewId="0">
      <selection activeCell="J13" sqref="J13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2010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2005</v>
      </c>
      <c r="B3" s="2" t="s">
        <v>0</v>
      </c>
      <c r="C3" s="7">
        <v>27</v>
      </c>
      <c r="D3" s="6">
        <v>1</v>
      </c>
      <c r="E3" s="6">
        <v>3.6</v>
      </c>
      <c r="F3" s="6">
        <v>24.2</v>
      </c>
      <c r="G3" s="6">
        <v>14.1</v>
      </c>
      <c r="H3">
        <f>SUM(C3:G3)</f>
        <v>69.899999999999991</v>
      </c>
      <c r="I3" s="1">
        <f>SUM(D3:G3)</f>
        <v>42.9</v>
      </c>
    </row>
    <row r="4" spans="1:10" x14ac:dyDescent="0.3">
      <c r="A4" s="18"/>
      <c r="B4" s="2" t="s">
        <v>1</v>
      </c>
      <c r="C4" s="6">
        <v>1.5</v>
      </c>
      <c r="D4" s="7">
        <v>103.6</v>
      </c>
      <c r="E4" s="6">
        <v>32.200000000000003</v>
      </c>
      <c r="F4" s="6">
        <v>112.7</v>
      </c>
      <c r="G4" s="6">
        <v>43.5</v>
      </c>
      <c r="H4">
        <f t="shared" ref="H4:H7" si="0">SUM(C4:G4)</f>
        <v>293.5</v>
      </c>
      <c r="I4" s="1">
        <f>C4+E4+F4+G4</f>
        <v>189.9</v>
      </c>
    </row>
    <row r="5" spans="1:10" ht="16.2" customHeight="1" x14ac:dyDescent="0.3">
      <c r="A5" s="18"/>
      <c r="B5" s="2" t="s">
        <v>2</v>
      </c>
      <c r="C5" s="6">
        <v>2.6</v>
      </c>
      <c r="D5" s="6">
        <v>14.4</v>
      </c>
      <c r="E5" s="7">
        <v>1332.4</v>
      </c>
      <c r="F5" s="6">
        <v>127.5</v>
      </c>
      <c r="G5" s="6">
        <v>81</v>
      </c>
      <c r="H5">
        <f t="shared" si="0"/>
        <v>1557.9</v>
      </c>
      <c r="I5" s="1">
        <f>C5+D5+F5+G5</f>
        <v>225.5</v>
      </c>
    </row>
    <row r="6" spans="1:10" x14ac:dyDescent="0.3">
      <c r="A6" s="18"/>
      <c r="B6" s="2" t="s">
        <v>3</v>
      </c>
      <c r="C6" s="6">
        <v>18.5</v>
      </c>
      <c r="D6" s="6">
        <v>29.3</v>
      </c>
      <c r="E6" s="6">
        <v>168.8</v>
      </c>
      <c r="F6" s="7">
        <v>12842.7</v>
      </c>
      <c r="G6" s="6">
        <v>455.1</v>
      </c>
      <c r="H6">
        <f t="shared" si="0"/>
        <v>13514.400000000001</v>
      </c>
      <c r="I6" s="1">
        <f>C6+D6+E6+G6</f>
        <v>671.7</v>
      </c>
    </row>
    <row r="7" spans="1:10" x14ac:dyDescent="0.3">
      <c r="A7" s="18"/>
      <c r="B7" s="2" t="s">
        <v>4</v>
      </c>
      <c r="C7" s="6">
        <v>18</v>
      </c>
      <c r="D7" s="6">
        <v>27.8</v>
      </c>
      <c r="E7" s="6">
        <v>191.3</v>
      </c>
      <c r="F7" s="6">
        <v>344</v>
      </c>
      <c r="G7" s="7">
        <v>722.7</v>
      </c>
      <c r="H7">
        <f t="shared" si="0"/>
        <v>1303.8000000000002</v>
      </c>
      <c r="I7" s="1">
        <f>C7+D7+E7+F7</f>
        <v>581.1</v>
      </c>
    </row>
    <row r="8" spans="1:10" x14ac:dyDescent="0.3">
      <c r="A8" s="18"/>
      <c r="B8" s="2" t="s">
        <v>5</v>
      </c>
      <c r="C8">
        <f>SUM(C3:C7)</f>
        <v>67.599999999999994</v>
      </c>
      <c r="D8">
        <f t="shared" ref="D8:G8" si="1">SUM(D3:D7)</f>
        <v>176.10000000000002</v>
      </c>
      <c r="E8">
        <f t="shared" si="1"/>
        <v>1728.3</v>
      </c>
      <c r="F8">
        <f t="shared" si="1"/>
        <v>13451.1</v>
      </c>
      <c r="G8">
        <f t="shared" si="1"/>
        <v>1316.4</v>
      </c>
      <c r="H8">
        <f>SUM(C8:G8)</f>
        <v>16739.5</v>
      </c>
      <c r="I8" s="4">
        <f>SUM(I3:I7)</f>
        <v>1711.1</v>
      </c>
      <c r="J8">
        <f>(I8/H8)/5*100</f>
        <v>2.044386033035634</v>
      </c>
    </row>
    <row r="9" spans="1:10" x14ac:dyDescent="0.3">
      <c r="B9" s="2" t="s">
        <v>7</v>
      </c>
      <c r="C9">
        <f>SUM(C4:C7)</f>
        <v>40.6</v>
      </c>
      <c r="D9">
        <f>D3+D5+D6+D7</f>
        <v>72.5</v>
      </c>
      <c r="E9">
        <f>E3+E4+E6+E7</f>
        <v>395.90000000000003</v>
      </c>
      <c r="F9">
        <f>F3+F4+F5+F7</f>
        <v>608.4</v>
      </c>
      <c r="G9">
        <f>G3+G4+G5+G6</f>
        <v>593.70000000000005</v>
      </c>
      <c r="H9" s="3">
        <f>SUM(C9:G9)</f>
        <v>1711.1000000000001</v>
      </c>
    </row>
    <row r="10" spans="1:10" ht="15.6" x14ac:dyDescent="0.35">
      <c r="G10" s="10" t="s">
        <v>8</v>
      </c>
      <c r="H10" s="5">
        <f>(H9/H8)/5*100</f>
        <v>2.0443860330356345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zoomScale="130" zoomScaleNormal="130" workbookViewId="0">
      <selection activeCell="H4" sqref="H4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2015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2010</v>
      </c>
      <c r="B3" s="2" t="s">
        <v>0</v>
      </c>
      <c r="C3" s="7">
        <v>23.8</v>
      </c>
      <c r="D3" s="6">
        <v>3</v>
      </c>
      <c r="E3" s="6">
        <v>5.0999999999999996</v>
      </c>
      <c r="F3" s="6">
        <v>15.7</v>
      </c>
      <c r="G3" s="6">
        <v>20.100000000000001</v>
      </c>
      <c r="H3">
        <f>SUM(C3:G3)</f>
        <v>67.699999999999989</v>
      </c>
      <c r="I3" s="1">
        <f>SUM(D3:G3)</f>
        <v>43.9</v>
      </c>
    </row>
    <row r="4" spans="1:10" x14ac:dyDescent="0.3">
      <c r="A4" s="18"/>
      <c r="B4" s="2" t="s">
        <v>1</v>
      </c>
      <c r="C4" s="6">
        <v>0.7</v>
      </c>
      <c r="D4" s="7">
        <v>87.3</v>
      </c>
      <c r="E4" s="6">
        <v>35.799999999999997</v>
      </c>
      <c r="F4" s="6">
        <v>41.1</v>
      </c>
      <c r="G4" s="6">
        <v>11.4</v>
      </c>
      <c r="H4">
        <f t="shared" ref="H4:H7" si="0">SUM(C4:G4)</f>
        <v>176.3</v>
      </c>
      <c r="I4" s="1">
        <f>C4+E4+F4+G4</f>
        <v>89</v>
      </c>
    </row>
    <row r="5" spans="1:10" ht="16.2" customHeight="1" x14ac:dyDescent="0.3">
      <c r="A5" s="18"/>
      <c r="B5" s="2" t="s">
        <v>2</v>
      </c>
      <c r="C5" s="6">
        <v>3.3</v>
      </c>
      <c r="D5" s="6">
        <v>18.8</v>
      </c>
      <c r="E5" s="7">
        <v>1592.6</v>
      </c>
      <c r="F5" s="6">
        <v>76</v>
      </c>
      <c r="G5" s="6">
        <v>37.6</v>
      </c>
      <c r="H5">
        <f t="shared" si="0"/>
        <v>1728.2999999999997</v>
      </c>
      <c r="I5" s="1">
        <f>C5+D5+F5+G5</f>
        <v>135.69999999999999</v>
      </c>
    </row>
    <row r="6" spans="1:10" x14ac:dyDescent="0.3">
      <c r="A6" s="18"/>
      <c r="B6" s="2" t="s">
        <v>3</v>
      </c>
      <c r="C6" s="6">
        <v>23.7</v>
      </c>
      <c r="D6" s="6">
        <v>111.2</v>
      </c>
      <c r="E6" s="6">
        <v>466.9</v>
      </c>
      <c r="F6" s="7">
        <v>12429.3</v>
      </c>
      <c r="G6" s="6">
        <v>421.2</v>
      </c>
      <c r="H6">
        <f t="shared" si="0"/>
        <v>13452.3</v>
      </c>
      <c r="I6" s="1">
        <f>C6+D6+E6+G6</f>
        <v>1023</v>
      </c>
    </row>
    <row r="7" spans="1:10" x14ac:dyDescent="0.3">
      <c r="A7" s="18"/>
      <c r="B7" s="2" t="s">
        <v>4</v>
      </c>
      <c r="C7" s="6">
        <v>11.6</v>
      </c>
      <c r="D7" s="6">
        <v>63.3</v>
      </c>
      <c r="E7" s="6">
        <v>340.6</v>
      </c>
      <c r="F7" s="6">
        <v>319.8</v>
      </c>
      <c r="G7" s="7">
        <v>580.9</v>
      </c>
      <c r="H7">
        <f t="shared" si="0"/>
        <v>1316.1999999999998</v>
      </c>
      <c r="I7" s="1">
        <f>C7+D7+E7+F7</f>
        <v>735.3</v>
      </c>
    </row>
    <row r="8" spans="1:10" x14ac:dyDescent="0.3">
      <c r="A8" s="18"/>
      <c r="B8" s="2" t="s">
        <v>5</v>
      </c>
      <c r="C8">
        <f>SUM(C3:C7)</f>
        <v>63.1</v>
      </c>
      <c r="D8">
        <f t="shared" ref="D8:G8" si="1">SUM(D3:D7)</f>
        <v>283.60000000000002</v>
      </c>
      <c r="E8">
        <f t="shared" si="1"/>
        <v>2441</v>
      </c>
      <c r="F8">
        <f t="shared" si="1"/>
        <v>12881.899999999998</v>
      </c>
      <c r="G8">
        <f t="shared" si="1"/>
        <v>1071.1999999999998</v>
      </c>
      <c r="H8">
        <f>SUM(C8:G8)</f>
        <v>16740.8</v>
      </c>
      <c r="I8" s="4">
        <f>SUM(I3:I7)</f>
        <v>2026.8999999999999</v>
      </c>
      <c r="J8">
        <f>(I8/H8)/5*100</f>
        <v>2.4215091274013187</v>
      </c>
    </row>
    <row r="9" spans="1:10" x14ac:dyDescent="0.3">
      <c r="B9" s="2" t="s">
        <v>7</v>
      </c>
      <c r="C9">
        <f>SUM(C4:C7)</f>
        <v>39.299999999999997</v>
      </c>
      <c r="D9">
        <f>D3+D5+D6+D7</f>
        <v>196.3</v>
      </c>
      <c r="E9">
        <f>E3+E4+E6+E7</f>
        <v>848.4</v>
      </c>
      <c r="F9">
        <f>F3+F4+F5+F7</f>
        <v>452.6</v>
      </c>
      <c r="G9">
        <f>G3+G4+G5+G6</f>
        <v>490.29999999999995</v>
      </c>
      <c r="H9" s="3">
        <f>SUM(C9:G9)</f>
        <v>2026.8999999999999</v>
      </c>
    </row>
    <row r="10" spans="1:10" ht="15.6" x14ac:dyDescent="0.35">
      <c r="G10" s="10" t="s">
        <v>8</v>
      </c>
      <c r="H10" s="5">
        <f>(H9/H8)/5*100</f>
        <v>2.4215091274013187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zoomScale="130" zoomScaleNormal="130" workbookViewId="0">
      <selection activeCell="M6" sqref="M6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9">
        <v>2020</v>
      </c>
      <c r="C1" s="19"/>
      <c r="D1" s="19"/>
      <c r="E1" s="19"/>
      <c r="F1" s="19"/>
      <c r="G1" s="19"/>
      <c r="H1" s="19"/>
      <c r="I1" s="19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8">
        <v>2015</v>
      </c>
      <c r="B3" s="2" t="s">
        <v>0</v>
      </c>
      <c r="C3" s="7">
        <v>34.700000000000003</v>
      </c>
      <c r="D3" s="6">
        <v>0.3</v>
      </c>
      <c r="E3" s="6">
        <v>4.5999999999999996</v>
      </c>
      <c r="F3" s="6">
        <v>11.3</v>
      </c>
      <c r="G3" s="6">
        <v>12.2</v>
      </c>
      <c r="H3">
        <f>SUM(C3:G3)</f>
        <v>63.100000000000009</v>
      </c>
      <c r="I3" s="1">
        <f>SUM(D3:G3)</f>
        <v>28.4</v>
      </c>
    </row>
    <row r="4" spans="1:10" x14ac:dyDescent="0.3">
      <c r="A4" s="18"/>
      <c r="B4" s="2" t="s">
        <v>1</v>
      </c>
      <c r="C4" s="6">
        <v>2.6</v>
      </c>
      <c r="D4" s="7">
        <v>64.400000000000006</v>
      </c>
      <c r="E4" s="6">
        <v>34.200000000000003</v>
      </c>
      <c r="F4" s="6">
        <v>116.1</v>
      </c>
      <c r="G4" s="6">
        <v>66.400000000000006</v>
      </c>
      <c r="H4">
        <f t="shared" ref="H4:H7" si="0">SUM(C4:G4)</f>
        <v>283.70000000000005</v>
      </c>
      <c r="I4" s="1">
        <f>C4+E4+F4+G4</f>
        <v>219.3</v>
      </c>
    </row>
    <row r="5" spans="1:10" ht="16.2" customHeight="1" x14ac:dyDescent="0.3">
      <c r="A5" s="18"/>
      <c r="B5" s="2" t="s">
        <v>2</v>
      </c>
      <c r="C5" s="6">
        <v>3</v>
      </c>
      <c r="D5" s="6">
        <v>11.8</v>
      </c>
      <c r="E5" s="7">
        <v>2167.6</v>
      </c>
      <c r="F5" s="6">
        <v>107.7</v>
      </c>
      <c r="G5" s="6">
        <v>151.1</v>
      </c>
      <c r="H5">
        <f t="shared" si="0"/>
        <v>2441.1999999999998</v>
      </c>
      <c r="I5" s="1">
        <f>C5+D5+F5+G5</f>
        <v>273.60000000000002</v>
      </c>
    </row>
    <row r="6" spans="1:10" x14ac:dyDescent="0.3">
      <c r="A6" s="18"/>
      <c r="B6" s="2" t="s">
        <v>3</v>
      </c>
      <c r="C6" s="6">
        <v>14.1</v>
      </c>
      <c r="D6" s="6">
        <v>39.4</v>
      </c>
      <c r="E6" s="6">
        <v>468.1</v>
      </c>
      <c r="F6" s="7">
        <v>11852.3</v>
      </c>
      <c r="G6" s="6">
        <v>504.7</v>
      </c>
      <c r="H6">
        <f t="shared" si="0"/>
        <v>12878.6</v>
      </c>
      <c r="I6" s="1">
        <f>C6+D6+E6+G6</f>
        <v>1026.3</v>
      </c>
    </row>
    <row r="7" spans="1:10" x14ac:dyDescent="0.3">
      <c r="A7" s="18"/>
      <c r="B7" s="2" t="s">
        <v>4</v>
      </c>
      <c r="C7" s="6">
        <v>15</v>
      </c>
      <c r="D7" s="6">
        <v>11.1</v>
      </c>
      <c r="E7" s="6">
        <v>256.39999999999998</v>
      </c>
      <c r="F7" s="6">
        <v>210</v>
      </c>
      <c r="G7" s="7">
        <v>578.29999999999995</v>
      </c>
      <c r="H7">
        <f t="shared" si="0"/>
        <v>1070.8</v>
      </c>
      <c r="I7" s="1">
        <f>C7+D7+E7+F7</f>
        <v>492.5</v>
      </c>
    </row>
    <row r="8" spans="1:10" x14ac:dyDescent="0.3">
      <c r="A8" s="18"/>
      <c r="B8" s="2" t="s">
        <v>5</v>
      </c>
      <c r="C8">
        <f>SUM(C3:C7)</f>
        <v>69.400000000000006</v>
      </c>
      <c r="D8">
        <f t="shared" ref="D8:G8" si="1">SUM(D3:D7)</f>
        <v>127</v>
      </c>
      <c r="E8">
        <f t="shared" si="1"/>
        <v>2930.9</v>
      </c>
      <c r="F8">
        <f t="shared" si="1"/>
        <v>12297.4</v>
      </c>
      <c r="G8">
        <f t="shared" si="1"/>
        <v>1312.6999999999998</v>
      </c>
      <c r="H8">
        <f>SUM(C8:G8)</f>
        <v>16737.400000000001</v>
      </c>
      <c r="I8" s="4">
        <f>SUM(I3:I7)</f>
        <v>2040.1</v>
      </c>
      <c r="J8">
        <f>(I8/H8)/5*100</f>
        <v>2.4377740867757236</v>
      </c>
    </row>
    <row r="9" spans="1:10" x14ac:dyDescent="0.3">
      <c r="B9" s="2" t="s">
        <v>7</v>
      </c>
      <c r="C9">
        <f>SUM(C4:C7)</f>
        <v>34.700000000000003</v>
      </c>
      <c r="D9">
        <f>D3+D5+D6+D7</f>
        <v>62.6</v>
      </c>
      <c r="E9">
        <f>E3+E4+E6+E7</f>
        <v>763.3</v>
      </c>
      <c r="F9">
        <f>F3+F4+F5+F7</f>
        <v>445.1</v>
      </c>
      <c r="G9">
        <f>G3+G4+G5+G6</f>
        <v>734.4</v>
      </c>
      <c r="H9" s="3">
        <f>SUM(C9:G9)</f>
        <v>2040.1</v>
      </c>
    </row>
    <row r="10" spans="1:10" ht="15.6" x14ac:dyDescent="0.35">
      <c r="G10" s="10" t="s">
        <v>8</v>
      </c>
      <c r="H10" s="5">
        <f>(H9/H8)/5*100</f>
        <v>2.4377740867757236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matrix_1990_1995</vt:lpstr>
      <vt:lpstr>Sheet1</vt:lpstr>
      <vt:lpstr>matrix_1995_2000</vt:lpstr>
      <vt:lpstr>matrix_2000_2005</vt:lpstr>
      <vt:lpstr>matrix_2005_2010</vt:lpstr>
      <vt:lpstr>matrix_2010_2015</vt:lpstr>
      <vt:lpstr>matrix_2015_2020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 Ray</cp:lastModifiedBy>
  <dcterms:created xsi:type="dcterms:W3CDTF">2021-07-15T17:32:36Z</dcterms:created>
  <dcterms:modified xsi:type="dcterms:W3CDTF">2021-07-22T10:39:11Z</dcterms:modified>
</cp:coreProperties>
</file>