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\Downloads\"/>
    </mc:Choice>
  </mc:AlternateContent>
  <bookViews>
    <workbookView xWindow="0" yWindow="0" windowWidth="27870" windowHeight="12795" activeTab="4" xr2:uid="{00000000-000D-0000-FFFF-FFFF00000000}"/>
  </bookViews>
  <sheets>
    <sheet name="Pivot1" sheetId="2" r:id="rId1"/>
    <sheet name="Pivot2" sheetId="3" r:id="rId2"/>
    <sheet name="Pivot3" sheetId="4" r:id="rId3"/>
    <sheet name="Sheet1" sheetId="1" r:id="rId4"/>
    <sheet name="Bonus" sheetId="5" r:id="rId5"/>
  </sheets>
  <definedNames>
    <definedName name="_xlnm._FilterDatabase" localSheetId="3" hidden="1">Sheet1!$A$1:$O$4115</definedName>
  </definedNames>
  <calcPr calcId="171027"/>
  <pivotCaches>
    <pivotCache cacheId="6" r:id="rId6"/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<sst xmlns="http://schemas.openxmlformats.org/spreadsheetml/2006/main" count="24817" uniqueCount="8400">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</sst>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CC3300"/>
        </patternFill>
      </fill>
    </dxf>
    <dxf>
      <fill>
        <patternFill>
          <bgColor rgb="FF70AD47"/>
        </patternFill>
      </fill>
    </dxf>
  </dxfs>
  <tableStyles count="0" defaultTableStyle="TableStyleMedium2" defaultPivotStyle="PivotStyleLight16"/>
  <colors>
    <mruColors>
      <color rgb="FF009900"/>
      <color rgb="FFFF5050"/>
      <color rgb="FFFF0000"/>
      <color rgb="FF00FF00"/>
      <color rgb="FF66FF33"/>
      <color rgb="FF0066FF"/>
      <color rgb="FFCC3300"/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6-482B-A405-F9200899B66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6-482B-A405-F9200899B66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96-482B-A405-F9200899B66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96-482B-A405-F9200899B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095456"/>
        <c:axId val="478093816"/>
      </c:barChart>
      <c:catAx>
        <c:axId val="4780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93816"/>
        <c:crosses val="autoZero"/>
        <c:auto val="1"/>
        <c:lblAlgn val="ctr"/>
        <c:lblOffset val="100"/>
        <c:noMultiLvlLbl val="0"/>
      </c:catAx>
      <c:valAx>
        <c:axId val="47809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4-4EEF-9117-D999900A4215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4-4EEF-9117-D999900A4215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4-4EEF-9117-D999900A4215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B4-4EEF-9117-D999900A4215}"/>
              </c:ext>
            </c:extLst>
          </c:dPt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4-4EEF-9117-D999900A4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943656"/>
        <c:axId val="537948248"/>
      </c:barChart>
      <c:catAx>
        <c:axId val="53794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48248"/>
        <c:crosses val="autoZero"/>
        <c:auto val="1"/>
        <c:lblAlgn val="ctr"/>
        <c:lblOffset val="100"/>
        <c:noMultiLvlLbl val="0"/>
      </c:catAx>
      <c:valAx>
        <c:axId val="53794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7-4508-A19C-046A8820520C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7-4508-A19C-046A8820520C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7-4508-A19C-046A8820520C}"/>
            </c:ext>
          </c:extLst>
        </c:ser>
        <c:ser>
          <c:idx val="3"/>
          <c:order val="3"/>
          <c:tx>
            <c:strRef>
              <c:f>Pivot3!$E$3:$E$4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Pivot3!$E$5:$E$17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17-4508-A19C-046A88205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01952"/>
        <c:axId val="603793424"/>
      </c:lineChart>
      <c:catAx>
        <c:axId val="6038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93424"/>
        <c:crosses val="autoZero"/>
        <c:auto val="1"/>
        <c:lblAlgn val="ctr"/>
        <c:lblOffset val="100"/>
        <c:noMultiLvlLbl val="0"/>
      </c:catAx>
      <c:valAx>
        <c:axId val="6037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99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D-47AB-83E1-5047ADD85B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D-47AB-83E1-5047ADD85B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D-47AB-83E1-5047ADD85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661384"/>
        <c:axId val="534663680"/>
      </c:lineChart>
      <c:catAx>
        <c:axId val="5346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63680"/>
        <c:crosses val="autoZero"/>
        <c:auto val="1"/>
        <c:lblAlgn val="ctr"/>
        <c:lblOffset val="100"/>
        <c:noMultiLvlLbl val="0"/>
      </c:catAx>
      <c:valAx>
        <c:axId val="5346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123824</xdr:rowOff>
    </xdr:from>
    <xdr:to>
      <xdr:col>17</xdr:col>
      <xdr:colOff>28575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C21B4-D156-46FC-B134-7616C89B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3</xdr:row>
      <xdr:rowOff>104774</xdr:rowOff>
    </xdr:from>
    <xdr:to>
      <xdr:col>16</xdr:col>
      <xdr:colOff>581025</xdr:colOff>
      <xdr:row>29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25903-446A-4A24-9DBD-823DFF6C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4</xdr:row>
      <xdr:rowOff>104775</xdr:rowOff>
    </xdr:from>
    <xdr:to>
      <xdr:col>15</xdr:col>
      <xdr:colOff>295275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AC821-2610-45CF-9EE4-799754FEA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15</xdr:row>
      <xdr:rowOff>161925</xdr:rowOff>
    </xdr:from>
    <xdr:to>
      <xdr:col>7</xdr:col>
      <xdr:colOff>990600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6AB9E-B058-4A5C-BF15-16BF127E8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" refreshedDate="43047.483701504629" createdVersion="6" refreshedVersion="6" minRefreshableVersion="3" recordCount="4115" xr:uid="{6F46D4F6-6D7D-45EB-AADC-1AD8E318668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" refreshedDate="43047.496924652776" createdVersion="6" refreshedVersion="6" minRefreshableVersion="3" recordCount="4115" xr:uid="{11130956-77C7-49E8-9682-014F53C9E12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7T22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7D329-BDAF-4936-BDA0-0EE52C36124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317C9-E8FD-4014-B811-EB9E2D90E25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D0AC-D8DF-4AB8-8C66-2DFF526B7F8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469B-C591-4436-8EA3-4DE162224173}">
  <dimension ref="A1:F14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786E-B65D-4A25-8F7A-C6D04AA3B3FE}">
  <dimension ref="A1:F46"/>
  <sheetViews>
    <sheetView topLeftCell="A7" workbookViewId="0">
      <selection activeCell="K40" sqref="K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8324</v>
      </c>
      <c r="B5" s="7"/>
      <c r="C5" s="7">
        <v>100</v>
      </c>
      <c r="D5" s="7"/>
      <c r="E5" s="7"/>
      <c r="F5" s="7">
        <v>100</v>
      </c>
    </row>
    <row r="6" spans="1:6" x14ac:dyDescent="0.25">
      <c r="A6" s="9" t="s">
        <v>8325</v>
      </c>
      <c r="B6" s="7"/>
      <c r="C6" s="7"/>
      <c r="D6" s="7">
        <v>20</v>
      </c>
      <c r="E6" s="7"/>
      <c r="F6" s="7">
        <v>20</v>
      </c>
    </row>
    <row r="7" spans="1:6" x14ac:dyDescent="0.25">
      <c r="A7" s="9" t="s">
        <v>8326</v>
      </c>
      <c r="B7" s="7"/>
      <c r="C7" s="7"/>
      <c r="D7" s="7">
        <v>24</v>
      </c>
      <c r="E7" s="7"/>
      <c r="F7" s="7">
        <v>24</v>
      </c>
    </row>
    <row r="8" spans="1:6" x14ac:dyDescent="0.25">
      <c r="A8" s="9" t="s">
        <v>8327</v>
      </c>
      <c r="B8" s="7"/>
      <c r="C8" s="7">
        <v>40</v>
      </c>
      <c r="D8" s="7"/>
      <c r="E8" s="7"/>
      <c r="F8" s="7">
        <v>40</v>
      </c>
    </row>
    <row r="9" spans="1:6" x14ac:dyDescent="0.25">
      <c r="A9" s="9" t="s">
        <v>8328</v>
      </c>
      <c r="B9" s="7">
        <v>40</v>
      </c>
      <c r="C9" s="7"/>
      <c r="D9" s="7"/>
      <c r="E9" s="7"/>
      <c r="F9" s="7">
        <v>40</v>
      </c>
    </row>
    <row r="10" spans="1:6" x14ac:dyDescent="0.25">
      <c r="A10" s="9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9" t="s">
        <v>8330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9" t="s">
        <v>8331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9" t="s">
        <v>8332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5">
      <c r="A14" s="9" t="s">
        <v>8333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9" t="s">
        <v>8334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5">
      <c r="A16" s="9" t="s">
        <v>8335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9" t="s">
        <v>8336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9" t="s">
        <v>8337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5">
      <c r="A19" s="9" t="s">
        <v>8338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9" t="s">
        <v>8339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5">
      <c r="A21" s="9" t="s">
        <v>8340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9" t="s">
        <v>8341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9" t="s">
        <v>8342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5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9" t="s">
        <v>8344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9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9" t="s">
        <v>8346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5">
      <c r="A28" s="9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9" t="s">
        <v>8348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5">
      <c r="A30" s="9" t="s">
        <v>8349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9" t="s">
        <v>8350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9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9" t="s">
        <v>8352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9" t="s">
        <v>8353</v>
      </c>
      <c r="B34" s="7"/>
      <c r="C34" s="7"/>
      <c r="D34" s="7">
        <v>40</v>
      </c>
      <c r="E34" s="7"/>
      <c r="F34" s="7">
        <v>40</v>
      </c>
    </row>
    <row r="35" spans="1:6" x14ac:dyDescent="0.25">
      <c r="A35" s="9" t="s">
        <v>8354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9" t="s">
        <v>8355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5">
      <c r="A37" s="9" t="s">
        <v>8356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5">
      <c r="A38" s="9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5">
      <c r="A39" s="9" t="s">
        <v>8358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9" t="s">
        <v>8359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9" t="s">
        <v>8360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5">
      <c r="A42" s="9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9" t="s">
        <v>8362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5">
      <c r="A44" s="9" t="s">
        <v>8363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5">
      <c r="A45" s="9" t="s">
        <v>8364</v>
      </c>
      <c r="B45" s="7"/>
      <c r="C45" s="7"/>
      <c r="D45" s="7">
        <v>20</v>
      </c>
      <c r="E45" s="7"/>
      <c r="F45" s="7">
        <v>20</v>
      </c>
    </row>
    <row r="46" spans="1:6" x14ac:dyDescent="0.25">
      <c r="A46" s="9" t="s">
        <v>8321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2E7D-9CF6-41B0-9463-621763539028}">
  <dimension ref="A1:F17"/>
  <sheetViews>
    <sheetView workbookViewId="0">
      <selection activeCell="K31" sqref="K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8379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8373</v>
      </c>
      <c r="B5" s="7">
        <v>184</v>
      </c>
      <c r="C5" s="7">
        <v>148</v>
      </c>
      <c r="D5" s="7">
        <v>34</v>
      </c>
      <c r="E5" s="7">
        <v>2</v>
      </c>
      <c r="F5" s="7">
        <v>368</v>
      </c>
    </row>
    <row r="6" spans="1:6" x14ac:dyDescent="0.25">
      <c r="A6" s="9" t="s">
        <v>8374</v>
      </c>
      <c r="B6" s="7">
        <v>202</v>
      </c>
      <c r="C6" s="7">
        <v>106</v>
      </c>
      <c r="D6" s="7">
        <v>27</v>
      </c>
      <c r="E6" s="7">
        <v>18</v>
      </c>
      <c r="F6" s="7">
        <v>353</v>
      </c>
    </row>
    <row r="7" spans="1:6" x14ac:dyDescent="0.25">
      <c r="A7" s="9" t="s">
        <v>8375</v>
      </c>
      <c r="B7" s="7">
        <v>180</v>
      </c>
      <c r="C7" s="7">
        <v>108</v>
      </c>
      <c r="D7" s="7">
        <v>28</v>
      </c>
      <c r="E7" s="7">
        <v>30</v>
      </c>
      <c r="F7" s="7">
        <v>346</v>
      </c>
    </row>
    <row r="8" spans="1:6" x14ac:dyDescent="0.25">
      <c r="A8" s="9" t="s">
        <v>8376</v>
      </c>
      <c r="B8" s="7">
        <v>193</v>
      </c>
      <c r="C8" s="7">
        <v>103</v>
      </c>
      <c r="D8" s="7">
        <v>27</v>
      </c>
      <c r="E8" s="7"/>
      <c r="F8" s="7">
        <v>323</v>
      </c>
    </row>
    <row r="9" spans="1:6" x14ac:dyDescent="0.25">
      <c r="A9" s="9" t="s">
        <v>8367</v>
      </c>
      <c r="B9" s="7">
        <v>232</v>
      </c>
      <c r="C9" s="7">
        <v>125</v>
      </c>
      <c r="D9" s="7">
        <v>27</v>
      </c>
      <c r="E9" s="7"/>
      <c r="F9" s="7">
        <v>384</v>
      </c>
    </row>
    <row r="10" spans="1:6" x14ac:dyDescent="0.25">
      <c r="A10" s="9" t="s">
        <v>8377</v>
      </c>
      <c r="B10" s="7">
        <v>213</v>
      </c>
      <c r="C10" s="7">
        <v>148</v>
      </c>
      <c r="D10" s="7">
        <v>27</v>
      </c>
      <c r="E10" s="7"/>
      <c r="F10" s="7">
        <v>388</v>
      </c>
    </row>
    <row r="11" spans="1:6" x14ac:dyDescent="0.25">
      <c r="A11" s="9" t="s">
        <v>8368</v>
      </c>
      <c r="B11" s="7">
        <v>191</v>
      </c>
      <c r="C11" s="7">
        <v>148</v>
      </c>
      <c r="D11" s="7">
        <v>43</v>
      </c>
      <c r="E11" s="7"/>
      <c r="F11" s="7">
        <v>382</v>
      </c>
    </row>
    <row r="12" spans="1:6" x14ac:dyDescent="0.25">
      <c r="A12" s="9" t="s">
        <v>8369</v>
      </c>
      <c r="B12" s="7">
        <v>167</v>
      </c>
      <c r="C12" s="7">
        <v>135</v>
      </c>
      <c r="D12" s="7">
        <v>32</v>
      </c>
      <c r="E12" s="7"/>
      <c r="F12" s="7">
        <v>334</v>
      </c>
    </row>
    <row r="13" spans="1:6" x14ac:dyDescent="0.25">
      <c r="A13" s="9" t="s">
        <v>8370</v>
      </c>
      <c r="B13" s="7">
        <v>149</v>
      </c>
      <c r="C13" s="7">
        <v>126</v>
      </c>
      <c r="D13" s="7">
        <v>24</v>
      </c>
      <c r="E13" s="7"/>
      <c r="F13" s="7">
        <v>299</v>
      </c>
    </row>
    <row r="14" spans="1:6" x14ac:dyDescent="0.25">
      <c r="A14" s="9" t="s">
        <v>8371</v>
      </c>
      <c r="B14" s="7">
        <v>183</v>
      </c>
      <c r="C14" s="7">
        <v>151</v>
      </c>
      <c r="D14" s="7">
        <v>20</v>
      </c>
      <c r="E14" s="7"/>
      <c r="F14" s="7">
        <v>354</v>
      </c>
    </row>
    <row r="15" spans="1:6" x14ac:dyDescent="0.25">
      <c r="A15" s="9" t="s">
        <v>8372</v>
      </c>
      <c r="B15" s="7">
        <v>181</v>
      </c>
      <c r="C15" s="7">
        <v>113</v>
      </c>
      <c r="D15" s="7">
        <v>37</v>
      </c>
      <c r="E15" s="7"/>
      <c r="F15" s="7">
        <v>331</v>
      </c>
    </row>
    <row r="16" spans="1:6" x14ac:dyDescent="0.25">
      <c r="A16" s="9" t="s">
        <v>8378</v>
      </c>
      <c r="B16" s="7">
        <v>110</v>
      </c>
      <c r="C16" s="7">
        <v>119</v>
      </c>
      <c r="D16" s="7">
        <v>23</v>
      </c>
      <c r="E16" s="7"/>
      <c r="F16" s="7">
        <v>252</v>
      </c>
    </row>
    <row r="17" spans="1:6" x14ac:dyDescent="0.25">
      <c r="A17" s="9" t="s">
        <v>8321</v>
      </c>
      <c r="B17" s="7">
        <v>2185</v>
      </c>
      <c r="C17" s="7">
        <v>1530</v>
      </c>
      <c r="D17" s="7">
        <v>349</v>
      </c>
      <c r="E17" s="7">
        <v>50</v>
      </c>
      <c r="F1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I1" sqref="I1"/>
      <selection pane="bottomLeft" activeCell="D4115" sqref="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bestFit="1" customWidth="1"/>
    <col min="17" max="17" width="17.140625" customWidth="1"/>
    <col min="18" max="18" width="16.85546875" bestFit="1" customWidth="1"/>
    <col min="19" max="20" width="23.42578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FIND("/", N2) -1)</f>
        <v>film &amp; video</v>
      </c>
      <c r="R2" t="str">
        <f>RIGHT(N2, LEN(N2) - FIND("/", N2))</f>
        <v>television</v>
      </c>
      <c r="S2" s="11">
        <f>(((J2/60)/60)/24) + DATE(1970,1,1) + (-8/24)</f>
        <v>42176.673738425925</v>
      </c>
      <c r="T2" s="11">
        <f>(((I2/60)/60)/24) + DATE(1970,1,1) + 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 LEN(N3) - FIND("/", N3))</f>
        <v>television</v>
      </c>
      <c r="S3" s="11">
        <f t="shared" ref="S3:T66" si="4">(((J3/60)/60)/24) + DATE(1970,1,1) + (-8/24)</f>
        <v>42766.267164351848</v>
      </c>
      <c r="T3" s="11">
        <f t="shared" ref="T3:T66" si="5">(((I3/60)/60)/24) + DATE(1970,1,1) + 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42405.369016203702</v>
      </c>
      <c r="T4" s="11">
        <f t="shared" si="5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41828.181793981479</v>
      </c>
      <c r="T5" s="11">
        <f t="shared" si="5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42327.500914351847</v>
      </c>
      <c r="T6" s="11">
        <f t="shared" si="5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42563.599618055552</v>
      </c>
      <c r="T7" s="11">
        <f t="shared" si="5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41793.739004629628</v>
      </c>
      <c r="T8" s="11">
        <f t="shared" si="5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42515.713738425926</v>
      </c>
      <c r="T9" s="11">
        <f t="shared" si="5"/>
        <v>42555.713738425926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42468.611249999994</v>
      </c>
      <c r="T10" s="11">
        <f t="shared" si="5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42446.770185185182</v>
      </c>
      <c r="T11" s="11">
        <f t="shared" si="5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41779.734710648147</v>
      </c>
      <c r="T12" s="11">
        <f t="shared" si="5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42572.445162037031</v>
      </c>
      <c r="T13" s="11">
        <f t="shared" si="5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41791.379918981482</v>
      </c>
      <c r="T14" s="11">
        <f t="shared" si="5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42508.343854166662</v>
      </c>
      <c r="T15" s="11">
        <f t="shared" si="5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41807.693148148144</v>
      </c>
      <c r="T16" s="11">
        <f t="shared" si="5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42256.058541666665</v>
      </c>
      <c r="T17" s="11">
        <f t="shared" si="5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41760.463090277779</v>
      </c>
      <c r="T18" s="11">
        <f t="shared" si="5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41917.398402777777</v>
      </c>
      <c r="T19" s="11">
        <f t="shared" si="5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41869.208981481483</v>
      </c>
      <c r="T20" s="11">
        <f t="shared" si="5"/>
        <v>41899.208981481483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42175.483032407406</v>
      </c>
      <c r="T21" s="11">
        <f t="shared" si="5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42200.424907407411</v>
      </c>
      <c r="T22" s="11">
        <f t="shared" si="5"/>
        <v>42260.424907407411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41878.293854166666</v>
      </c>
      <c r="T23" s="11">
        <f t="shared" si="5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41989.578009259254</v>
      </c>
      <c r="T24" s="11">
        <f t="shared" si="5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42097.445613425924</v>
      </c>
      <c r="T25" s="11">
        <f t="shared" si="5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42229.486840277772</v>
      </c>
      <c r="T26" s="11">
        <f t="shared" si="5"/>
        <v>42262.48541666667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42317.691678240742</v>
      </c>
      <c r="T27" s="11">
        <f t="shared" si="5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41828.182222222218</v>
      </c>
      <c r="T28" s="11">
        <f t="shared" si="5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41928.831400462957</v>
      </c>
      <c r="T29" s="11">
        <f t="shared" si="5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42324.630601851844</v>
      </c>
      <c r="T30" s="11">
        <f t="shared" si="5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41812.339907407404</v>
      </c>
      <c r="T31" s="11">
        <f t="shared" si="5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41841.959664351853</v>
      </c>
      <c r="T32" s="11">
        <f t="shared" si="5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42376.458726851844</v>
      </c>
      <c r="T33" s="11">
        <f t="shared" si="5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42461.294178240736</v>
      </c>
      <c r="T34" s="11">
        <f t="shared" si="5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42286.327557870369</v>
      </c>
      <c r="T35" s="11">
        <f t="shared" si="5"/>
        <v>42316.36922453704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41840.988437499997</v>
      </c>
      <c r="T36" s="11">
        <f t="shared" si="5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42097.958495370367</v>
      </c>
      <c r="T37" s="11">
        <f t="shared" si="5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42067.973668981482</v>
      </c>
      <c r="T38" s="11">
        <f t="shared" si="5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42032.359710648147</v>
      </c>
      <c r="T39" s="11">
        <f t="shared" si="5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41374.723888888882</v>
      </c>
      <c r="T40" s="11">
        <f t="shared" si="5"/>
        <v>41404.723888888882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41753.713749999995</v>
      </c>
      <c r="T41" s="11">
        <f t="shared" si="5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41788.880648148144</v>
      </c>
      <c r="T42" s="11">
        <f t="shared" si="5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41887.235578703701</v>
      </c>
      <c r="T43" s="11">
        <f t="shared" si="5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41971.305856481478</v>
      </c>
      <c r="T44" s="11">
        <f t="shared" si="5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41802.457013888888</v>
      </c>
      <c r="T45" s="11">
        <f t="shared" si="5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41873.765474537038</v>
      </c>
      <c r="T46" s="11">
        <f t="shared" si="5"/>
        <v>41918.765474537038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42457.290590277778</v>
      </c>
      <c r="T47" s="11">
        <f t="shared" si="5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42323.631643518522</v>
      </c>
      <c r="T48" s="11">
        <f t="shared" si="5"/>
        <v>42353.631643518522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41932.486192129625</v>
      </c>
      <c r="T49" s="11">
        <f t="shared" si="5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42033.183564814812</v>
      </c>
      <c r="T50" s="11">
        <f t="shared" si="5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42270.843113425923</v>
      </c>
      <c r="T51" s="11">
        <f t="shared" si="5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41995.419652777775</v>
      </c>
      <c r="T52" s="11">
        <f t="shared" si="5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42196.595335648148</v>
      </c>
      <c r="T53" s="11">
        <f t="shared" si="5"/>
        <v>42226.595335648148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41807.368587962963</v>
      </c>
      <c r="T54" s="11">
        <f t="shared" si="5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41719.215798611105</v>
      </c>
      <c r="T55" s="11">
        <f t="shared" si="5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42333.379872685182</v>
      </c>
      <c r="T56" s="11">
        <f t="shared" si="5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42496.635601851849</v>
      </c>
      <c r="T57" s="11">
        <f t="shared" si="5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42149.215555555551</v>
      </c>
      <c r="T58" s="11">
        <f t="shared" si="5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42089.499560185184</v>
      </c>
      <c r="T59" s="11">
        <f t="shared" si="5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41932.411712962959</v>
      </c>
      <c r="T60" s="11">
        <f t="shared" si="5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42229.902500000004</v>
      </c>
      <c r="T61" s="11">
        <f t="shared" si="5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41701.568483796291</v>
      </c>
      <c r="T62" s="11">
        <f t="shared" si="5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41409.480983796297</v>
      </c>
      <c r="T63" s="11">
        <f t="shared" si="5"/>
        <v>41431.480983796297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41311.466180555552</v>
      </c>
      <c r="T64" s="11">
        <f t="shared" si="5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41612.578854166662</v>
      </c>
      <c r="T65" s="11">
        <f t="shared" si="5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41432.684965277775</v>
      </c>
      <c r="T66" s="11">
        <f t="shared" si="5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 LEN(N67) - FIND("/", N67))</f>
        <v>shorts</v>
      </c>
      <c r="S67" s="11">
        <f t="shared" ref="S67:T130" si="10">(((J67/60)/60)/24) + DATE(1970,1,1) + (-8/24)</f>
        <v>41835.487893518519</v>
      </c>
      <c r="T67" s="11">
        <f t="shared" ref="T67:T130" si="11">(((I67/60)/60)/24) + DATE(1970,1,1) + 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42539.516435185178</v>
      </c>
      <c r="T68" s="11">
        <f t="shared" si="11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41075.250046296293</v>
      </c>
      <c r="T69" s="11">
        <f t="shared" si="11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41663.23600694444</v>
      </c>
      <c r="T70" s="11">
        <f t="shared" si="11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40785.854456018518</v>
      </c>
      <c r="T71" s="11">
        <f t="shared" si="11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40730.563020833331</v>
      </c>
      <c r="T72" s="11">
        <f t="shared" si="11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40996.938159722216</v>
      </c>
      <c r="T73" s="11">
        <f t="shared" si="11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41207.676863425921</v>
      </c>
      <c r="T74" s="11">
        <f t="shared" si="11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40587.423425925925</v>
      </c>
      <c r="T75" s="11">
        <f t="shared" si="11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42360.153877314813</v>
      </c>
      <c r="T76" s="11">
        <f t="shared" si="11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41356.875833333332</v>
      </c>
      <c r="T77" s="11">
        <f t="shared" si="11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40844.358310185184</v>
      </c>
      <c r="T78" s="11">
        <f t="shared" si="11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40996.811539351853</v>
      </c>
      <c r="T79" s="11">
        <f t="shared" si="11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42604.397233796299</v>
      </c>
      <c r="T80" s="11">
        <f t="shared" si="11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41724.443206018514</v>
      </c>
      <c r="T81" s="11">
        <f t="shared" si="11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41582.750648148147</v>
      </c>
      <c r="T82" s="11">
        <f t="shared" si="11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41099.825543981482</v>
      </c>
      <c r="T83" s="11">
        <f t="shared" si="11"/>
        <v>41103.79305555555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40795.486817129626</v>
      </c>
      <c r="T84" s="11">
        <f t="shared" si="11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42042.282280092586</v>
      </c>
      <c r="T85" s="11">
        <f t="shared" si="11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40648.42460648148</v>
      </c>
      <c r="T86" s="11">
        <f t="shared" si="11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40778.792094907403</v>
      </c>
      <c r="T87" s="11">
        <f t="shared" si="11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42291.222743055558</v>
      </c>
      <c r="T88" s="11">
        <f t="shared" si="11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40322.206053240734</v>
      </c>
      <c r="T89" s="11">
        <f t="shared" si="11"/>
        <v>40331.736805555556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41786.325590277775</v>
      </c>
      <c r="T90" s="11">
        <f t="shared" si="11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41402.418888888889</v>
      </c>
      <c r="T91" s="11">
        <f t="shared" si="11"/>
        <v>41427.418888888889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40705.964108796295</v>
      </c>
      <c r="T92" s="11">
        <f t="shared" si="11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40619.069027777776</v>
      </c>
      <c r="T93" s="11">
        <f t="shared" si="11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42720.865543981483</v>
      </c>
      <c r="T94" s="11">
        <f t="shared" si="11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41065.524733796294</v>
      </c>
      <c r="T95" s="11">
        <f t="shared" si="11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41716.384513888886</v>
      </c>
      <c r="T96" s="11">
        <f t="shared" si="11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40934.671770833331</v>
      </c>
      <c r="T97" s="11">
        <f t="shared" si="11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40324.32917824074</v>
      </c>
      <c r="T98" s="11">
        <f t="shared" si="11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40705.801874999997</v>
      </c>
      <c r="T99" s="11">
        <f t="shared" si="11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41214.461504629624</v>
      </c>
      <c r="T100" s="11">
        <f t="shared" si="11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41631.569432870368</v>
      </c>
      <c r="T101" s="11">
        <f t="shared" si="11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41197.419976851852</v>
      </c>
      <c r="T102" s="11">
        <f t="shared" si="11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41274.443402777775</v>
      </c>
      <c r="T103" s="11">
        <f t="shared" si="11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40504.797835648147</v>
      </c>
      <c r="T104" s="11">
        <f t="shared" si="11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41682.472569444442</v>
      </c>
      <c r="T105" s="11">
        <f t="shared" si="11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40612.361874999995</v>
      </c>
      <c r="T106" s="11">
        <f t="shared" si="11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42485.391435185178</v>
      </c>
      <c r="T107" s="11">
        <f t="shared" si="11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40987.443298611113</v>
      </c>
      <c r="T108" s="11">
        <f t="shared" si="11"/>
        <v>41001.443298611113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40635.649155092593</v>
      </c>
      <c r="T109" s="11">
        <f t="shared" si="11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41365.279745370368</v>
      </c>
      <c r="T110" s="11">
        <f t="shared" si="11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40569.692476851851</v>
      </c>
      <c r="T111" s="11">
        <f t="shared" si="11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41557.616354166668</v>
      </c>
      <c r="T112" s="11">
        <f t="shared" si="11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42124.999849537031</v>
      </c>
      <c r="T113" s="11">
        <f t="shared" si="11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41717.709699074068</v>
      </c>
      <c r="T114" s="11">
        <f t="shared" si="11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40753.425092592588</v>
      </c>
      <c r="T115" s="11">
        <f t="shared" si="11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40860.940833333334</v>
      </c>
      <c r="T116" s="11">
        <f t="shared" si="11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40918.405601851846</v>
      </c>
      <c r="T117" s="11">
        <f t="shared" si="11"/>
        <v>40943.405601851846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40595.163831018515</v>
      </c>
      <c r="T118" s="11">
        <f t="shared" si="11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40248.501666666663</v>
      </c>
      <c r="T119" s="11">
        <f t="shared" si="11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40722.720324074071</v>
      </c>
      <c r="T120" s="11">
        <f t="shared" si="11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40738.735949074071</v>
      </c>
      <c r="T121" s="11">
        <f t="shared" si="11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42615.716516203705</v>
      </c>
      <c r="T122" s="11">
        <f t="shared" si="11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42096.371643518512</v>
      </c>
      <c r="T123" s="11">
        <f t="shared" si="11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42593.098460648143</v>
      </c>
      <c r="T124" s="11">
        <f t="shared" si="11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41904.448657407404</v>
      </c>
      <c r="T125" s="11">
        <f t="shared" si="11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42114.595393518517</v>
      </c>
      <c r="T126" s="11">
        <f t="shared" si="11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42709.66064814815</v>
      </c>
      <c r="T127" s="11">
        <f t="shared" si="11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42135.256215277775</v>
      </c>
      <c r="T128" s="11">
        <f t="shared" si="11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42067.290983796294</v>
      </c>
      <c r="T129" s="11">
        <f t="shared" si="11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42627.894594907404</v>
      </c>
      <c r="T130" s="11">
        <f t="shared" si="11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 - FIND("/", N131))</f>
        <v>science fiction</v>
      </c>
      <c r="S131" s="11">
        <f t="shared" ref="S131:T194" si="16">(((J131/60)/60)/24) + DATE(1970,1,1) + (-8/24)</f>
        <v>41882.603969907403</v>
      </c>
      <c r="T131" s="11">
        <f t="shared" ref="T131:T194" si="17">(((I131/60)/60)/24) + DATE(1970,1,1) + 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41778.582083333327</v>
      </c>
      <c r="T132" s="11">
        <f t="shared" si="17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42541.504178240742</v>
      </c>
      <c r="T133" s="11">
        <f t="shared" si="17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41905.47924768518</v>
      </c>
      <c r="T134" s="11">
        <f t="shared" si="17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42491.474351851844</v>
      </c>
      <c r="T135" s="11">
        <f t="shared" si="17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42221.576597222222</v>
      </c>
      <c r="T136" s="11">
        <f t="shared" si="17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41788.048576388886</v>
      </c>
      <c r="T137" s="11">
        <f t="shared" si="17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42096.076782407406</v>
      </c>
      <c r="T138" s="11">
        <f t="shared" si="17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42239.240659722222</v>
      </c>
      <c r="T139" s="11">
        <f t="shared" si="17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42185.924085648141</v>
      </c>
      <c r="T140" s="11">
        <f t="shared" si="17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42187.587638888886</v>
      </c>
      <c r="T141" s="11">
        <f t="shared" si="17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42052.864953703705</v>
      </c>
      <c r="T142" s="11">
        <f t="shared" si="17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42109.819710648146</v>
      </c>
      <c r="T143" s="11">
        <f t="shared" si="17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41938.559930555552</v>
      </c>
      <c r="T144" s="11">
        <f t="shared" si="17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42558.730810185189</v>
      </c>
      <c r="T145" s="11">
        <f t="shared" si="17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42047.429074074076</v>
      </c>
      <c r="T146" s="11">
        <f t="shared" si="17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42200.208935185183</v>
      </c>
      <c r="T147" s="11">
        <f t="shared" si="17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42692.682847222219</v>
      </c>
      <c r="T148" s="11">
        <f t="shared" si="17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41969.434490740743</v>
      </c>
      <c r="T149" s="11">
        <f t="shared" si="17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42396.948333333326</v>
      </c>
      <c r="T150" s="11">
        <f t="shared" si="17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41967.838773148142</v>
      </c>
      <c r="T151" s="11">
        <f t="shared" si="17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42089.82849537037</v>
      </c>
      <c r="T152" s="11">
        <f t="shared" si="17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42113.217488425922</v>
      </c>
      <c r="T153" s="11">
        <f t="shared" si="17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41874.744212962964</v>
      </c>
      <c r="T154" s="11">
        <f t="shared" si="17"/>
        <v>41904.744212962964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41933.252824074072</v>
      </c>
      <c r="T155" s="11">
        <f t="shared" si="17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42115.214062499996</v>
      </c>
      <c r="T156" s="11">
        <f t="shared" si="17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42168.226099537038</v>
      </c>
      <c r="T157" s="11">
        <f t="shared" si="17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41793.791620370372</v>
      </c>
      <c r="T158" s="11">
        <f t="shared" si="17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42396.578379629624</v>
      </c>
      <c r="T159" s="11">
        <f t="shared" si="17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41903.743379629625</v>
      </c>
      <c r="T160" s="11">
        <f t="shared" si="17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42514.101215277777</v>
      </c>
      <c r="T161" s="11">
        <f t="shared" si="17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42171.579756944448</v>
      </c>
      <c r="T162" s="11">
        <f t="shared" si="17"/>
        <v>42231.579756944448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41792.354108796295</v>
      </c>
      <c r="T163" s="11">
        <f t="shared" si="17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41834.79347222222</v>
      </c>
      <c r="T164" s="11">
        <f t="shared" si="17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42243.627939814811</v>
      </c>
      <c r="T165" s="11">
        <f t="shared" si="17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41841.429409722223</v>
      </c>
      <c r="T166" s="11">
        <f t="shared" si="17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42351.325509259252</v>
      </c>
      <c r="T167" s="11">
        <f t="shared" si="17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42720.742615740739</v>
      </c>
      <c r="T168" s="11">
        <f t="shared" si="17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42160.594155092585</v>
      </c>
      <c r="T169" s="11">
        <f t="shared" si="17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42052.501967592594</v>
      </c>
      <c r="T170" s="11">
        <f t="shared" si="17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41900.171979166662</v>
      </c>
      <c r="T171" s="11">
        <f t="shared" si="17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42216.644479166665</v>
      </c>
      <c r="T172" s="11">
        <f t="shared" si="17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42533.847384259258</v>
      </c>
      <c r="T173" s="11">
        <f t="shared" si="17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42047.061608796292</v>
      </c>
      <c r="T174" s="11">
        <f t="shared" si="17"/>
        <v>42082.01994212962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42033.239675925921</v>
      </c>
      <c r="T175" s="11">
        <f t="shared" si="17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42072.42564814815</v>
      </c>
      <c r="T176" s="11">
        <f t="shared" si="17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41855.444571759253</v>
      </c>
      <c r="T177" s="11">
        <f t="shared" si="17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42191.490729166668</v>
      </c>
      <c r="T178" s="11">
        <f t="shared" si="17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42069.714421296296</v>
      </c>
      <c r="T179" s="11">
        <f t="shared" si="17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42304.622048611105</v>
      </c>
      <c r="T180" s="11">
        <f t="shared" si="17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42402.747164351851</v>
      </c>
      <c r="T181" s="11">
        <f t="shared" si="17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42067.657905092587</v>
      </c>
      <c r="T182" s="11">
        <f t="shared" si="17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42147.408506944441</v>
      </c>
      <c r="T183" s="11">
        <f t="shared" si="17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42711.678611111107</v>
      </c>
      <c r="T184" s="11">
        <f t="shared" si="17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41939.476967592593</v>
      </c>
      <c r="T185" s="11">
        <f t="shared" si="17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41825.45789351852</v>
      </c>
      <c r="T186" s="11">
        <f t="shared" si="17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42570.577997685185</v>
      </c>
      <c r="T187" s="11">
        <f t="shared" si="17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42767.479560185187</v>
      </c>
      <c r="T188" s="11">
        <f t="shared" si="17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42181.90112268518</v>
      </c>
      <c r="T189" s="11">
        <f t="shared" si="17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41856.849710648145</v>
      </c>
      <c r="T190" s="11">
        <f t="shared" si="17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42556.357372685183</v>
      </c>
      <c r="T191" s="11">
        <f t="shared" si="17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42527.317662037036</v>
      </c>
      <c r="T192" s="11">
        <f t="shared" si="17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42239.108078703699</v>
      </c>
      <c r="T193" s="11">
        <f t="shared" si="17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41899.458703703705</v>
      </c>
      <c r="T194" s="11">
        <f t="shared" si="17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 - FIND("/", N195))</f>
        <v>drama</v>
      </c>
      <c r="S195" s="11">
        <f t="shared" ref="S195:T258" si="22">(((J195/60)/60)/24) + DATE(1970,1,1) + (-8/24)</f>
        <v>41911.601458333331</v>
      </c>
      <c r="T195" s="11">
        <f t="shared" ref="T195:T258" si="23">(((I195/60)/60)/24) + DATE(1970,1,1) + 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42375.663553240738</v>
      </c>
      <c r="T196" s="11">
        <f t="shared" si="23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42135.337175925924</v>
      </c>
      <c r="T197" s="11">
        <f t="shared" si="23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42259.209467592591</v>
      </c>
      <c r="T198" s="11">
        <f t="shared" si="23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42741.515046296299</v>
      </c>
      <c r="T199" s="11">
        <f t="shared" si="23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41887.050023148149</v>
      </c>
      <c r="T200" s="11">
        <f t="shared" si="23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42583.790532407402</v>
      </c>
      <c r="T201" s="11">
        <f t="shared" si="23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41866.750034722223</v>
      </c>
      <c r="T202" s="11">
        <f t="shared" si="23"/>
        <v>41896.750034722223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42023.485289351847</v>
      </c>
      <c r="T203" s="11">
        <f t="shared" si="23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42255.594490740739</v>
      </c>
      <c r="T204" s="11">
        <f t="shared" si="23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41973.514629629623</v>
      </c>
      <c r="T205" s="11">
        <f t="shared" si="23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42556.250034722216</v>
      </c>
      <c r="T206" s="11">
        <f t="shared" si="23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42248.298865740733</v>
      </c>
      <c r="T207" s="11">
        <f t="shared" si="23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42566.67109953703</v>
      </c>
      <c r="T208" s="11">
        <f t="shared" si="23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41977.863865740735</v>
      </c>
      <c r="T209" s="11">
        <f t="shared" si="23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41959.03665509259</v>
      </c>
      <c r="T210" s="11">
        <f t="shared" si="23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42165.589525462965</v>
      </c>
      <c r="T211" s="11">
        <f t="shared" si="23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42248.731388888882</v>
      </c>
      <c r="T212" s="11">
        <f t="shared" si="23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42235.826585648152</v>
      </c>
      <c r="T213" s="11">
        <f t="shared" si="23"/>
        <v>42265.826585648152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42416.547685185178</v>
      </c>
      <c r="T214" s="11">
        <f t="shared" si="23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42202.260960648149</v>
      </c>
      <c r="T215" s="11">
        <f t="shared" si="23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42009.307280092595</v>
      </c>
      <c r="T216" s="11">
        <f t="shared" si="23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42374.896782407406</v>
      </c>
      <c r="T217" s="11">
        <f t="shared" si="23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42066.625428240739</v>
      </c>
      <c r="T218" s="11">
        <f t="shared" si="23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41970.307280092595</v>
      </c>
      <c r="T219" s="11">
        <f t="shared" si="23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42079.295011574075</v>
      </c>
      <c r="T220" s="11">
        <f t="shared" si="23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42428.993344907409</v>
      </c>
      <c r="T221" s="11">
        <f t="shared" si="23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42195.310532407406</v>
      </c>
      <c r="T222" s="11">
        <f t="shared" si="23"/>
        <v>42236.504166666658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42031.504212962966</v>
      </c>
      <c r="T223" s="11">
        <f t="shared" si="23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42031.436550925922</v>
      </c>
      <c r="T224" s="11">
        <f t="shared" si="23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42481.714699074073</v>
      </c>
      <c r="T225" s="11">
        <f t="shared" si="23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42134.901921296296</v>
      </c>
      <c r="T226" s="11">
        <f t="shared" si="23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42438.627939814811</v>
      </c>
      <c r="T227" s="11">
        <f t="shared" si="23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42106.332685185182</v>
      </c>
      <c r="T228" s="11">
        <f t="shared" si="23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42164.560659722221</v>
      </c>
      <c r="T229" s="11">
        <f t="shared" si="23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42096.353067129625</v>
      </c>
      <c r="T230" s="11">
        <f t="shared" si="23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42383.600659722222</v>
      </c>
      <c r="T231" s="11">
        <f t="shared" si="23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42129.443877314807</v>
      </c>
      <c r="T232" s="11">
        <f t="shared" si="23"/>
        <v>42159.443877314807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42341.625590277778</v>
      </c>
      <c r="T233" s="11">
        <f t="shared" si="23"/>
        <v>42371.625590277778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42032.492430555554</v>
      </c>
      <c r="T234" s="11">
        <f t="shared" si="23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42612.578379629624</v>
      </c>
      <c r="T235" s="11">
        <f t="shared" si="23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42135.70207175926</v>
      </c>
      <c r="T236" s="11">
        <f t="shared" si="23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42164.575196759259</v>
      </c>
      <c r="T237" s="11">
        <f t="shared" si="23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42320.751145833325</v>
      </c>
      <c r="T238" s="11">
        <f t="shared" si="23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42377.243854166663</v>
      </c>
      <c r="T239" s="11">
        <f t="shared" si="23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42713.629166666658</v>
      </c>
      <c r="T240" s="11">
        <f t="shared" si="23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42296.776967592588</v>
      </c>
      <c r="T241" s="11">
        <f t="shared" si="23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41354.375127314815</v>
      </c>
      <c r="T242" s="11">
        <f t="shared" si="23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41949.364629629628</v>
      </c>
      <c r="T243" s="11">
        <f t="shared" si="23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40862.15960648148</v>
      </c>
      <c r="T244" s="11">
        <f t="shared" si="23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41661.714166666665</v>
      </c>
      <c r="T245" s="11">
        <f t="shared" si="23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40212.990266203698</v>
      </c>
      <c r="T246" s="11">
        <f t="shared" si="23"/>
        <v>40252.962499999994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41106.719733796293</v>
      </c>
      <c r="T247" s="11">
        <f t="shared" si="23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40480.030150462961</v>
      </c>
      <c r="T248" s="11">
        <f t="shared" si="23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40430.270995370367</v>
      </c>
      <c r="T249" s="11">
        <f t="shared" si="23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40870.441076388888</v>
      </c>
      <c r="T250" s="11">
        <f t="shared" si="23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40332.590509259258</v>
      </c>
      <c r="T251" s="11">
        <f t="shared" si="23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41401.232534722221</v>
      </c>
      <c r="T252" s="11">
        <f t="shared" si="23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41013.454236111109</v>
      </c>
      <c r="T253" s="11">
        <f t="shared" si="23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40266.329375000001</v>
      </c>
      <c r="T254" s="11">
        <f t="shared" si="23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40924.31753472222</v>
      </c>
      <c r="T255" s="11">
        <f t="shared" si="23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42263.619328703695</v>
      </c>
      <c r="T256" s="11">
        <f t="shared" si="23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40588.193078703705</v>
      </c>
      <c r="T257" s="11">
        <f t="shared" si="23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41319.435960648145</v>
      </c>
      <c r="T258" s="11">
        <f t="shared" si="23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 LEN(N259) - FIND("/", N259))</f>
        <v>documentary</v>
      </c>
      <c r="S259" s="11">
        <f t="shared" ref="S259:T322" si="28">(((J259/60)/60)/24) + DATE(1970,1,1) + (-8/24)</f>
        <v>42479.293541666666</v>
      </c>
      <c r="T259" s="11">
        <f t="shared" ref="T259:T322" si="29">(((I259/60)/60)/24) + DATE(1970,1,1) + 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40681.718356481477</v>
      </c>
      <c r="T260" s="11">
        <f t="shared" si="2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42072.404733796291</v>
      </c>
      <c r="T261" s="11">
        <f t="shared" si="2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40330.422210648147</v>
      </c>
      <c r="T262" s="11">
        <f t="shared" si="2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41017.552129629628</v>
      </c>
      <c r="T263" s="11">
        <f t="shared" si="2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40554.914675925924</v>
      </c>
      <c r="T264" s="11">
        <f t="shared" si="2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41149.621458333328</v>
      </c>
      <c r="T265" s="11">
        <f t="shared" si="2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41010.286979166667</v>
      </c>
      <c r="T266" s="11">
        <f t="shared" si="2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40266.912384259253</v>
      </c>
      <c r="T267" s="11">
        <f t="shared" si="2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40204.841516203705</v>
      </c>
      <c r="T268" s="11">
        <f t="shared" si="2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41785.119201388887</v>
      </c>
      <c r="T269" s="11">
        <f t="shared" si="2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40808.819189814814</v>
      </c>
      <c r="T270" s="11">
        <f t="shared" si="2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42757.863680555551</v>
      </c>
      <c r="T271" s="11">
        <f t="shared" si="2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40637.533217592587</v>
      </c>
      <c r="T272" s="11">
        <f t="shared" si="2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41611.766909722224</v>
      </c>
      <c r="T273" s="11">
        <f t="shared" si="2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40235.567025462959</v>
      </c>
      <c r="T274" s="11">
        <f t="shared" si="2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40697.16511574074</v>
      </c>
      <c r="T275" s="11">
        <f t="shared" si="2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40969.579039351847</v>
      </c>
      <c r="T276" s="11">
        <f t="shared" si="2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41192.698680555557</v>
      </c>
      <c r="T277" s="11">
        <f t="shared" si="2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40966.74854166666</v>
      </c>
      <c r="T278" s="11">
        <f t="shared" si="2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42117.55809027778</v>
      </c>
      <c r="T279" s="11">
        <f t="shared" si="2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41163.707627314812</v>
      </c>
      <c r="T280" s="11">
        <f t="shared" si="2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42758.910833333335</v>
      </c>
      <c r="T281" s="11">
        <f t="shared" si="2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41744.257349537031</v>
      </c>
      <c r="T282" s="11">
        <f t="shared" si="29"/>
        <v>41789.257349537031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39949.830011574071</v>
      </c>
      <c r="T283" s="11">
        <f t="shared" si="2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40194.586712962962</v>
      </c>
      <c r="T284" s="11">
        <f t="shared" si="2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40675.376666666663</v>
      </c>
      <c r="T285" s="11">
        <f t="shared" si="2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40904.404861111107</v>
      </c>
      <c r="T286" s="11">
        <f t="shared" si="2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41506.422777777778</v>
      </c>
      <c r="T287" s="11">
        <f t="shared" si="2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41313.48291666666</v>
      </c>
      <c r="T288" s="11">
        <f t="shared" si="2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41183.944652777776</v>
      </c>
      <c r="T289" s="11">
        <f t="shared" si="2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41050.835567129623</v>
      </c>
      <c r="T290" s="11">
        <f t="shared" si="2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41550.123078703698</v>
      </c>
      <c r="T291" s="11">
        <f t="shared" si="2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40526.035844907405</v>
      </c>
      <c r="T292" s="11">
        <f t="shared" si="2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41376.435717592591</v>
      </c>
      <c r="T293" s="11">
        <f t="shared" si="2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40812.469895833332</v>
      </c>
      <c r="T294" s="11">
        <f t="shared" si="2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41719.334652777776</v>
      </c>
      <c r="T295" s="11">
        <f t="shared" si="2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40342.751087962963</v>
      </c>
      <c r="T296" s="11">
        <f t="shared" si="2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41518.671400462961</v>
      </c>
      <c r="T297" s="11">
        <f t="shared" si="2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41134.142164351848</v>
      </c>
      <c r="T298" s="11">
        <f t="shared" si="2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42089.394687500004</v>
      </c>
      <c r="T299" s="11">
        <f t="shared" si="2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41709.130185185182</v>
      </c>
      <c r="T300" s="11">
        <f t="shared" si="2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40468.891898148147</v>
      </c>
      <c r="T301" s="11">
        <f t="shared" si="2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40626.626597222217</v>
      </c>
      <c r="T302" s="11">
        <f t="shared" si="2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41312.404340277775</v>
      </c>
      <c r="T303" s="11">
        <f t="shared" si="2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40933.523587962962</v>
      </c>
      <c r="T304" s="11">
        <f t="shared" si="2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41031.737800925926</v>
      </c>
      <c r="T305" s="11">
        <f t="shared" si="29"/>
        <v>41061.737800925926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41113.76153935185</v>
      </c>
      <c r="T306" s="11">
        <f t="shared" si="2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40948.296863425923</v>
      </c>
      <c r="T307" s="11">
        <f t="shared" si="2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41333.503854166665</v>
      </c>
      <c r="T308" s="11">
        <f t="shared" si="29"/>
        <v>41353.462187500001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41282.611122685179</v>
      </c>
      <c r="T309" s="11">
        <f t="shared" si="29"/>
        <v>41312.611122685179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40567.361226851848</v>
      </c>
      <c r="T310" s="11">
        <f t="shared" si="2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41134.418217592589</v>
      </c>
      <c r="T311" s="11">
        <f t="shared" si="2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40820.849803240737</v>
      </c>
      <c r="T312" s="11">
        <f t="shared" si="2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40867.886481481481</v>
      </c>
      <c r="T313" s="11">
        <f t="shared" si="2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41348.544351851851</v>
      </c>
      <c r="T314" s="11">
        <f t="shared" si="2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40356.894606481481</v>
      </c>
      <c r="T315" s="11">
        <f t="shared" si="2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41304.499861111108</v>
      </c>
      <c r="T316" s="11">
        <f t="shared" si="2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41113.439050925925</v>
      </c>
      <c r="T317" s="11">
        <f t="shared" si="2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41950.590243055551</v>
      </c>
      <c r="T318" s="11">
        <f t="shared" si="2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41589.343553240738</v>
      </c>
      <c r="T319" s="11">
        <f t="shared" si="2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41329.705451388887</v>
      </c>
      <c r="T320" s="11">
        <f t="shared" si="2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40123.504965277774</v>
      </c>
      <c r="T321" s="11">
        <f t="shared" si="2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42331.21797453703</v>
      </c>
      <c r="T322" s="11">
        <f t="shared" si="2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 LEN(N323) - FIND("/", N323))</f>
        <v>documentary</v>
      </c>
      <c r="S323" s="11">
        <f t="shared" ref="S323:T386" si="34">(((J323/60)/60)/24) + DATE(1970,1,1) + (-8/24)</f>
        <v>42647.113263888888</v>
      </c>
      <c r="T323" s="11">
        <f t="shared" ref="T323:T386" si="35">(((I323/60)/60)/24) + DATE(1970,1,1) + (-8/24)</f>
        <v>42682.15493055556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1">
        <f t="shared" si="35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1">
        <f t="shared" si="35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1">
        <f t="shared" si="35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1">
        <f t="shared" si="35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1">
        <f t="shared" si="35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1">
        <f t="shared" si="35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1">
        <f t="shared" si="35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1">
        <f t="shared" si="35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1">
        <f t="shared" si="35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1">
        <f t="shared" si="35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1">
        <f t="shared" si="35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1">
        <f t="shared" si="35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1">
        <f t="shared" si="35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1">
        <f t="shared" si="35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1">
        <f t="shared" si="35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1">
        <f t="shared" si="35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1">
        <f t="shared" si="35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1">
        <f t="shared" si="35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1">
        <f t="shared" si="35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1">
        <f t="shared" si="35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1">
        <f t="shared" si="35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1">
        <f t="shared" si="35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1">
        <f t="shared" si="35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1">
        <f t="shared" si="35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42261.166909722226</v>
      </c>
      <c r="T348" s="11">
        <f t="shared" si="35"/>
        <v>42291.166909722226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1">
        <f t="shared" si="35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1">
        <f t="shared" si="35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1">
        <f t="shared" si="35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1">
        <f t="shared" si="35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1">
        <f t="shared" si="35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1">
        <f t="shared" si="35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1">
        <f t="shared" si="35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1">
        <f t="shared" si="35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1">
        <f t="shared" si="35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1">
        <f t="shared" si="35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1">
        <f t="shared" si="35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1">
        <f t="shared" si="35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41934.737152777772</v>
      </c>
      <c r="T361" s="11">
        <f t="shared" si="35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1">
        <f t="shared" si="35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1">
        <f t="shared" si="35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1">
        <f t="shared" si="35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1">
        <f t="shared" si="35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1">
        <f t="shared" si="35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1">
        <f t="shared" si="35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41019.459699074068</v>
      </c>
      <c r="T368" s="11">
        <f t="shared" si="35"/>
        <v>41049.459699074068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1">
        <f t="shared" si="35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1">
        <f t="shared" si="35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1">
        <f t="shared" si="35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1">
        <f t="shared" si="35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1">
        <f t="shared" si="35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1">
        <f t="shared" si="35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1">
        <f t="shared" si="35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1">
        <f t="shared" si="35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1">
        <f t="shared" si="35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1">
        <f t="shared" si="35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1">
        <f t="shared" si="35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1">
        <f t="shared" si="35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1">
        <f t="shared" si="35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1">
        <f t="shared" si="35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1">
        <f t="shared" si="35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1">
        <f t="shared" si="35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1">
        <f t="shared" si="35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41980.448460648149</v>
      </c>
      <c r="T386" s="11">
        <f t="shared" si="35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 LEN(N387) - FIND("/", N387))</f>
        <v>documentary</v>
      </c>
      <c r="S387" s="11">
        <f t="shared" ref="S387:T450" si="40">(((J387/60)/60)/24) + DATE(1970,1,1) + (-8/24)</f>
        <v>41934.251168981478</v>
      </c>
      <c r="T387" s="11">
        <f t="shared" ref="T387:T450" si="41">(((I387/60)/60)/24) + DATE(1970,1,1) + 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1">
        <f t="shared" si="41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1">
        <f t="shared" si="41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42548.742824074077</v>
      </c>
      <c r="T390" s="11">
        <f t="shared" si="41"/>
        <v>42578.742824074077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41673.729745370365</v>
      </c>
      <c r="T391" s="11">
        <f t="shared" si="41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1">
        <f t="shared" si="41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40864.708923611113</v>
      </c>
      <c r="T393" s="11">
        <f t="shared" si="41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1">
        <f t="shared" si="41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1">
        <f t="shared" si="41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1">
        <f t="shared" si="41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1">
        <f t="shared" si="41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41082.231550925921</v>
      </c>
      <c r="T398" s="11">
        <f t="shared" si="41"/>
        <v>41097.231550925921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1">
        <f t="shared" si="41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1">
        <f t="shared" si="41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1">
        <f t="shared" si="41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1">
        <f t="shared" si="41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1">
        <f t="shared" si="41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1">
        <f t="shared" si="41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1">
        <f t="shared" si="41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41646.294699074075</v>
      </c>
      <c r="T406" s="11">
        <f t="shared" si="41"/>
        <v>41675.627777777772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1">
        <f t="shared" si="41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1">
        <f t="shared" si="41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1">
        <f t="shared" si="41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1">
        <f t="shared" si="41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1">
        <f t="shared" si="41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42113.64811342593</v>
      </c>
      <c r="T412" s="11">
        <f t="shared" si="41"/>
        <v>42173.64811342593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1">
        <f t="shared" si="41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1">
        <f t="shared" si="41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1">
        <f t="shared" si="41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1">
        <f t="shared" si="41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1">
        <f t="shared" si="41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1">
        <f t="shared" si="41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41360.63726851852</v>
      </c>
      <c r="T419" s="11">
        <f t="shared" si="41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1">
        <f t="shared" si="41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1">
        <f t="shared" si="41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1">
        <f t="shared" si="41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1">
        <f t="shared" si="41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41862.927048611105</v>
      </c>
      <c r="T424" s="11">
        <f t="shared" si="41"/>
        <v>41892.927048611105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1">
        <f t="shared" si="41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1">
        <f t="shared" si="41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1">
        <f t="shared" si="41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1">
        <f t="shared" si="41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42285.575694444437</v>
      </c>
      <c r="T429" s="11">
        <f t="shared" si="41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1">
        <f t="shared" si="41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1">
        <f t="shared" si="41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1">
        <f t="shared" si="41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42526.537997685176</v>
      </c>
      <c r="T433" s="11">
        <f t="shared" si="41"/>
        <v>42556.537997685176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1">
        <f t="shared" si="41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42228.29655092593</v>
      </c>
      <c r="T435" s="11">
        <f t="shared" si="41"/>
        <v>42288.29655092593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1">
        <f t="shared" si="41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1">
        <f t="shared" si="41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1">
        <f t="shared" si="41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1">
        <f t="shared" si="41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1">
        <f t="shared" si="41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41919.428449074068</v>
      </c>
      <c r="T441" s="11">
        <f t="shared" si="41"/>
        <v>41929.428449074068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1">
        <f t="shared" si="41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1">
        <f t="shared" si="41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1">
        <f t="shared" si="41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1">
        <f t="shared" si="41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1">
        <f t="shared" si="41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1">
        <f t="shared" si="41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1">
        <f t="shared" si="41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1">
        <f t="shared" si="41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41753.424710648142</v>
      </c>
      <c r="T450" s="11">
        <f t="shared" si="41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 LEN(N451) - FIND("/", N451))</f>
        <v>animation</v>
      </c>
      <c r="S451" s="11">
        <f t="shared" ref="S451:T514" si="46">(((J451/60)/60)/24) + DATE(1970,1,1) + (-8/24)</f>
        <v>41534.234780092593</v>
      </c>
      <c r="T451" s="11">
        <f t="shared" ref="T451:T514" si="47">(((I451/60)/60)/24) + DATE(1970,1,1) + 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1">
        <f t="shared" si="47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1">
        <f t="shared" si="47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42107.370543981473</v>
      </c>
      <c r="T454" s="11">
        <f t="shared" si="47"/>
        <v>42137.370543981473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1">
        <f t="shared" si="47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1">
        <f t="shared" si="47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40970.669236111105</v>
      </c>
      <c r="T457" s="11">
        <f t="shared" si="47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41547.361122685179</v>
      </c>
      <c r="T458" s="11">
        <f t="shared" si="47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1">
        <f t="shared" si="47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1">
        <f t="shared" si="47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1">
        <f t="shared" si="47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1">
        <f t="shared" si="47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1">
        <f t="shared" si="47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40704.793298611112</v>
      </c>
      <c r="T464" s="11">
        <f t="shared" si="47"/>
        <v>40764.793298611112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1">
        <f t="shared" si="47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42488.515451388892</v>
      </c>
      <c r="T466" s="11">
        <f t="shared" si="47"/>
        <v>42508.515451388892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1">
        <f t="shared" si="47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1">
        <f t="shared" si="47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1">
        <f t="shared" si="47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41040.834293981476</v>
      </c>
      <c r="T470" s="11">
        <f t="shared" si="47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1">
        <f t="shared" si="47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1">
        <f t="shared" si="47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1">
        <f t="shared" si="47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1">
        <f t="shared" si="47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1">
        <f t="shared" si="47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1">
        <f t="shared" si="47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1">
        <f t="shared" si="47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1">
        <f t="shared" si="47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1">
        <f t="shared" si="47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1">
        <f t="shared" si="47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1">
        <f t="shared" si="47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41465.166840277772</v>
      </c>
      <c r="T482" s="11">
        <f t="shared" si="47"/>
        <v>41495.166840277772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1">
        <f t="shared" si="47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42447.56354166667</v>
      </c>
      <c r="T484" s="11">
        <f t="shared" si="47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1">
        <f t="shared" si="47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1">
        <f t="shared" si="47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41381.172442129624</v>
      </c>
      <c r="T487" s="11">
        <f t="shared" si="47"/>
        <v>41411.172442129624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1">
        <f t="shared" si="47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1">
        <f t="shared" si="47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1">
        <f t="shared" si="47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1">
        <f t="shared" si="47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41113.635243055556</v>
      </c>
      <c r="T492" s="11">
        <f t="shared" si="47"/>
        <v>41143.635243055556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42366.649293981485</v>
      </c>
      <c r="T493" s="11">
        <f t="shared" si="47"/>
        <v>42396.649293981485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1">
        <f t="shared" si="47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42114.392800925918</v>
      </c>
      <c r="T495" s="11">
        <f t="shared" si="47"/>
        <v>42144.392800925918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1">
        <f t="shared" si="47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1">
        <f t="shared" si="47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1">
        <f t="shared" si="47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1">
        <f t="shared" si="47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1">
        <f t="shared" si="47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1">
        <f t="shared" si="47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40247.552673611113</v>
      </c>
      <c r="T502" s="11">
        <f t="shared" si="47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1">
        <f t="shared" si="47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1">
        <f t="shared" si="47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1">
        <f t="shared" si="47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1">
        <f t="shared" si="47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1">
        <f t="shared" si="47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1">
        <f t="shared" si="47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1">
        <f t="shared" si="47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1">
        <f t="shared" si="47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1">
        <f t="shared" si="47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1">
        <f t="shared" si="47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1">
        <f t="shared" si="47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42649.408877314818</v>
      </c>
      <c r="T514" s="11">
        <f t="shared" si="47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 LEN(N515) - FIND("/", N515))</f>
        <v>animation</v>
      </c>
      <c r="S515" s="11">
        <f t="shared" ref="S515:T578" si="52">(((J515/60)/60)/24) + DATE(1970,1,1) + (-8/24)</f>
        <v>42552.320659722223</v>
      </c>
      <c r="T515" s="11">
        <f t="shared" ref="T515:T578" si="53">(((I515/60)/60)/24) + DATE(1970,1,1) + 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1">
        <f t="shared" si="53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1">
        <f t="shared" si="53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1">
        <f t="shared" si="53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1">
        <f t="shared" si="53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1">
        <f t="shared" si="53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41218.058113425926</v>
      </c>
      <c r="T521" s="11">
        <f t="shared" si="53"/>
        <v>41248.058113425926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1">
        <f t="shared" si="53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1">
        <f t="shared" si="53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1">
        <f t="shared" si="53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1">
        <f t="shared" si="53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1">
        <f t="shared" si="53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1">
        <f t="shared" si="53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1">
        <f t="shared" si="53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1">
        <f t="shared" si="53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1">
        <f t="shared" si="53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1">
        <f t="shared" si="53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1">
        <f t="shared" si="53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1">
        <f t="shared" si="53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1">
        <f t="shared" si="53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1">
        <f t="shared" si="53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1">
        <f t="shared" si="53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42711.211863425917</v>
      </c>
      <c r="T537" s="11">
        <f t="shared" si="53"/>
        <v>42741.211863425917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42179.011655092596</v>
      </c>
      <c r="T538" s="11">
        <f t="shared" si="53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1">
        <f t="shared" si="53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1">
        <f t="shared" si="53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1">
        <f t="shared" si="53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1">
        <f t="shared" si="53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1">
        <f t="shared" si="53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1">
        <f t="shared" si="53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1">
        <f t="shared" si="53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1">
        <f t="shared" si="53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1">
        <f t="shared" si="53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1">
        <f t="shared" si="53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1">
        <f t="shared" si="53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1">
        <f t="shared" si="53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1">
        <f t="shared" si="53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1">
        <f t="shared" si="53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1">
        <f t="shared" si="53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1">
        <f t="shared" si="53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1">
        <f t="shared" si="53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1">
        <f t="shared" si="53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1">
        <f t="shared" si="53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1">
        <f t="shared" si="53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1">
        <f t="shared" si="53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1">
        <f t="shared" si="53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1">
        <f t="shared" si="53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1">
        <f t="shared" si="53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1">
        <f t="shared" si="53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42692.05572916667</v>
      </c>
      <c r="T564" s="11">
        <f t="shared" si="53"/>
        <v>42722.05572916667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1">
        <f t="shared" si="53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1">
        <f t="shared" si="53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42165.451956018522</v>
      </c>
      <c r="T567" s="11">
        <f t="shared" si="53"/>
        <v>42195.451956018522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1">
        <f t="shared" si="53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1">
        <f t="shared" si="53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1">
        <f t="shared" si="53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1">
        <f t="shared" si="53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42388.464918981481</v>
      </c>
      <c r="T572" s="11">
        <f t="shared" si="53"/>
        <v>42418.464918981481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1">
        <f t="shared" si="53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42282.382962962954</v>
      </c>
      <c r="T574" s="11">
        <f t="shared" si="53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1">
        <f t="shared" si="53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1">
        <f t="shared" si="53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1">
        <f t="shared" si="53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42031.138333333329</v>
      </c>
      <c r="T578" s="11">
        <f t="shared" si="53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 LEN(N579) - FIND("/", N579))</f>
        <v>web</v>
      </c>
      <c r="S579" s="11">
        <f t="shared" ref="S579:T642" si="58">(((J579/60)/60)/24) + DATE(1970,1,1) + (-8/24)</f>
        <v>42450.255810185183</v>
      </c>
      <c r="T579" s="11">
        <f t="shared" ref="T579:T642" si="59">(((I579/60)/60)/24) + DATE(1970,1,1) + 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1">
        <f t="shared" si="5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1">
        <f t="shared" si="5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1">
        <f t="shared" si="5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1">
        <f t="shared" si="5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1">
        <f t="shared" si="5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1">
        <f t="shared" si="5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1">
        <f t="shared" si="5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1">
        <f t="shared" si="5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1">
        <f t="shared" si="5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1">
        <f t="shared" si="5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42631.43618055556</v>
      </c>
      <c r="T590" s="11">
        <f t="shared" si="5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1">
        <f t="shared" si="5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1">
        <f t="shared" si="5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1">
        <f t="shared" si="5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1">
        <f t="shared" si="5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1">
        <f t="shared" si="5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1">
        <f t="shared" si="5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42082.736550925918</v>
      </c>
      <c r="T597" s="11">
        <f t="shared" si="59"/>
        <v>42127.736550925918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1">
        <f t="shared" si="5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1">
        <f t="shared" si="5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1">
        <f t="shared" si="5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1">
        <f t="shared" si="5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1">
        <f t="shared" si="5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1">
        <f t="shared" si="5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1">
        <f t="shared" si="5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1">
        <f t="shared" si="5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1">
        <f t="shared" si="5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</v>
      </c>
      <c r="T607" s="11">
        <f t="shared" si="59"/>
        <v>42239.02439814814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1">
        <f t="shared" si="5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1">
        <f t="shared" si="5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1">
        <f t="shared" si="5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1">
        <f t="shared" si="5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1">
        <f t="shared" si="5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1">
        <f t="shared" si="5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42584.698449074065</v>
      </c>
      <c r="T614" s="11">
        <f t="shared" si="59"/>
        <v>42614.698449074065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1">
        <f t="shared" si="5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1">
        <f t="shared" si="5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1">
        <f t="shared" si="5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42761.042905092596</v>
      </c>
      <c r="T618" s="11">
        <f t="shared" si="59"/>
        <v>42791.042905092596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1">
        <f t="shared" si="5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1">
        <f t="shared" si="5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1">
        <f t="shared" si="5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1">
        <f t="shared" si="5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1">
        <f t="shared" si="5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1">
        <f t="shared" si="5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1">
        <f t="shared" si="5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1">
        <f t="shared" si="5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1">
        <f t="shared" si="5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1">
        <f t="shared" si="5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1">
        <f t="shared" si="5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1">
        <f t="shared" si="5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1">
        <f t="shared" si="5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1">
        <f t="shared" si="5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1">
        <f t="shared" si="5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1">
        <f t="shared" si="5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42506.965995370374</v>
      </c>
      <c r="T635" s="11">
        <f t="shared" si="5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1">
        <f t="shared" si="5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1">
        <f t="shared" si="5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1">
        <f t="shared" si="5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1">
        <f t="shared" si="5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1">
        <f t="shared" si="5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1">
        <f t="shared" si="5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42683.08697916667</v>
      </c>
      <c r="T642" s="11">
        <f t="shared" si="5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 LEN(N643) - FIND("/", N643))</f>
        <v>wearables</v>
      </c>
      <c r="S643" s="11">
        <f t="shared" ref="S643:T706" si="64">(((J643/60)/60)/24) + DATE(1970,1,1) + (-8/24)</f>
        <v>42199.236666666664</v>
      </c>
      <c r="T643" s="11">
        <f t="shared" ref="T643:T706" si="65">(((I643/60)/60)/24) + DATE(1970,1,1) + 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1">
        <f t="shared" si="65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1">
        <f t="shared" si="65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1">
        <f t="shared" si="65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1">
        <f t="shared" si="65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1">
        <f t="shared" si="65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1">
        <f t="shared" si="65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1">
        <f t="shared" si="65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1">
        <f t="shared" si="65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1">
        <f t="shared" si="65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1">
        <f t="shared" si="65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1">
        <f t="shared" si="65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1">
        <f t="shared" si="65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1">
        <f t="shared" si="65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1">
        <f t="shared" si="65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1">
        <f t="shared" si="65"/>
        <v>42477.429618055547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1">
        <f t="shared" si="65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1">
        <f t="shared" si="65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1">
        <f t="shared" si="65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1">
        <f t="shared" si="65"/>
        <v>41952.449988425928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1">
        <f t="shared" si="65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1">
        <f t="shared" si="65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1">
        <f t="shared" si="65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1">
        <f t="shared" si="65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1">
        <f t="shared" si="65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41838.498819444445</v>
      </c>
      <c r="T668" s="11">
        <f t="shared" si="65"/>
        <v>41868.498819444445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1">
        <f t="shared" si="65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1">
        <f t="shared" si="65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1">
        <f t="shared" si="65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1">
        <f t="shared" si="65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1">
        <f t="shared" si="65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1">
        <f t="shared" si="65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1">
        <f t="shared" si="65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1">
        <f t="shared" si="65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1">
        <f t="shared" si="65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42012.434965277782</v>
      </c>
      <c r="T678" s="11">
        <f t="shared" si="65"/>
        <v>42042.434965277782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1">
        <f t="shared" si="65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1">
        <f t="shared" si="65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1">
        <f t="shared" si="65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1">
        <f t="shared" si="65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1">
        <f t="shared" si="65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1">
        <f t="shared" si="65"/>
        <v>42808.39030092593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1">
        <f t="shared" si="65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1">
        <f t="shared" si="65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1">
        <f t="shared" si="65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1">
        <f t="shared" si="65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1">
        <f t="shared" si="65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1">
        <f t="shared" si="65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1">
        <f t="shared" si="65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1">
        <f t="shared" si="65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1">
        <f t="shared" si="65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1">
        <f t="shared" si="65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1">
        <f t="shared" si="65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1">
        <f t="shared" si="65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1">
        <f t="shared" si="65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1">
        <f t="shared" si="65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1">
        <f t="shared" si="65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</v>
      </c>
      <c r="T700" s="11">
        <f t="shared" si="65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1">
        <f t="shared" si="65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1">
        <f t="shared" si="65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1">
        <f t="shared" si="65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1">
        <f t="shared" si="65"/>
        <v>42698.435034722213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1">
        <f t="shared" si="65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42725.859583333331</v>
      </c>
      <c r="T706" s="11">
        <f t="shared" si="65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 LEN(N707) - FIND("/", N707))</f>
        <v>wearables</v>
      </c>
      <c r="S707" s="11">
        <f t="shared" ref="S707:T770" si="70">(((J707/60)/60)/24) + DATE(1970,1,1) + (-8/24)</f>
        <v>42726.158310185179</v>
      </c>
      <c r="T707" s="11">
        <f t="shared" ref="T707:T770" si="71">(((I707/60)/60)/24) + DATE(1970,1,1) + 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1">
        <f t="shared" si="71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1">
        <f t="shared" si="71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1">
        <f t="shared" si="71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1">
        <f t="shared" si="71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1">
        <f t="shared" si="71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1">
        <f t="shared" si="71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42384.347592592596</v>
      </c>
      <c r="T714" s="11">
        <f t="shared" si="71"/>
        <v>42414.347592592596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1">
        <f t="shared" si="71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1">
        <f t="shared" si="71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1">
        <f t="shared" si="71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1">
        <f t="shared" si="71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41857.520856481482</v>
      </c>
      <c r="T719" s="11">
        <f t="shared" si="71"/>
        <v>41887.520856481482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1">
        <f t="shared" si="71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1">
        <f t="shared" si="71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1">
        <f t="shared" si="71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1">
        <f t="shared" si="71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1">
        <f t="shared" si="71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42184.483206018522</v>
      </c>
      <c r="T725" s="11">
        <f t="shared" si="71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1">
        <f t="shared" si="71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1">
        <f t="shared" si="71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1">
        <f t="shared" si="71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41246.686909722215</v>
      </c>
      <c r="T729" s="11">
        <f t="shared" si="71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1">
        <f t="shared" si="71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1">
        <f t="shared" si="71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1">
        <f t="shared" si="71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1">
        <f t="shared" si="71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1">
        <f t="shared" si="71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1">
        <f t="shared" si="71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1">
        <f t="shared" si="71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1">
        <f t="shared" si="71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1">
        <f t="shared" si="71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1">
        <f t="shared" si="71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41943.270763888882</v>
      </c>
      <c r="T740" s="11">
        <f t="shared" si="71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1">
        <f t="shared" si="71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1">
        <f t="shared" si="71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1">
        <f t="shared" si="71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1">
        <f t="shared" si="71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1">
        <f t="shared" si="71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1">
        <f t="shared" si="71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1">
        <f t="shared" si="71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1">
        <f t="shared" si="71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1">
        <f t="shared" si="71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1">
        <f t="shared" si="71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1">
        <f t="shared" si="71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1">
        <f t="shared" si="71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1">
        <f t="shared" si="71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1">
        <f t="shared" si="71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1">
        <f t="shared" si="71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1">
        <f t="shared" si="71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1">
        <f t="shared" si="71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1">
        <f t="shared" si="71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1">
        <f t="shared" si="71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1">
        <f t="shared" si="71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1">
        <f t="shared" si="71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1">
        <f t="shared" si="71"/>
        <v>42700.472372685181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1">
        <f t="shared" si="71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1">
        <f t="shared" si="71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41471.113518518512</v>
      </c>
      <c r="T765" s="11">
        <f t="shared" si="71"/>
        <v>41501.113518518512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1">
        <f t="shared" si="71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1">
        <f t="shared" si="71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1">
        <f t="shared" si="71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1">
        <f t="shared" si="71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41593.873726851853</v>
      </c>
      <c r="T770" s="11">
        <f t="shared" si="71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 LEN(N771) - FIND("/", N771))</f>
        <v>fiction</v>
      </c>
      <c r="S771" s="11">
        <f t="shared" ref="S771:T834" si="76">(((J771/60)/60)/24) + DATE(1970,1,1) + (-8/24)</f>
        <v>41604.663124999999</v>
      </c>
      <c r="T771" s="11">
        <f t="shared" ref="T771:T834" si="77">(((I771/60)/60)/24) + DATE(1970,1,1) + 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41289.666307870371</v>
      </c>
      <c r="T772" s="11">
        <f t="shared" si="77"/>
        <v>41329.666307870371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1">
        <f t="shared" si="77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1">
        <f t="shared" si="77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42100.402604166658</v>
      </c>
      <c r="T775" s="11">
        <f t="shared" si="77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1">
        <f t="shared" si="77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1">
        <f t="shared" si="77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1">
        <f t="shared" si="77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1">
        <f t="shared" si="77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1">
        <f t="shared" si="77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1">
        <f t="shared" si="77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1">
        <f t="shared" si="77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41402.667523148149</v>
      </c>
      <c r="T783" s="11">
        <f t="shared" si="77"/>
        <v>41432.667523148149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1">
        <f t="shared" si="77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1">
        <f t="shared" si="77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1">
        <f t="shared" si="77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41303.260590277772</v>
      </c>
      <c r="T787" s="11">
        <f t="shared" si="77"/>
        <v>41333.260590277772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1">
        <f t="shared" si="77"/>
        <v>41040.32430555555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1">
        <f t="shared" si="77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1">
        <f t="shared" si="77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41276.852777777778</v>
      </c>
      <c r="T791" s="11">
        <f t="shared" si="77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1">
        <f t="shared" si="77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1">
        <f t="shared" si="77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41555.540312500001</v>
      </c>
      <c r="T794" s="11">
        <f t="shared" si="77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1">
        <f t="shared" si="77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1">
        <f t="shared" si="77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1">
        <f t="shared" si="77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1">
        <f t="shared" si="77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1">
        <f t="shared" si="77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1">
        <f t="shared" si="77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1">
        <f t="shared" si="77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1">
        <f t="shared" si="77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1">
        <f t="shared" si="77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41122.688935185186</v>
      </c>
      <c r="T804" s="11">
        <f t="shared" si="77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1">
        <f t="shared" si="77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40729.772291666668</v>
      </c>
      <c r="T806" s="11">
        <f t="shared" si="77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1">
        <f t="shared" si="77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1">
        <f t="shared" si="77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1">
        <f t="shared" si="77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1">
        <f t="shared" si="77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1">
        <f t="shared" si="77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1">
        <f t="shared" si="77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1">
        <f t="shared" si="77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1">
        <f t="shared" si="77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1">
        <f t="shared" si="77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1">
        <f t="shared" si="77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1">
        <f t="shared" si="77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1">
        <f t="shared" si="77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1">
        <f t="shared" si="77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1">
        <f t="shared" si="77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1">
        <f t="shared" si="77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1">
        <f t="shared" si="77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1">
        <f t="shared" si="77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1">
        <f t="shared" si="77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1">
        <f t="shared" si="77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1">
        <f t="shared" si="77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1">
        <f t="shared" si="77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1">
        <f t="shared" si="77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1">
        <f t="shared" si="77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41072.71738425926</v>
      </c>
      <c r="T830" s="11">
        <f t="shared" si="77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1">
        <f t="shared" si="77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1">
        <f t="shared" si="77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1">
        <f t="shared" si="77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40869.341840277775</v>
      </c>
      <c r="T834" s="11">
        <f t="shared" si="77"/>
        <v>40929.009027777778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 LEN(N835) - FIND("/", N835))</f>
        <v>rock</v>
      </c>
      <c r="S835" s="11">
        <f t="shared" ref="S835:T898" si="82">(((J835/60)/60)/24) + DATE(1970,1,1) + (-8/24)</f>
        <v>41718.544849537036</v>
      </c>
      <c r="T835" s="11">
        <f t="shared" ref="T835:T898" si="83">(((I835/60)/60)/24) + DATE(1970,1,1) + 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1">
        <f t="shared" si="83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1">
        <f t="shared" si="83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1">
        <f t="shared" si="83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1">
        <f t="shared" si="83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1">
        <f t="shared" si="83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1">
        <f t="shared" si="83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1">
        <f t="shared" si="83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</v>
      </c>
      <c r="T843" s="11">
        <f t="shared" si="83"/>
        <v>41953.547025462954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41526.259062500001</v>
      </c>
      <c r="T844" s="11">
        <f t="shared" si="83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1">
        <f t="shared" si="83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1">
        <f t="shared" si="83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1">
        <f t="shared" si="83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1">
        <f t="shared" si="83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42165.465000000004</v>
      </c>
      <c r="T849" s="11">
        <f t="shared" si="83"/>
        <v>42195.465000000004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1">
        <f t="shared" si="83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1">
        <f t="shared" si="83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1">
        <f t="shared" si="83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1">
        <f t="shared" si="83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1">
        <f t="shared" si="83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1">
        <f t="shared" si="83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1">
        <f t="shared" si="83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42544.791863425926</v>
      </c>
      <c r="T857" s="11">
        <f t="shared" si="83"/>
        <v>42574.791863425926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1">
        <f t="shared" si="83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1">
        <f t="shared" si="83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1">
        <f t="shared" si="83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1">
        <f t="shared" si="83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1">
        <f t="shared" si="83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1">
        <f t="shared" si="83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1">
        <f t="shared" si="83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1">
        <f t="shared" si="83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1">
        <f t="shared" si="83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41230.439780092594</v>
      </c>
      <c r="T867" s="11">
        <f t="shared" si="83"/>
        <v>41290.439780092594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1">
        <f t="shared" si="83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1">
        <f t="shared" si="83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1">
        <f t="shared" si="83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41342.512233796297</v>
      </c>
      <c r="T871" s="11">
        <f t="shared" si="83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1">
        <f t="shared" si="83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1">
        <f t="shared" si="83"/>
        <v>41607.26961805555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1">
        <f t="shared" si="83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41183.833796296298</v>
      </c>
      <c r="T875" s="11">
        <f t="shared" si="83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1">
        <f t="shared" si="83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1">
        <f t="shared" si="83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1">
        <f t="shared" si="83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41597.455555555556</v>
      </c>
      <c r="T879" s="11">
        <f t="shared" si="83"/>
        <v>41627.455555555556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1">
        <f t="shared" si="83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1">
        <f t="shared" si="83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1">
        <f t="shared" si="83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1">
        <f t="shared" si="83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1">
        <f t="shared" si="83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1">
        <f t="shared" si="83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40981.469282407401</v>
      </c>
      <c r="T886" s="11">
        <f t="shared" si="83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1">
        <f t="shared" si="83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1">
        <f t="shared" si="83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1">
        <f t="shared" si="83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1">
        <f t="shared" si="83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1">
        <f t="shared" si="83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1">
        <f t="shared" si="83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1">
        <f t="shared" si="83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1">
        <f t="shared" si="83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1">
        <f t="shared" si="83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42496.648263888892</v>
      </c>
      <c r="T896" s="11">
        <f t="shared" si="83"/>
        <v>42526.648263888892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1">
        <f t="shared" si="83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42218.539652777778</v>
      </c>
      <c r="T898" s="11">
        <f t="shared" si="83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 LEN(N899) - FIND("/", N899))</f>
        <v>indie rock</v>
      </c>
      <c r="S899" s="11">
        <f t="shared" ref="S899:T962" si="88">(((J899/60)/60)/24) + DATE(1970,1,1) + (-8/24)</f>
        <v>41211.355416666665</v>
      </c>
      <c r="T899" s="11">
        <f t="shared" ref="T899:T962" si="89">(((I899/60)/60)/24) + DATE(1970,1,1) + 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1">
        <f t="shared" si="8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1">
        <f t="shared" si="8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1">
        <f t="shared" si="8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1">
        <f t="shared" si="8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1">
        <f t="shared" si="8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1">
        <f t="shared" si="8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1">
        <f t="shared" si="8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1">
        <f t="shared" si="8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1">
        <f t="shared" si="8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1">
        <f t="shared" si="8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1">
        <f t="shared" si="8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1">
        <f t="shared" si="8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1">
        <f t="shared" si="8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1">
        <f t="shared" si="8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1">
        <f t="shared" si="89"/>
        <v>41253.817673611105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1">
        <f t="shared" si="8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41116.429942129631</v>
      </c>
      <c r="T916" s="11">
        <f t="shared" si="89"/>
        <v>41146.429942129631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1">
        <f t="shared" si="8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1">
        <f t="shared" si="8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1">
        <f t="shared" si="8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1">
        <f t="shared" si="8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1">
        <f t="shared" si="8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41562.338217592594</v>
      </c>
      <c r="T922" s="11">
        <f t="shared" si="8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40846.837685185179</v>
      </c>
      <c r="T923" s="11">
        <f t="shared" si="8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1">
        <f t="shared" si="8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1">
        <f t="shared" si="8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41288.609594907408</v>
      </c>
      <c r="T926" s="11">
        <f t="shared" si="89"/>
        <v>41318.609594907408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1">
        <f t="shared" si="8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1">
        <f t="shared" si="8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1">
        <f t="shared" si="8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1">
        <f t="shared" si="8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1">
        <f t="shared" si="8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1">
        <f t="shared" si="8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1">
        <f t="shared" si="8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1">
        <f t="shared" si="8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41710.835752314815</v>
      </c>
      <c r="T935" s="11">
        <f t="shared" si="89"/>
        <v>41770.835752314815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1">
        <f t="shared" si="8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1">
        <f t="shared" si="8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1">
        <f t="shared" si="8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1">
        <f t="shared" si="89"/>
        <v>41581.50644675926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1">
        <f t="shared" si="8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1">
        <f t="shared" si="8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1">
        <f t="shared" si="8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1">
        <f t="shared" si="8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42382.509953703695</v>
      </c>
      <c r="T944" s="11">
        <f t="shared" si="89"/>
        <v>42418.509953703695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1">
        <f t="shared" si="8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1">
        <f t="shared" si="8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42732.539652777778</v>
      </c>
      <c r="T947" s="11">
        <f t="shared" si="8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1">
        <f t="shared" si="8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1">
        <f t="shared" si="8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1">
        <f t="shared" si="8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1">
        <f t="shared" si="8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1">
        <f t="shared" si="8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</v>
      </c>
      <c r="T953" s="11">
        <f t="shared" si="89"/>
        <v>42525.32027777777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1">
        <f t="shared" si="89"/>
        <v>42692.321898148148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1">
        <f t="shared" si="8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1">
        <f t="shared" si="8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1">
        <f t="shared" si="8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1">
        <f t="shared" si="8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1">
        <f t="shared" si="8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1">
        <f t="shared" si="8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1">
        <f t="shared" si="8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42766.29346064815</v>
      </c>
      <c r="T962" s="11">
        <f t="shared" si="8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 LEN(N963) - FIND("/", N963))</f>
        <v>wearables</v>
      </c>
      <c r="S963" s="11">
        <f t="shared" ref="S963:T1026" si="94">(((J963/60)/60)/24) + DATE(1970,1,1) + (-8/24)</f>
        <v>42740.360358796293</v>
      </c>
      <c r="T963" s="11">
        <f t="shared" ref="T963:T1026" si="95">(((I963/60)/60)/24) + DATE(1970,1,1) + 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1">
        <f t="shared" si="95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1">
        <f t="shared" si="95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1">
        <f t="shared" si="95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1">
        <f t="shared" si="95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1">
        <f t="shared" si="95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1">
        <f t="shared" si="95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1">
        <f t="shared" si="95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1">
        <f t="shared" si="95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1">
        <f t="shared" si="95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1">
        <f t="shared" si="95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1">
        <f t="shared" si="95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1">
        <f t="shared" si="95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1">
        <f t="shared" si="95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1">
        <f t="shared" si="95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1">
        <f t="shared" si="95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1">
        <f t="shared" si="95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1">
        <f t="shared" si="95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42506.083657407398</v>
      </c>
      <c r="T981" s="11">
        <f t="shared" si="95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1">
        <f t="shared" si="95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1">
        <f t="shared" si="95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1">
        <f t="shared" si="95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42574.334317129629</v>
      </c>
      <c r="T985" s="11">
        <f t="shared" si="95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1">
        <f t="shared" si="95"/>
        <v>42090.740833333337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1">
        <f t="shared" si="95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1">
        <f t="shared" si="95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1">
        <f t="shared" si="95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1">
        <f t="shared" si="95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1">
        <f t="shared" si="95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1">
        <f t="shared" si="95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1">
        <f t="shared" si="95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1">
        <f t="shared" si="95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1">
        <f t="shared" si="95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1">
        <f t="shared" si="95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1">
        <f t="shared" si="95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1">
        <f t="shared" si="95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1">
        <f t="shared" si="95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1">
        <f t="shared" si="95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1">
        <f t="shared" si="95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42748.726388888892</v>
      </c>
      <c r="T1002" s="11">
        <f t="shared" si="95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1">
        <f t="shared" si="95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1">
        <f t="shared" si="95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1">
        <f t="shared" si="95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1">
        <f t="shared" si="95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42276.291469907403</v>
      </c>
      <c r="T1007" s="11">
        <f t="shared" si="95"/>
        <v>42307.291469907403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1">
        <f t="shared" si="95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1">
        <f t="shared" si="95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1">
        <f t="shared" si="95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1">
        <f t="shared" si="95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1">
        <f t="shared" si="95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1">
        <f t="shared" si="95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1">
        <f t="shared" si="95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1">
        <f t="shared" si="95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1">
        <f t="shared" si="95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1">
        <f t="shared" si="95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1">
        <f t="shared" si="95"/>
        <v>42466.732129629621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1">
        <f t="shared" si="95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1">
        <f t="shared" si="95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1">
        <f t="shared" si="95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1">
        <f t="shared" si="95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1">
        <f t="shared" si="95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42111.313391203708</v>
      </c>
      <c r="T1024" s="11">
        <f t="shared" si="95"/>
        <v>42141.313391203708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1">
        <f t="shared" si="95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42370.247256944444</v>
      </c>
      <c r="T1026" s="11">
        <f t="shared" si="95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 LEN(N1027) - FIND("/", N1027))</f>
        <v>electronic music</v>
      </c>
      <c r="S1027" s="11">
        <f t="shared" ref="S1027:T1090" si="100">(((J1027/60)/60)/24) + DATE(1970,1,1) + (-8/24)</f>
        <v>42049.500428240739</v>
      </c>
      <c r="T1027" s="11">
        <f t="shared" ref="T1027:T1090" si="101">(((I1027/60)/60)/24) + DATE(1970,1,1) + 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1">
        <f t="shared" si="101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1">
        <f t="shared" si="101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1">
        <f t="shared" si="101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1">
        <f t="shared" si="101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1">
        <f t="shared" si="101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1">
        <f t="shared" si="101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1">
        <f t="shared" si="101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42688.399074074077</v>
      </c>
      <c r="T1035" s="11">
        <f t="shared" si="101"/>
        <v>42716.399074074077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1">
        <f t="shared" si="101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1">
        <f t="shared" si="101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1">
        <f t="shared" si="101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1">
        <f t="shared" si="101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1">
        <f t="shared" si="101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1">
        <f t="shared" si="101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1">
        <f t="shared" si="101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41830.726759259262</v>
      </c>
      <c r="T1043" s="11">
        <f t="shared" si="101"/>
        <v>41850.726759259262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1">
        <f t="shared" si="101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1">
        <f t="shared" si="101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1">
        <f t="shared" si="101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41844.541087962964</v>
      </c>
      <c r="T1047" s="11">
        <f t="shared" si="101"/>
        <v>41874.541087962964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1">
        <f t="shared" si="101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41918.485127314809</v>
      </c>
      <c r="T1049" s="11">
        <f t="shared" si="101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1">
        <f t="shared" si="101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1">
        <f t="shared" si="101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1">
        <f t="shared" si="101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1">
        <f t="shared" si="101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1">
        <f t="shared" si="101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1">
        <f t="shared" si="101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1">
        <f t="shared" si="101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1">
        <f t="shared" si="101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1">
        <f t="shared" si="101"/>
        <v>42118.344641203708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42678.537997685176</v>
      </c>
      <c r="T1059" s="11">
        <f t="shared" si="101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1">
        <f t="shared" si="101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1">
        <f t="shared" si="101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1">
        <f t="shared" si="101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1">
        <f t="shared" si="101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1">
        <f t="shared" si="101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1">
        <f t="shared" si="101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1">
        <f t="shared" si="101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1">
        <f t="shared" si="101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41445.629421296297</v>
      </c>
      <c r="T1068" s="11">
        <f t="shared" si="101"/>
        <v>41490.629421296297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1">
        <f t="shared" si="101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42440.037777777768</v>
      </c>
      <c r="T1070" s="11">
        <f t="shared" si="101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1">
        <f t="shared" si="101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1">
        <f t="shared" si="101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1">
        <f t="shared" si="101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1">
        <f t="shared" si="101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1">
        <f t="shared" si="101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1">
        <f t="shared" si="101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1">
        <f t="shared" si="101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1">
        <f t="shared" si="101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1">
        <f t="shared" si="101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1">
        <f t="shared" si="101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42479.23305555556</v>
      </c>
      <c r="T1081" s="11">
        <f t="shared" si="101"/>
        <v>42504.23305555556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1">
        <f t="shared" si="101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1">
        <f t="shared" si="101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41101.572777777779</v>
      </c>
      <c r="T1084" s="11">
        <f t="shared" si="101"/>
        <v>41131.572777777779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1">
        <f t="shared" si="101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1">
        <f t="shared" si="101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1">
        <f t="shared" si="101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1">
        <f t="shared" si="101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41775.380636574075</v>
      </c>
      <c r="T1089" s="11">
        <f t="shared" si="101"/>
        <v>41805.380636574075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41723.466053240736</v>
      </c>
      <c r="T1090" s="11">
        <f t="shared" si="101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 LEN(N1091) - FIND("/", N1091))</f>
        <v>video games</v>
      </c>
      <c r="S1091" s="11">
        <f t="shared" ref="S1091:T1154" si="106">(((J1091/60)/60)/24) + DATE(1970,1,1) + (-8/24)</f>
        <v>42150.856192129628</v>
      </c>
      <c r="T1091" s="11">
        <f t="shared" ref="T1091:T1154" si="107">(((I1091/60)/60)/24) + DATE(1970,1,1) + 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1">
        <f t="shared" si="107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1">
        <f t="shared" si="107"/>
        <v>42470.44527777777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1">
        <f t="shared" si="107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1">
        <f t="shared" si="107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40795.380011574067</v>
      </c>
      <c r="T1096" s="11">
        <f t="shared" si="107"/>
        <v>40825.380011574067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1">
        <f t="shared" si="107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1">
        <f t="shared" si="107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1">
        <f t="shared" si="107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1">
        <f t="shared" si="107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1">
        <f t="shared" si="107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1">
        <f t="shared" si="107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1">
        <f t="shared" si="107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1">
        <f t="shared" si="107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1">
        <f t="shared" si="107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1">
        <f t="shared" si="107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1">
        <f t="shared" si="107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1">
        <f t="shared" si="107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1">
        <f t="shared" si="107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1">
        <f t="shared" si="107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1">
        <f t="shared" si="107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1">
        <f t="shared" si="107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42346.870254629634</v>
      </c>
      <c r="T1113" s="11">
        <f t="shared" si="107"/>
        <v>42376.870254629634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1">
        <f t="shared" si="107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1">
        <f t="shared" si="107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1">
        <f t="shared" si="107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1">
        <f t="shared" si="107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41009.513981481476</v>
      </c>
      <c r="T1118" s="11">
        <f t="shared" si="107"/>
        <v>41069.513981481476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1">
        <f t="shared" si="107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1">
        <f t="shared" si="107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1">
        <f t="shared" si="107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1">
        <f t="shared" si="107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1">
        <f t="shared" si="107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1">
        <f t="shared" si="107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1">
        <f t="shared" si="107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1">
        <f t="shared" si="107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1">
        <f t="shared" si="107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</v>
      </c>
      <c r="T1128" s="11">
        <f t="shared" si="107"/>
        <v>42564.99414351851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1">
        <f t="shared" si="107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1">
        <f t="shared" si="107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1">
        <f t="shared" si="107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1">
        <f t="shared" si="107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1">
        <f t="shared" si="107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1">
        <f t="shared" si="107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1">
        <f t="shared" si="107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1">
        <f t="shared" si="107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42558.656180555547</v>
      </c>
      <c r="T1137" s="11">
        <f t="shared" si="107"/>
        <v>42588.656180555547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42327.338298611103</v>
      </c>
      <c r="T1138" s="11">
        <f t="shared" si="107"/>
        <v>42357.338298611103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1">
        <f t="shared" si="107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1">
        <f t="shared" si="107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41975.014189814807</v>
      </c>
      <c r="T1141" s="11">
        <f t="shared" si="107"/>
        <v>42005.014189814807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1">
        <f t="shared" si="107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1">
        <f t="shared" si="107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42021.672766203708</v>
      </c>
      <c r="T1144" s="11">
        <f t="shared" si="107"/>
        <v>42051.672766203708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1">
        <f t="shared" si="107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1">
        <f t="shared" si="107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41854.414259259262</v>
      </c>
      <c r="T1147" s="11">
        <f t="shared" si="107"/>
        <v>41914.414259259262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1">
        <f t="shared" si="107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1">
        <f t="shared" si="107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1">
        <f t="shared" si="107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1">
        <f t="shared" si="107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1">
        <f t="shared" si="107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42223.769247685181</v>
      </c>
      <c r="T1153" s="11">
        <f t="shared" si="107"/>
        <v>42253.769247685181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42109.376296296294</v>
      </c>
      <c r="T1154" s="11">
        <f t="shared" si="107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 LEN(N1155) - FIND("/", N1155))</f>
        <v>food trucks</v>
      </c>
      <c r="S1155" s="11">
        <f t="shared" ref="S1155:T1218" si="112">(((J1155/60)/60)/24) + DATE(1970,1,1) + (-8/24)</f>
        <v>42143.380844907406</v>
      </c>
      <c r="T1155" s="11">
        <f t="shared" ref="T1155:T1218" si="113">(((I1155/60)/60)/24) + DATE(1970,1,1) + 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1">
        <f t="shared" si="113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1">
        <f t="shared" si="113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1">
        <f t="shared" si="113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1">
        <f t="shared" si="113"/>
        <v>41978.336574074077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1">
        <f t="shared" si="113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1">
        <f t="shared" si="113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1">
        <f t="shared" si="113"/>
        <v>42090.77993055556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1">
        <f t="shared" si="113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1">
        <f t="shared" si="113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1">
        <f t="shared" si="113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1">
        <f t="shared" si="113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41791.881134259253</v>
      </c>
      <c r="T1167" s="11">
        <f t="shared" si="113"/>
        <v>41825.881134259253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1">
        <f t="shared" si="113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1">
        <f t="shared" si="113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1">
        <f t="shared" si="113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1">
        <f t="shared" si="113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1">
        <f t="shared" si="113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1">
        <f t="shared" si="113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41841.348981481482</v>
      </c>
      <c r="T1174" s="11">
        <f t="shared" si="113"/>
        <v>41871.348981481482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1">
        <f t="shared" si="113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1">
        <f t="shared" si="113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1">
        <f t="shared" si="113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1">
        <f t="shared" si="113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1">
        <f t="shared" si="113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1">
        <f t="shared" si="113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1">
        <f t="shared" si="113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1">
        <f t="shared" si="113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1">
        <f t="shared" si="113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1">
        <f t="shared" si="113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1">
        <f t="shared" si="113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1">
        <f t="shared" si="113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1">
        <f t="shared" si="113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1">
        <f t="shared" si="113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1">
        <f t="shared" si="113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1">
        <f t="shared" si="113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1">
        <f t="shared" si="113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1">
        <f t="shared" si="113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1">
        <f t="shared" si="113"/>
        <v>42449.228703703695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1">
        <f t="shared" si="113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42409.442743055559</v>
      </c>
      <c r="T1195" s="11">
        <f t="shared" si="113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1">
        <f t="shared" si="113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1">
        <f t="shared" si="113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1">
        <f t="shared" si="113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1">
        <f t="shared" si="113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1">
        <f t="shared" si="113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1">
        <f t="shared" si="113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1">
        <f t="shared" si="113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1">
        <f t="shared" si="113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42151.955486111103</v>
      </c>
      <c r="T1204" s="11">
        <f t="shared" si="113"/>
        <v>42181.955486111103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1">
        <f t="shared" si="113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1">
        <f t="shared" si="113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1">
        <f t="shared" si="113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42772.442743055559</v>
      </c>
      <c r="T1208" s="11">
        <f t="shared" si="113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1">
        <f t="shared" si="113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1">
        <f t="shared" si="113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1">
        <f t="shared" si="113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1">
        <f t="shared" si="113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1">
        <f t="shared" si="113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1">
        <f t="shared" si="113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1">
        <f t="shared" si="113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1">
        <f t="shared" si="113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1">
        <f t="shared" si="113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42247.283067129632</v>
      </c>
      <c r="T1218" s="11">
        <f t="shared" si="113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 LEN(N1219) - FIND("/", N1219))</f>
        <v>photobooks</v>
      </c>
      <c r="S1219" s="11">
        <f t="shared" ref="S1219:T1282" si="118">(((J1219/60)/60)/24) + DATE(1970,1,1) + (-8/24)</f>
        <v>42535.4761574074</v>
      </c>
      <c r="T1219" s="11">
        <f t="shared" ref="T1219:T1282" si="119">(((I1219/60)/60)/24) + DATE(1970,1,1) + 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1">
        <f t="shared" si="11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42633.128622685181</v>
      </c>
      <c r="T1221" s="11">
        <f t="shared" si="119"/>
        <v>42663.128622685181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1">
        <f t="shared" si="11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1">
        <f t="shared" si="11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1">
        <f t="shared" si="11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1">
        <f t="shared" si="11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1">
        <f t="shared" si="11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1">
        <f t="shared" si="11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1">
        <f t="shared" si="11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1">
        <f t="shared" si="11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1">
        <f t="shared" si="11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1">
        <f t="shared" si="11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1">
        <f t="shared" si="11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1">
        <f t="shared" si="11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41506.514699074076</v>
      </c>
      <c r="T1234" s="11">
        <f t="shared" si="119"/>
        <v>41553.514699074076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1">
        <f t="shared" si="11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1">
        <f t="shared" si="11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1">
        <f t="shared" si="11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1">
        <f t="shared" si="11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1">
        <f t="shared" si="11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1">
        <f t="shared" si="11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1">
        <f t="shared" si="11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1">
        <f t="shared" si="11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1">
        <f t="shared" si="11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1">
        <f t="shared" si="11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1">
        <f t="shared" si="11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41355.492164351846</v>
      </c>
      <c r="T1246" s="11">
        <f t="shared" si="11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41774.266597222217</v>
      </c>
      <c r="T1247" s="11">
        <f t="shared" si="119"/>
        <v>41804.266597222217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1">
        <f t="shared" si="11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1">
        <f t="shared" si="11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1">
        <f t="shared" si="11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41067.407534722224</v>
      </c>
      <c r="T1251" s="11">
        <f t="shared" si="119"/>
        <v>41097.407534722224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1">
        <f t="shared" si="11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1">
        <f t="shared" si="11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1">
        <f t="shared" si="11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1">
        <f t="shared" si="11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1">
        <f t="shared" si="11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1">
        <f t="shared" si="11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40921.586006944446</v>
      </c>
      <c r="T1258" s="11">
        <f t="shared" si="119"/>
        <v>40951.586006944446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1">
        <f t="shared" si="11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1">
        <f t="shared" si="11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1">
        <f t="shared" si="11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1">
        <f t="shared" si="11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1">
        <f t="shared" si="11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1">
        <f t="shared" si="11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1">
        <f t="shared" si="11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1">
        <f t="shared" si="11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1">
        <f t="shared" si="11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1">
        <f t="shared" si="11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1">
        <f t="shared" si="11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1">
        <f t="shared" si="11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42445.489722222213</v>
      </c>
      <c r="T1271" s="11">
        <f t="shared" si="11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40933.523634259262</v>
      </c>
      <c r="T1272" s="11">
        <f t="shared" si="11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1">
        <f t="shared" si="11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1">
        <f t="shared" si="11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1">
        <f t="shared" si="11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1">
        <f t="shared" si="11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1">
        <f t="shared" si="11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1">
        <f t="shared" si="11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1">
        <f t="shared" si="11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1">
        <f t="shared" si="11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1">
        <f t="shared" si="11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40513.42423611111</v>
      </c>
      <c r="T1282" s="11">
        <f t="shared" si="11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 LEN(N1283) - FIND("/", N1283))</f>
        <v>rock</v>
      </c>
      <c r="S1283" s="11">
        <f t="shared" ref="S1283:T1346" si="124">(((J1283/60)/60)/24) + DATE(1970,1,1) + (-8/24)</f>
        <v>41463.410138888888</v>
      </c>
      <c r="T1283" s="11">
        <f t="shared" ref="T1283:T1346" si="125">(((I1283/60)/60)/24) + DATE(1970,1,1) + 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41586.141840277778</v>
      </c>
      <c r="T1284" s="11">
        <f t="shared" si="125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1">
        <f t="shared" si="125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1">
        <f t="shared" si="125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1">
        <f t="shared" si="125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1">
        <f t="shared" si="125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1">
        <f t="shared" si="125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1">
        <f t="shared" si="125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42708.801446759251</v>
      </c>
      <c r="T1291" s="11">
        <f t="shared" si="125"/>
        <v>42738.801446759251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1">
        <f t="shared" si="125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1">
        <f t="shared" si="125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1">
        <f t="shared" si="125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1">
        <f t="shared" si="125"/>
        <v>42322.409386574065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1">
        <f t="shared" si="125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1">
        <f t="shared" si="125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1">
        <f t="shared" si="125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1">
        <f t="shared" si="125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42458.347592592596</v>
      </c>
      <c r="T1300" s="11">
        <f t="shared" si="125"/>
        <v>42488.347592592596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1">
        <f t="shared" si="125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1">
        <f t="shared" si="125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1">
        <f t="shared" si="125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1">
        <f t="shared" si="125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1">
        <f t="shared" si="125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1">
        <f t="shared" si="125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1">
        <f t="shared" si="125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1">
        <f t="shared" si="125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42387.169895833329</v>
      </c>
      <c r="T1309" s="11">
        <f t="shared" si="125"/>
        <v>42417.169895833329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1">
        <f t="shared" si="125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1">
        <f t="shared" si="125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1">
        <f t="shared" si="125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1">
        <f t="shared" si="125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1">
        <f t="shared" si="125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1">
        <f t="shared" si="125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1">
        <f t="shared" si="125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1">
        <f t="shared" si="125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42393.628576388881</v>
      </c>
      <c r="T1318" s="11">
        <f t="shared" si="125"/>
        <v>42428.628576388881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1">
        <f t="shared" si="125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1">
        <f t="shared" si="125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1">
        <f t="shared" si="125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1">
        <f t="shared" si="125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1">
        <f t="shared" si="125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1">
        <f t="shared" si="125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1">
        <f t="shared" si="125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1">
        <f t="shared" si="125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1">
        <f t="shared" si="125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41974.458657407398</v>
      </c>
      <c r="T1328" s="11">
        <f t="shared" si="125"/>
        <v>42019.458657407398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1">
        <f t="shared" si="125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1">
        <f t="shared" si="125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1">
        <f t="shared" si="125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1">
        <f t="shared" si="125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1">
        <f t="shared" si="125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1">
        <f t="shared" si="125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1">
        <f t="shared" si="125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1">
        <f t="shared" si="125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1">
        <f t="shared" si="125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1">
        <f t="shared" si="125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1">
        <f t="shared" si="125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1">
        <f t="shared" si="125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1">
        <f t="shared" si="125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1">
        <f t="shared" si="125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1">
        <f t="shared" si="125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42172.483090277768</v>
      </c>
      <c r="T1344" s="11">
        <f t="shared" si="125"/>
        <v>42202.483090277768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1">
        <f t="shared" si="125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42522.456469907404</v>
      </c>
      <c r="T1346" s="11">
        <f t="shared" si="125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 LEN(N1347) - FIND("/", N1347))</f>
        <v>nonfiction</v>
      </c>
      <c r="S1347" s="11">
        <f t="shared" ref="S1347:T1410" si="130">(((J1347/60)/60)/24) + DATE(1970,1,1) + (-8/24)</f>
        <v>41799.481006944443</v>
      </c>
      <c r="T1347" s="11">
        <f t="shared" ref="T1347:T1410" si="131">(((I1347/60)/60)/24) + DATE(1970,1,1) + 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1">
        <f t="shared" si="131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1">
        <f t="shared" si="131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</v>
      </c>
      <c r="T1350" s="11">
        <f t="shared" si="131"/>
        <v>41991.17283564814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1">
        <f t="shared" si="131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1">
        <f t="shared" si="131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1">
        <f t="shared" si="131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1">
        <f t="shared" si="131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1">
        <f t="shared" si="131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1">
        <f t="shared" si="131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1">
        <f t="shared" si="131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41429.705555555556</v>
      </c>
      <c r="T1358" s="11">
        <f t="shared" si="131"/>
        <v>41459.705555555556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1">
        <f t="shared" si="131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1">
        <f t="shared" si="131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1">
        <f t="shared" si="131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1">
        <f t="shared" si="131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1">
        <f t="shared" si="131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1">
        <f t="shared" si="131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1">
        <f t="shared" si="131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41951.362337962957</v>
      </c>
      <c r="T1366" s="11">
        <f t="shared" si="131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1">
        <f t="shared" si="131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1">
        <f t="shared" si="131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1">
        <f t="shared" si="131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1">
        <f t="shared" si="131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1">
        <f t="shared" si="131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1">
        <f t="shared" si="131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1">
        <f t="shared" si="131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1">
        <f t="shared" si="131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1">
        <f t="shared" si="131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1">
        <f t="shared" si="131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1">
        <f t="shared" si="131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1">
        <f t="shared" si="131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1">
        <f t="shared" si="131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42568.426041666658</v>
      </c>
      <c r="T1380" s="11">
        <f t="shared" si="131"/>
        <v>42583.426041666658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42130.15828703704</v>
      </c>
      <c r="T1381" s="11">
        <f t="shared" si="131"/>
        <v>42160.15828703704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1">
        <f t="shared" si="131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1">
        <f t="shared" si="131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1">
        <f t="shared" si="131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1">
        <f t="shared" si="131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1">
        <f t="shared" si="131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1">
        <f t="shared" si="131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1">
        <f t="shared" si="131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1">
        <f t="shared" si="131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1">
        <f t="shared" si="131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1">
        <f t="shared" si="131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42087.469976851848</v>
      </c>
      <c r="T1392" s="11">
        <f t="shared" si="131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1">
        <f t="shared" si="131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1">
        <f t="shared" si="131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1">
        <f t="shared" si="131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1">
        <f t="shared" si="131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1">
        <f t="shared" si="131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1">
        <f t="shared" si="131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1">
        <f t="shared" si="131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1">
        <f t="shared" si="131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1">
        <f t="shared" si="131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1">
        <f t="shared" si="131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1">
        <f t="shared" si="131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1">
        <f t="shared" si="131"/>
        <v>42124.67836805556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1">
        <f t="shared" si="131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1">
        <f t="shared" si="131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1">
        <f t="shared" si="131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1">
        <f t="shared" si="131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1">
        <f t="shared" si="131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42291.538842592585</v>
      </c>
      <c r="T1410" s="11">
        <f t="shared" si="131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 - FIND("/", N1411))</f>
        <v>translations</v>
      </c>
      <c r="S1411" s="11">
        <f t="shared" ref="S1411:T1474" si="136">(((J1411/60)/60)/24) + DATE(1970,1,1) + (-8/24)</f>
        <v>41944.800173611111</v>
      </c>
      <c r="T1411" s="11">
        <f t="shared" ref="T1411:T1474" si="137">(((I1411/60)/60)/24) + DATE(1970,1,1) + 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1">
        <f t="shared" si="137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1">
        <f t="shared" si="137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1">
        <f t="shared" si="137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1">
        <f t="shared" si="137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1">
        <f t="shared" si="137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1">
        <f t="shared" si="137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1">
        <f t="shared" si="137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1">
        <f t="shared" si="137"/>
        <v>42262.132638888892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1">
        <f t="shared" si="137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1">
        <f t="shared" si="137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1">
        <f t="shared" si="137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1">
        <f t="shared" si="137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1">
        <f t="shared" si="137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1">
        <f t="shared" si="137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1">
        <f t="shared" si="137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1">
        <f t="shared" si="137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1">
        <f t="shared" si="137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1">
        <f t="shared" si="137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1">
        <f t="shared" si="137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42073.727337962955</v>
      </c>
      <c r="T1431" s="11">
        <f t="shared" si="137"/>
        <v>42103.727337962955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41961.480185185181</v>
      </c>
      <c r="T1432" s="11">
        <f t="shared" si="137"/>
        <v>41992.480185185181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1">
        <f t="shared" si="137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1">
        <f t="shared" si="137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1">
        <f t="shared" si="137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1">
        <f t="shared" si="137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1">
        <f t="shared" si="137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1">
        <f t="shared" si="137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1">
        <f t="shared" si="137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1">
        <f t="shared" si="137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42040.496539351843</v>
      </c>
      <c r="T1441" s="11">
        <f t="shared" si="137"/>
        <v>42070.496539351843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1">
        <f t="shared" si="137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1">
        <f t="shared" si="137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1">
        <f t="shared" si="137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1">
        <f t="shared" si="137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1">
        <f t="shared" si="137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1">
        <f t="shared" si="137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1">
        <f t="shared" si="137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1">
        <f t="shared" si="137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1">
        <f t="shared" si="137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1">
        <f t="shared" si="137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1">
        <f t="shared" si="137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1">
        <f t="shared" si="137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1">
        <f t="shared" si="137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1">
        <f t="shared" si="137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1">
        <f t="shared" si="137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1">
        <f t="shared" si="137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1">
        <f t="shared" si="137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1">
        <f t="shared" si="137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1">
        <f t="shared" si="137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1">
        <f t="shared" si="137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1">
        <f t="shared" si="137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1">
        <f t="shared" si="137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1">
        <f t="shared" si="137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1">
        <f t="shared" si="137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1">
        <f t="shared" si="137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1">
        <f t="shared" si="137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1">
        <f t="shared" si="137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1">
        <f t="shared" si="137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40645.681122685186</v>
      </c>
      <c r="T1470" s="11">
        <f t="shared" si="137"/>
        <v>40705.681122685186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1">
        <f t="shared" si="137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1">
        <f t="shared" si="137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1">
        <f t="shared" si="137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41533.20952546296</v>
      </c>
      <c r="T1474" s="11">
        <f t="shared" si="137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 LEN(N1475) - FIND("/", N1475))</f>
        <v>radio &amp; podcasts</v>
      </c>
      <c r="S1475" s="11">
        <f t="shared" ref="S1475:T1538" si="142">(((J1475/60)/60)/24) + DATE(1970,1,1) + (-8/24)</f>
        <v>40939.646284722221</v>
      </c>
      <c r="T1475" s="11">
        <f t="shared" ref="T1475:T1538" si="143">(((I1475/60)/60)/24) + DATE(1970,1,1) + 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41500.394583333327</v>
      </c>
      <c r="T1476" s="11">
        <f t="shared" si="143"/>
        <v>41530.394583333327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1">
        <f t="shared" si="143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1">
        <f t="shared" si="143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1">
        <f t="shared" si="143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1">
        <f t="shared" si="143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1">
        <f t="shared" si="143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1">
        <f t="shared" si="143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1">
        <f t="shared" si="143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41136.524722222224</v>
      </c>
      <c r="T1484" s="11">
        <f t="shared" si="143"/>
        <v>41158.993749999994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1">
        <f t="shared" si="143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1">
        <f t="shared" si="143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1">
        <f t="shared" si="143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1">
        <f t="shared" si="143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1">
        <f t="shared" si="143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1">
        <f t="shared" si="143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1">
        <f t="shared" si="143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1">
        <f t="shared" si="143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1">
        <f t="shared" si="143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1">
        <f t="shared" si="143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41411.533275462964</v>
      </c>
      <c r="T1495" s="11">
        <f t="shared" si="143"/>
        <v>41441.533275462964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1">
        <f t="shared" si="143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1">
        <f t="shared" si="143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1">
        <f t="shared" si="143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1">
        <f t="shared" si="143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1">
        <f t="shared" si="143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1">
        <f t="shared" si="143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1">
        <f t="shared" si="143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1">
        <f t="shared" si="143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1">
        <f t="shared" si="143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1">
        <f t="shared" si="143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1">
        <f t="shared" si="143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1">
        <f t="shared" si="143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1">
        <f t="shared" si="143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40254.117002314815</v>
      </c>
      <c r="T1509" s="11">
        <f t="shared" si="143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1">
        <f t="shared" si="143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1">
        <f t="shared" si="143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41809.051828703698</v>
      </c>
      <c r="T1512" s="11">
        <f t="shared" si="143"/>
        <v>41839.051828703698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1">
        <f t="shared" si="143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1">
        <f t="shared" si="143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1">
        <f t="shared" si="143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1">
        <f t="shared" si="143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1">
        <f t="shared" si="143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1">
        <f t="shared" si="143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1">
        <f t="shared" si="143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1">
        <f t="shared" si="143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1">
        <f t="shared" si="143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1">
        <f t="shared" si="143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1">
        <f t="shared" si="143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1">
        <f t="shared" si="143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1">
        <f t="shared" si="143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1">
        <f t="shared" si="143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1">
        <f t="shared" si="143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1">
        <f t="shared" si="143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1">
        <f t="shared" si="143"/>
        <v>42808.225532407399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1">
        <f t="shared" si="143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1">
        <f t="shared" si="143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42275.433969907412</v>
      </c>
      <c r="T1532" s="11">
        <f t="shared" si="143"/>
        <v>42300.433969907412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1">
        <f t="shared" si="143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1">
        <f t="shared" si="143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1">
        <f t="shared" si="143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42221.340995370374</v>
      </c>
      <c r="T1536" s="11">
        <f t="shared" si="143"/>
        <v>42251.340995370374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1">
        <f t="shared" si="143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42213.468865740739</v>
      </c>
      <c r="T1538" s="11">
        <f t="shared" si="143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 LEN(N1539) - FIND("/", N1539))</f>
        <v>photobooks</v>
      </c>
      <c r="S1539" s="11">
        <f t="shared" ref="S1539:T1602" si="148">(((J1539/60)/60)/24) + DATE(1970,1,1) + (-8/24)</f>
        <v>42551.981793981475</v>
      </c>
      <c r="T1539" s="11">
        <f t="shared" ref="T1539:T1602" si="149">(((I1539/60)/60)/24) + DATE(1970,1,1) + 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1">
        <f t="shared" si="14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42705.585868055547</v>
      </c>
      <c r="T1541" s="11">
        <f t="shared" si="149"/>
        <v>42738.585868055547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1">
        <f t="shared" si="14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1">
        <f t="shared" si="14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1">
        <f t="shared" si="14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1">
        <f t="shared" si="14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1">
        <f t="shared" si="14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1">
        <f t="shared" si="14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1">
        <f t="shared" si="14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1">
        <f t="shared" si="14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1">
        <f t="shared" si="149"/>
        <v>42316.590509259251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1">
        <f t="shared" si="14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1">
        <f t="shared" si="14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1">
        <f t="shared" si="14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1">
        <f t="shared" si="14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1">
        <f t="shared" si="14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1">
        <f t="shared" si="14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1">
        <f t="shared" si="14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1">
        <f t="shared" si="14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1">
        <f t="shared" si="14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1">
        <f t="shared" si="14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42107.719895833325</v>
      </c>
      <c r="T1561" s="11">
        <f t="shared" si="149"/>
        <v>42122.719895833325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1">
        <f t="shared" si="14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1">
        <f t="shared" si="149"/>
        <v>41584.750034722223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1">
        <f t="shared" si="14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1">
        <f t="shared" si="14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1">
        <f t="shared" si="14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1">
        <f t="shared" si="14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1">
        <f t="shared" si="14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41671.603530092587</v>
      </c>
      <c r="T1569" s="11">
        <f t="shared" si="14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1">
        <f t="shared" si="14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1">
        <f t="shared" si="14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1">
        <f t="shared" si="14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42144.436145833337</v>
      </c>
      <c r="T1573" s="11">
        <f t="shared" si="149"/>
        <v>42174.436145833337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1">
        <f t="shared" si="14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1">
        <f t="shared" si="14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1">
        <f t="shared" si="14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41799.190925925926</v>
      </c>
      <c r="T1577" s="11">
        <f t="shared" si="149"/>
        <v>41829.190925925926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1">
        <f t="shared" si="14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41054.514444444445</v>
      </c>
      <c r="T1579" s="11">
        <f t="shared" si="149"/>
        <v>41114.514444444445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1">
        <f t="shared" si="14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1">
        <f t="shared" si="14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40989.716736111113</v>
      </c>
      <c r="T1582" s="11">
        <f t="shared" si="149"/>
        <v>41049.716736111113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1">
        <f t="shared" si="14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1">
        <f t="shared" si="14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1">
        <f t="shared" si="14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1">
        <f t="shared" si="14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1">
        <f t="shared" si="14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42068.771087962967</v>
      </c>
      <c r="T1588" s="11">
        <f t="shared" si="14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1">
        <f t="shared" si="14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1">
        <f t="shared" si="14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1">
        <f t="shared" si="14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1">
        <f t="shared" si="14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1">
        <f t="shared" si="14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1">
        <f t="shared" si="14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1">
        <f t="shared" si="14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1">
        <f t="shared" si="149"/>
        <v>42505.347916666658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1">
        <f t="shared" si="149"/>
        <v>41808.509027777778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1">
        <f t="shared" si="14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1">
        <f t="shared" si="14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1">
        <f t="shared" si="14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1">
        <f t="shared" si="14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41790.723981481482</v>
      </c>
      <c r="T1602" s="11">
        <f t="shared" si="14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 LEN(N1603) - FIND("/", N1603))</f>
        <v>rock</v>
      </c>
      <c r="S1603" s="11">
        <f t="shared" ref="S1603:T1666" si="154">(((J1603/60)/60)/24) + DATE(1970,1,1) + (-8/24)</f>
        <v>40637.759641203702</v>
      </c>
      <c r="T1603" s="11">
        <f t="shared" ref="T1603:T1666" si="155">(((I1603/60)/60)/24) + DATE(1970,1,1) + 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1">
        <f t="shared" si="155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1">
        <f t="shared" si="155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1">
        <f t="shared" si="155"/>
        <v>40985.470312499994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1">
        <f t="shared" si="155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1">
        <f t="shared" si="155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1">
        <f t="shared" si="155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1">
        <f t="shared" si="155"/>
        <v>41639.893055555556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1">
        <f t="shared" si="155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1">
        <f t="shared" si="155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1">
        <f t="shared" si="155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1">
        <f t="shared" si="155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1">
        <f t="shared" si="155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41794.647789351846</v>
      </c>
      <c r="T1616" s="11">
        <f t="shared" si="155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1">
        <f t="shared" si="155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1">
        <f t="shared" si="155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1">
        <f t="shared" si="155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1">
        <f t="shared" si="155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41875.852847222224</v>
      </c>
      <c r="T1621" s="11">
        <f t="shared" si="155"/>
        <v>41896.852847222224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1">
        <f t="shared" si="155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1">
        <f t="shared" si="155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41949.961504629624</v>
      </c>
      <c r="T1624" s="11">
        <f t="shared" si="155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1">
        <f t="shared" si="155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1">
        <f t="shared" si="155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1">
        <f t="shared" si="155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41579.514664351853</v>
      </c>
      <c r="T1628" s="11">
        <f t="shared" si="155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1">
        <f t="shared" si="155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1">
        <f t="shared" si="155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1">
        <f t="shared" si="155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1">
        <f t="shared" si="155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1">
        <f t="shared" si="155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40750.007569444439</v>
      </c>
      <c r="T1634" s="11">
        <f t="shared" si="155"/>
        <v>40810.007569444439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1">
        <f t="shared" si="155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1">
        <f t="shared" si="155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1">
        <f t="shared" si="155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1">
        <f t="shared" si="155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1">
        <f t="shared" si="155"/>
        <v>40178.652083333334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1">
        <f t="shared" si="155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1">
        <f t="shared" si="155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1">
        <f t="shared" si="155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1">
        <f t="shared" si="155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1">
        <f t="shared" si="155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1">
        <f t="shared" si="155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1">
        <f t="shared" si="155"/>
        <v>41234.768055555556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41521.284027777772</v>
      </c>
      <c r="T1647" s="11">
        <f t="shared" si="155"/>
        <v>41535.284027777772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1">
        <f t="shared" si="155"/>
        <v>41865.424305555556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1">
        <f t="shared" si="155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1">
        <f t="shared" si="155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1">
        <f t="shared" si="155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1">
        <f t="shared" si="155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1">
        <f t="shared" si="155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1">
        <f t="shared" si="155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1">
        <f t="shared" si="155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1">
        <f t="shared" si="155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1">
        <f t="shared" si="155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1">
        <f t="shared" si="155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1">
        <f t="shared" si="155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1">
        <f t="shared" si="155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1">
        <f t="shared" si="155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1">
        <f t="shared" si="155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1">
        <f t="shared" si="155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1">
        <f t="shared" si="155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1">
        <f t="shared" si="155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40939.428449074068</v>
      </c>
      <c r="T1666" s="11">
        <f t="shared" si="155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 LEN(N1667) - FIND("/", N1667))</f>
        <v>pop</v>
      </c>
      <c r="S1667" s="11">
        <f t="shared" ref="S1667:T1730" si="160">(((J1667/60)/60)/24) + DATE(1970,1,1) + (-8/24)</f>
        <v>40564.316122685181</v>
      </c>
      <c r="T1667" s="11">
        <f t="shared" ref="T1667:T1730" si="161">(((I1667/60)/60)/24) + DATE(1970,1,1) + 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1">
        <f t="shared" si="161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1">
        <f t="shared" si="161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40844.816423611104</v>
      </c>
      <c r="T1670" s="11">
        <f t="shared" si="161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1">
        <f t="shared" si="161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40313.597210648149</v>
      </c>
      <c r="T1672" s="11">
        <f t="shared" si="161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1">
        <f t="shared" si="161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1">
        <f t="shared" si="161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1">
        <f t="shared" si="161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1">
        <f t="shared" si="161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1">
        <f t="shared" si="161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40973.392905092594</v>
      </c>
      <c r="T1678" s="11">
        <f t="shared" si="161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1">
        <f t="shared" si="161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1">
        <f t="shared" si="161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1">
        <f t="shared" si="161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1">
        <f t="shared" si="161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1">
        <f t="shared" si="161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1">
        <f t="shared" si="161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1">
        <f t="shared" si="161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1">
        <f t="shared" si="161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1">
        <f t="shared" si="161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1">
        <f t="shared" si="161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1">
        <f t="shared" si="161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1">
        <f t="shared" si="161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1">
        <f t="shared" si="161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1">
        <f t="shared" si="161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</v>
      </c>
      <c r="T1693" s="11">
        <f t="shared" si="161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1">
        <f t="shared" si="161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1">
        <f t="shared" si="161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1">
        <f t="shared" si="161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1">
        <f t="shared" si="161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1">
        <f t="shared" si="161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</v>
      </c>
      <c r="T1699" s="11">
        <f t="shared" si="161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1">
        <f t="shared" si="161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1">
        <f t="shared" si="161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1">
        <f t="shared" si="161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1">
        <f t="shared" si="161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1">
        <f t="shared" si="161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42186.948344907411</v>
      </c>
      <c r="T1705" s="11">
        <f t="shared" si="161"/>
        <v>42246.948344907411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1">
        <f t="shared" si="161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1">
        <f t="shared" si="161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1">
        <f t="shared" si="161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1">
        <f t="shared" si="161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1">
        <f t="shared" si="161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41841.230486111104</v>
      </c>
      <c r="T1711" s="11">
        <f t="shared" si="161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42341.257962962954</v>
      </c>
      <c r="T1712" s="11">
        <f t="shared" si="161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1">
        <f t="shared" si="161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1">
        <f t="shared" si="161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1">
        <f t="shared" si="161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1">
        <f t="shared" si="161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1">
        <f t="shared" si="161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1">
        <f t="shared" si="161"/>
        <v>42713.285868055551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42460.648587962954</v>
      </c>
      <c r="T1719" s="11">
        <f t="shared" si="161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1">
        <f t="shared" si="161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1">
        <f t="shared" si="161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1">
        <f t="shared" si="161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1">
        <f t="shared" si="161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1">
        <f t="shared" si="161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1">
        <f t="shared" si="161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1">
        <f t="shared" si="161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1">
        <f t="shared" si="161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1">
        <f t="shared" si="161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42044.594641203708</v>
      </c>
      <c r="T1729" s="11">
        <f t="shared" si="161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42268.292523148142</v>
      </c>
      <c r="T1730" s="11">
        <f t="shared" si="161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 - FIND("/", N1731))</f>
        <v>faith</v>
      </c>
      <c r="S1731" s="11">
        <f t="shared" ref="S1731:T1794" si="166">(((J1731/60)/60)/24) + DATE(1970,1,1) + (-8/24)</f>
        <v>42470.718819444439</v>
      </c>
      <c r="T1731" s="11">
        <f t="shared" ref="T1731:T1794" si="167">(((I1731/60)/60)/24) + DATE(1970,1,1) + 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42271.754432870373</v>
      </c>
      <c r="T1732" s="11">
        <f t="shared" si="167"/>
        <v>42301.754432870373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1">
        <f t="shared" si="167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1">
        <f t="shared" si="167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1">
        <f t="shared" si="167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1">
        <f t="shared" si="167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42559.480844907412</v>
      </c>
      <c r="T1737" s="11">
        <f t="shared" si="167"/>
        <v>42589.480844907412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1">
        <f t="shared" si="167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42175.615648148152</v>
      </c>
      <c r="T1739" s="11">
        <f t="shared" si="167"/>
        <v>42205.615648148152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1">
        <f t="shared" si="167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1">
        <f t="shared" si="167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42171.48405092593</v>
      </c>
      <c r="T1742" s="11">
        <f t="shared" si="167"/>
        <v>42201.48405092593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1">
        <f t="shared" si="167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42710.543634259251</v>
      </c>
      <c r="T1744" s="11">
        <f t="shared" si="167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1">
        <f t="shared" si="167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1">
        <f t="shared" si="167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1">
        <f t="shared" si="167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1">
        <f t="shared" si="167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42292.102199074077</v>
      </c>
      <c r="T1749" s="11">
        <f t="shared" si="167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1">
        <f t="shared" si="167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1">
        <f t="shared" si="167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1">
        <f t="shared" si="167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1">
        <f t="shared" si="167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1">
        <f t="shared" si="167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1">
        <f t="shared" si="167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1">
        <f t="shared" si="167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1">
        <f t="shared" si="167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1">
        <f t="shared" si="167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1">
        <f t="shared" si="167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1">
        <f t="shared" si="167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1">
        <f t="shared" si="167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1">
        <f t="shared" si="167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1">
        <f t="shared" si="167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1">
        <f t="shared" si="167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1">
        <f t="shared" si="167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1">
        <f t="shared" si="167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1">
        <f t="shared" si="167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1">
        <f t="shared" si="167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1">
        <f t="shared" si="167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1">
        <f t="shared" si="167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1">
        <f t="shared" si="167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1">
        <f t="shared" si="167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41905.646296296298</v>
      </c>
      <c r="T1773" s="11">
        <f t="shared" si="167"/>
        <v>41935.646296296298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1">
        <f t="shared" si="167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1">
        <f t="shared" si="167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1">
        <f t="shared" si="167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41891.643055555556</v>
      </c>
      <c r="T1777" s="11">
        <f t="shared" si="167"/>
        <v>41936.643055555556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1">
        <f t="shared" si="167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1">
        <f t="shared" si="167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1">
        <f t="shared" si="167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1">
        <f t="shared" si="167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42493.267476851855</v>
      </c>
      <c r="T1782" s="11">
        <f t="shared" si="167"/>
        <v>42553.267476851855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1">
        <f t="shared" si="167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1">
        <f t="shared" si="167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1">
        <f t="shared" si="167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1">
        <f t="shared" si="167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1">
        <f t="shared" si="167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1">
        <f t="shared" si="167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1">
        <f t="shared" si="167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1">
        <f t="shared" si="167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1">
        <f t="shared" si="167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42010.341180555559</v>
      </c>
      <c r="T1792" s="11">
        <f t="shared" si="167"/>
        <v>42040.341180555559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1">
        <f t="shared" si="167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42188.697708333326</v>
      </c>
      <c r="T1794" s="11">
        <f t="shared" si="167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 - FIND("/", N1795))</f>
        <v>photobooks</v>
      </c>
      <c r="S1795" s="11">
        <f t="shared" ref="S1795:T1858" si="172">(((J1795/60)/60)/24) + DATE(1970,1,1) + (-8/24)</f>
        <v>41940.558333333334</v>
      </c>
      <c r="T1795" s="11">
        <f t="shared" ref="T1795:T1858" si="173">(((I1795/60)/60)/24) + DATE(1970,1,1) + 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1">
        <f t="shared" si="173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1">
        <f t="shared" si="173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1">
        <f t="shared" si="173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1">
        <f t="shared" si="173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1">
        <f t="shared" si="173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1">
        <f t="shared" si="173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1">
        <f t="shared" si="173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1">
        <f t="shared" si="173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1">
        <f t="shared" si="173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42017.738217592596</v>
      </c>
      <c r="T1805" s="11">
        <f t="shared" si="173"/>
        <v>42048.738217592596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1">
        <f t="shared" si="173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1">
        <f t="shared" si="173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1">
        <f t="shared" si="173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1">
        <f t="shared" si="173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1">
        <f t="shared" si="173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1">
        <f t="shared" si="173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1">
        <f t="shared" si="173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1">
        <f t="shared" si="173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1">
        <f t="shared" si="173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1">
        <f t="shared" si="173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1">
        <f t="shared" si="173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42172.573344907411</v>
      </c>
      <c r="T1817" s="11">
        <f t="shared" si="173"/>
        <v>42186.573344907411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1">
        <f t="shared" si="173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1">
        <f t="shared" si="173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1">
        <f t="shared" si="173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1">
        <f t="shared" si="173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42064.75104166667</v>
      </c>
      <c r="T1822" s="11">
        <f t="shared" si="173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1">
        <f t="shared" si="173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41634.463680555549</v>
      </c>
      <c r="T1824" s="11">
        <f t="shared" si="173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1">
        <f t="shared" si="173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41626.582951388889</v>
      </c>
      <c r="T1826" s="11">
        <f t="shared" si="173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1">
        <f t="shared" si="173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1">
        <f t="shared" si="173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1">
        <f t="shared" si="173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1">
        <f t="shared" si="173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1">
        <f t="shared" si="173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1">
        <f t="shared" si="173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1">
        <f t="shared" si="173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1">
        <f t="shared" si="173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1">
        <f t="shared" si="173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1">
        <f t="shared" si="173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1">
        <f t="shared" si="173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1">
        <f t="shared" si="173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1">
        <f t="shared" si="173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1">
        <f t="shared" si="173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1">
        <f t="shared" si="173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1">
        <f t="shared" si="173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1">
        <f t="shared" si="173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1">
        <f t="shared" si="173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1">
        <f t="shared" si="173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1">
        <f t="shared" si="173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1">
        <f t="shared" si="173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1">
        <f t="shared" si="173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1">
        <f t="shared" si="173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1">
        <f t="shared" si="173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1">
        <f t="shared" si="173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1">
        <f t="shared" si="173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1">
        <f t="shared" si="173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1">
        <f t="shared" si="173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1">
        <f t="shared" si="173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1">
        <f t="shared" si="173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1">
        <f t="shared" si="173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41817.52166666666</v>
      </c>
      <c r="T1858" s="11">
        <f t="shared" si="173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 LEN(N1859) - FIND("/", N1859))</f>
        <v>rock</v>
      </c>
      <c r="S1859" s="11">
        <f t="shared" ref="S1859:T1922" si="178">(((J1859/60)/60)/24) + DATE(1970,1,1) + (-8/24)</f>
        <v>41864.435335648144</v>
      </c>
      <c r="T1859" s="11">
        <f t="shared" ref="T1859:T1922" si="179">(((I1859/60)/60)/24) + DATE(1970,1,1) + 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1">
        <f t="shared" si="17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1">
        <f t="shared" si="17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41655.375972222217</v>
      </c>
      <c r="T1862" s="11">
        <f t="shared" si="179"/>
        <v>41676.375972222217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1">
        <f t="shared" si="17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42755.159421296288</v>
      </c>
      <c r="T1864" s="11">
        <f t="shared" si="17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1">
        <f t="shared" si="17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1">
        <f t="shared" si="17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1">
        <f t="shared" si="179"/>
        <v>42680.075775462967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1">
        <f t="shared" si="17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1">
        <f t="shared" si="17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1">
        <f t="shared" si="17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1">
        <f t="shared" si="17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1">
        <f t="shared" si="17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1">
        <f t="shared" si="17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1">
        <f t="shared" si="17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1">
        <f t="shared" si="17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1">
        <f t="shared" si="17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1">
        <f t="shared" si="17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41775.951446759253</v>
      </c>
      <c r="T1878" s="11">
        <f t="shared" si="179"/>
        <v>41805.951446759253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1">
        <f t="shared" si="17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1">
        <f t="shared" si="17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1">
        <f t="shared" si="17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1">
        <f t="shared" si="17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1">
        <f t="shared" si="17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1">
        <f t="shared" si="17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1">
        <f t="shared" si="17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1">
        <f t="shared" si="17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1">
        <f t="shared" si="17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1">
        <f t="shared" si="17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1">
        <f t="shared" si="17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1">
        <f t="shared" si="17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1">
        <f t="shared" si="17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1">
        <f t="shared" si="17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1">
        <f t="shared" si="17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1">
        <f t="shared" si="17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1">
        <f t="shared" si="17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40920.571562500001</v>
      </c>
      <c r="T1896" s="11">
        <f t="shared" si="179"/>
        <v>40951.571562500001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1">
        <f t="shared" si="17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1">
        <f t="shared" si="17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41680.250069444446</v>
      </c>
      <c r="T1899" s="11">
        <f t="shared" si="17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1">
        <f t="shared" si="17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1">
        <f t="shared" si="17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1">
        <f t="shared" si="17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1">
        <f t="shared" si="17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1">
        <f t="shared" si="17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1">
        <f t="shared" si="17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1">
        <f t="shared" si="17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1">
        <f t="shared" si="17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1">
        <f t="shared" si="17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1">
        <f t="shared" si="17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1">
        <f t="shared" si="17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1">
        <f t="shared" si="17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1">
        <f t="shared" si="17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1">
        <f t="shared" si="17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1">
        <f t="shared" si="17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1">
        <f t="shared" si="17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1">
        <f t="shared" si="17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1">
        <f t="shared" si="17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1">
        <f t="shared" si="17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1">
        <f t="shared" si="17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1">
        <f t="shared" si="17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42113.542233796288</v>
      </c>
      <c r="T1921" s="11">
        <f t="shared" si="179"/>
        <v>42143.542233796288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42270.54237268518</v>
      </c>
      <c r="T1922" s="11">
        <f t="shared" si="17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 - FIND("/", N1923))</f>
        <v>indie rock</v>
      </c>
      <c r="S1923" s="11">
        <f t="shared" ref="S1923:T1986" si="184">(((J1923/60)/60)/24) + DATE(1970,1,1) + (-8/24)</f>
        <v>41073.888229166667</v>
      </c>
      <c r="T1923" s="11">
        <f t="shared" ref="T1923:T1986" si="185">(((I1923/60)/60)/24) + DATE(1970,1,1) + 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1">
        <f t="shared" si="185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1">
        <f t="shared" si="185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1">
        <f t="shared" si="185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1">
        <f t="shared" si="185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1">
        <f t="shared" si="185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1">
        <f t="shared" si="185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41371.314745370371</v>
      </c>
      <c r="T1930" s="11">
        <f t="shared" si="185"/>
        <v>41401.314745370371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1">
        <f t="shared" si="185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1">
        <f t="shared" si="185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1">
        <f t="shared" si="185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40911.476539351846</v>
      </c>
      <c r="T1934" s="11">
        <f t="shared" si="185"/>
        <v>40932.476539351846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1">
        <f t="shared" si="185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1">
        <f t="shared" si="185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41773.59920138889</v>
      </c>
      <c r="T1937" s="11">
        <f t="shared" si="185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1">
        <f t="shared" si="185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1">
        <f t="shared" si="185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1">
        <f t="shared" si="185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1">
        <f t="shared" si="185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1">
        <f t="shared" si="185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1">
        <f t="shared" si="185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1">
        <f t="shared" si="185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1">
        <f t="shared" si="185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1">
        <f t="shared" si="185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42156.918495370373</v>
      </c>
      <c r="T1947" s="11">
        <f t="shared" si="185"/>
        <v>42196.918495370373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41688.816678240735</v>
      </c>
      <c r="T1948" s="11">
        <f t="shared" si="185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1">
        <f t="shared" si="185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1">
        <f t="shared" si="185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41800.089710648142</v>
      </c>
      <c r="T1951" s="11">
        <f t="shared" si="185"/>
        <v>41830.089710648142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1">
        <f t="shared" si="185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1">
        <f t="shared" si="185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1">
        <f t="shared" si="185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1">
        <f t="shared" si="185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1">
        <f t="shared" si="185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1">
        <f t="shared" si="185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1">
        <f t="shared" si="185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41178.765196759254</v>
      </c>
      <c r="T1959" s="11">
        <f t="shared" si="185"/>
        <v>41208.765196759254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1">
        <f t="shared" si="185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41871.51226851852</v>
      </c>
      <c r="T1961" s="11">
        <f t="shared" si="185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1">
        <f t="shared" si="185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1">
        <f t="shared" si="185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1">
        <f t="shared" si="185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1">
        <f t="shared" si="185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1">
        <f t="shared" si="185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1">
        <f t="shared" si="185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1">
        <f t="shared" si="185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1">
        <f t="shared" si="185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1">
        <f t="shared" si="185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1">
        <f t="shared" si="185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1">
        <f t="shared" si="185"/>
        <v>41383.818298611113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1">
        <f t="shared" si="185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1">
        <f t="shared" si="185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1">
        <f t="shared" si="185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1">
        <f t="shared" si="185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1">
        <f t="shared" si="185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1">
        <f t="shared" si="185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1">
        <f t="shared" si="185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1">
        <f t="shared" si="185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1">
        <f t="shared" si="185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1">
        <f t="shared" si="185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1">
        <f t="shared" si="185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1">
        <f t="shared" si="185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1">
        <f t="shared" si="185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41913.456956018512</v>
      </c>
      <c r="T1986" s="11">
        <f t="shared" si="185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 - FIND("/", N1987))</f>
        <v>people</v>
      </c>
      <c r="S1987" s="11">
        <f t="shared" ref="S1987:T2050" si="190">(((J1987/60)/60)/24) + DATE(1970,1,1) + (-8/24)</f>
        <v>42555.365405092591</v>
      </c>
      <c r="T1987" s="11">
        <f t="shared" ref="T1987:T2050" si="191">(((I1987/60)/60)/24) + DATE(1970,1,1) + 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42413.100497685176</v>
      </c>
      <c r="T1988" s="11">
        <f t="shared" si="191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1">
        <f t="shared" si="191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1">
        <f t="shared" si="191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1">
        <f t="shared" si="191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1">
        <f t="shared" si="191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1">
        <f t="shared" si="191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1">
        <f t="shared" si="191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42329.255057870374</v>
      </c>
      <c r="T1995" s="11">
        <f t="shared" si="191"/>
        <v>42359.255057870374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1">
        <f t="shared" si="191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1">
        <f t="shared" si="191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1">
        <f t="shared" si="191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1">
        <f t="shared" si="191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1">
        <f t="shared" si="191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1">
        <f t="shared" si="191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1">
        <f t="shared" si="191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1">
        <f t="shared" si="191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1">
        <f t="shared" si="191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1">
        <f t="shared" si="191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1">
        <f t="shared" si="191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1">
        <f t="shared" si="191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1">
        <f t="shared" si="191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1">
        <f t="shared" si="191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1">
        <f t="shared" si="191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1">
        <f t="shared" si="191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1">
        <f t="shared" si="191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1">
        <f t="shared" si="191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1">
        <f t="shared" si="191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1">
        <f t="shared" si="191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1">
        <f t="shared" si="191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1">
        <f t="shared" si="191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41312.547442129624</v>
      </c>
      <c r="T2018" s="11">
        <f t="shared" si="191"/>
        <v>41342.547442129624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1">
        <f t="shared" si="191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1">
        <f t="shared" si="191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1">
        <f t="shared" si="191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</v>
      </c>
      <c r="T2022" s="11">
        <f t="shared" si="191"/>
        <v>41773.627777777772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1">
        <f t="shared" si="191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1">
        <f t="shared" si="191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1">
        <f t="shared" si="191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1">
        <f t="shared" si="191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1">
        <f t="shared" si="191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1">
        <f t="shared" si="191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42048.480543981481</v>
      </c>
      <c r="T2029" s="11">
        <f t="shared" si="191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1">
        <f t="shared" si="191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1">
        <f t="shared" si="191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1">
        <f t="shared" si="191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1">
        <f t="shared" si="191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1">
        <f t="shared" si="191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1">
        <f t="shared" si="191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1">
        <f t="shared" si="191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1">
        <f t="shared" si="191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41738.531469907408</v>
      </c>
      <c r="T2038" s="11">
        <f t="shared" si="191"/>
        <v>41768.531469907408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1">
        <f t="shared" si="191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1">
        <f t="shared" si="191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1">
        <f t="shared" si="191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41578.593784722223</v>
      </c>
      <c r="T2042" s="11">
        <f t="shared" si="191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1">
        <f t="shared" si="191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1">
        <f t="shared" si="191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1">
        <f t="shared" si="191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1">
        <f t="shared" si="191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41068.755173611105</v>
      </c>
      <c r="T2047" s="11">
        <f t="shared" si="191"/>
        <v>41098.755173611105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1">
        <f t="shared" si="191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1">
        <f t="shared" si="191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41387.318182870367</v>
      </c>
      <c r="T2050" s="11">
        <f t="shared" si="191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 LEN(N2051) - FIND("/", N2051))</f>
        <v>hardware</v>
      </c>
      <c r="S2051" s="11">
        <f t="shared" ref="S2051:T2114" si="196">(((J2051/60)/60)/24) + DATE(1970,1,1) + (-8/24)</f>
        <v>41575.194016203699</v>
      </c>
      <c r="T2051" s="11">
        <f t="shared" ref="T2051:T2114" si="197">(((I2051/60)/60)/24) + DATE(1970,1,1) + 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1">
        <f t="shared" si="197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1">
        <f t="shared" si="197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1">
        <f t="shared" si="197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1">
        <f t="shared" si="197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1">
        <f t="shared" si="197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1">
        <f t="shared" si="197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1">
        <f t="shared" si="197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1">
        <f t="shared" si="197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1">
        <f t="shared" si="197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1">
        <f t="shared" si="197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1">
        <f t="shared" si="197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1">
        <f t="shared" si="197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1">
        <f t="shared" si="197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1">
        <f t="shared" si="197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1">
        <f t="shared" si="197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1">
        <f t="shared" si="197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1">
        <f t="shared" si="197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1">
        <f t="shared" si="197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1">
        <f t="shared" si="197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1">
        <f t="shared" si="197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1">
        <f t="shared" si="197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1">
        <f t="shared" si="197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1">
        <f t="shared" si="197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1">
        <f t="shared" si="197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1">
        <f t="shared" si="197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1">
        <f t="shared" si="197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1">
        <f t="shared" si="197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1">
        <f t="shared" si="197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1">
        <f t="shared" si="197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1">
        <f t="shared" si="197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1">
        <f t="shared" si="197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41003.823553240742</v>
      </c>
      <c r="T2083" s="11">
        <f t="shared" si="197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1">
        <f t="shared" si="197"/>
        <v>40870.828657407401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1">
        <f t="shared" si="197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1">
        <f t="shared" si="197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1">
        <f t="shared" si="197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1">
        <f t="shared" si="197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1">
        <f t="shared" si="197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40395.381388888884</v>
      </c>
      <c r="T2090" s="11">
        <f t="shared" si="197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1">
        <f t="shared" si="197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41299.048090277778</v>
      </c>
      <c r="T2092" s="11">
        <f t="shared" si="197"/>
        <v>41329.048090277778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40554.989328703698</v>
      </c>
      <c r="T2093" s="11">
        <f t="shared" si="197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1">
        <f t="shared" si="197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1">
        <f t="shared" si="197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1">
        <f t="shared" si="197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40758.400150462956</v>
      </c>
      <c r="T2097" s="11">
        <f t="shared" si="197"/>
        <v>40818.400150462956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1">
        <f t="shared" si="197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40818.251562499994</v>
      </c>
      <c r="T2099" s="11">
        <f t="shared" si="197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1">
        <f t="shared" si="197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1">
        <f t="shared" si="197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1">
        <f t="shared" si="197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1">
        <f t="shared" si="197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1">
        <f t="shared" si="197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1">
        <f t="shared" si="197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1">
        <f t="shared" si="197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1">
        <f t="shared" si="197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1">
        <f t="shared" si="197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1">
        <f t="shared" si="197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1">
        <f t="shared" si="197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1">
        <f t="shared" si="197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1">
        <f t="shared" si="197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1">
        <f t="shared" si="197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41365.594826388886</v>
      </c>
      <c r="T2114" s="11">
        <f t="shared" si="197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 LEN(N2115) - FIND("/", N2115))</f>
        <v>indie rock</v>
      </c>
      <c r="S2115" s="11">
        <f t="shared" ref="S2115:T2178" si="202">(((J2115/60)/60)/24) + DATE(1970,1,1) + (-8/24)</f>
        <v>41870.532129629624</v>
      </c>
      <c r="T2115" s="11">
        <f t="shared" ref="T2115:T2178" si="203">(((I2115/60)/60)/24) + DATE(1970,1,1) + 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1">
        <f t="shared" si="203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1">
        <f t="shared" si="203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1">
        <f t="shared" si="203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1">
        <f t="shared" si="203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1">
        <f t="shared" si="203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1">
        <f t="shared" si="203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1">
        <f t="shared" si="203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1">
        <f t="shared" si="203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1">
        <f t="shared" si="203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1">
        <f t="shared" si="203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40463.694849537031</v>
      </c>
      <c r="T2126" s="11">
        <f t="shared" si="203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1">
        <f t="shared" si="203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1">
        <f t="shared" si="203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42045.172025462954</v>
      </c>
      <c r="T2129" s="11">
        <f t="shared" si="203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1">
        <f t="shared" si="203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1">
        <f t="shared" si="203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1">
        <f t="shared" si="203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1">
        <f t="shared" si="203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1">
        <f t="shared" si="203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1">
        <f t="shared" si="203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1">
        <f t="shared" si="203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41156.630011574067</v>
      </c>
      <c r="T2137" s="11">
        <f t="shared" si="203"/>
        <v>41186.630011574067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1">
        <f t="shared" si="203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1">
        <f t="shared" si="203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1">
        <f t="shared" si="203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1">
        <f t="shared" si="203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1">
        <f t="shared" si="203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1">
        <f t="shared" si="203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1">
        <f t="shared" si="203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1">
        <f t="shared" si="203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1">
        <f t="shared" si="203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1">
        <f t="shared" si="203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1">
        <f t="shared" si="203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1">
        <f t="shared" si="203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1">
        <f t="shared" si="203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1">
        <f t="shared" si="203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1">
        <f t="shared" si="203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42520.514050925929</v>
      </c>
      <c r="T2153" s="11">
        <f t="shared" si="203"/>
        <v>42550.514050925929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1">
        <f t="shared" si="203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1">
        <f t="shared" si="203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1">
        <f t="shared" si="203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1">
        <f t="shared" si="203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1">
        <f t="shared" si="203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1">
        <f t="shared" si="203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1">
        <f t="shared" si="203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40710.397847222215</v>
      </c>
      <c r="T2161" s="11">
        <f t="shared" si="203"/>
        <v>40740.397847222215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1">
        <f t="shared" si="203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42240.519201388881</v>
      </c>
      <c r="T2163" s="11">
        <f t="shared" si="203"/>
        <v>42270.519201388881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1">
        <f t="shared" si="203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1">
        <f t="shared" si="203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1">
        <f t="shared" si="203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1">
        <f t="shared" si="203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1">
        <f t="shared" si="203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1">
        <f t="shared" si="203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1">
        <f t="shared" si="203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1">
        <f t="shared" si="203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1">
        <f t="shared" si="203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1">
        <f t="shared" si="203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42082.246759259251</v>
      </c>
      <c r="T2174" s="11">
        <f t="shared" si="203"/>
        <v>42112.246759259251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1">
        <f t="shared" si="203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1">
        <f t="shared" si="203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1">
        <f t="shared" si="203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42096.299872685187</v>
      </c>
      <c r="T2178" s="11">
        <f t="shared" si="203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 LEN(N2179) - FIND("/", N2179))</f>
        <v>rock</v>
      </c>
      <c r="S2179" s="11">
        <f t="shared" ref="S2179:T2242" si="208">(((J2179/60)/60)/24) + DATE(1970,1,1) + (-8/24)</f>
        <v>42501.917442129627</v>
      </c>
      <c r="T2179" s="11">
        <f t="shared" ref="T2179:T2242" si="209">(((I2179/60)/60)/24) + DATE(1970,1,1) + 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1">
        <f t="shared" si="20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1">
        <f t="shared" si="20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1">
        <f t="shared" si="20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1">
        <f t="shared" si="20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1">
        <f t="shared" si="20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42745.032141203708</v>
      </c>
      <c r="T2185" s="11">
        <f t="shared" si="20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1">
        <f t="shared" si="20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41319.016655092593</v>
      </c>
      <c r="T2187" s="11">
        <f t="shared" si="209"/>
        <v>41359.016655092593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1">
        <f t="shared" si="20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1">
        <f t="shared" si="20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1">
        <f t="shared" si="20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1">
        <f t="shared" si="20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1">
        <f t="shared" si="20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1">
        <f t="shared" si="20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1">
        <f t="shared" si="20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1">
        <f t="shared" si="20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1">
        <f t="shared" si="20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1">
        <f t="shared" si="20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1">
        <f t="shared" si="20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1">
        <f t="shared" si="20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1">
        <f t="shared" si="20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1">
        <f t="shared" si="20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1">
        <f t="shared" si="20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41276.513483796298</v>
      </c>
      <c r="T2203" s="11">
        <f t="shared" si="209"/>
        <v>41290.513483796298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1">
        <f t="shared" si="20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1">
        <f t="shared" si="20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1">
        <f t="shared" si="20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41031.488298611104</v>
      </c>
      <c r="T2207" s="11">
        <f t="shared" si="209"/>
        <v>41061.488298611104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1">
        <f t="shared" si="20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1">
        <f t="shared" si="20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1">
        <f t="shared" si="20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1">
        <f t="shared" si="20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1">
        <f t="shared" si="209"/>
        <v>41013.399999999994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1">
        <f t="shared" si="20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1">
        <f t="shared" si="20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1">
        <f t="shared" si="20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1">
        <f t="shared" si="20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1">
        <f t="shared" si="20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42194.418344907412</v>
      </c>
      <c r="T2218" s="11">
        <f t="shared" si="209"/>
        <v>42208.418344907412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1">
        <f t="shared" si="20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1">
        <f t="shared" si="20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1">
        <f t="shared" si="20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1">
        <f t="shared" si="20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1">
        <f t="shared" si="20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1">
        <f t="shared" si="20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1">
        <f t="shared" si="20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1">
        <f t="shared" si="20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1">
        <f t="shared" si="20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1">
        <f t="shared" si="20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1">
        <f t="shared" si="20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1">
        <f t="shared" si="20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1">
        <f t="shared" si="20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1">
        <f t="shared" si="20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1">
        <f t="shared" si="20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1">
        <f t="shared" si="20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42331.045590277768</v>
      </c>
      <c r="T2235" s="11">
        <f t="shared" si="20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1">
        <f t="shared" si="20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1">
        <f t="shared" si="209"/>
        <v>42091.64711805556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1">
        <f t="shared" si="20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1">
        <f t="shared" si="20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1">
        <f t="shared" si="20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1">
        <f t="shared" si="20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42452.492407407401</v>
      </c>
      <c r="T2242" s="11">
        <f t="shared" si="20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 LEN(N2243) - FIND("/", N2243))</f>
        <v>tabletop games</v>
      </c>
      <c r="S2243" s="11">
        <f t="shared" ref="S2243:T2306" si="214">(((J2243/60)/60)/24) + DATE(1970,1,1) + (-8/24)</f>
        <v>42766.494212962956</v>
      </c>
      <c r="T2243" s="11">
        <f t="shared" ref="T2243:T2306" si="215">(((I2243/60)/60)/24) + DATE(1970,1,1) + 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1">
        <f t="shared" si="215"/>
        <v>41604.79305555555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1">
        <f t="shared" si="215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1">
        <f t="shared" si="215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41660.375196759262</v>
      </c>
      <c r="T2247" s="11">
        <f t="shared" si="215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1">
        <f t="shared" si="215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1">
        <f t="shared" si="215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1">
        <f t="shared" si="215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41336.369965277772</v>
      </c>
      <c r="T2251" s="11">
        <f t="shared" si="215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1">
        <f t="shared" si="215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1">
        <f t="shared" si="215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1">
        <f t="shared" si="215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1">
        <f t="shared" si="215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1">
        <f t="shared" si="215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1">
        <f t="shared" si="215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1">
        <f t="shared" si="215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1">
        <f t="shared" si="215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1">
        <f t="shared" si="215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1">
        <f t="shared" si="215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1">
        <f t="shared" si="215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1">
        <f t="shared" si="215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1">
        <f t="shared" si="215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1">
        <f t="shared" si="215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1">
        <f t="shared" si="215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1">
        <f t="shared" si="215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1">
        <f t="shared" si="215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1">
        <f t="shared" si="215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42775.749016203699</v>
      </c>
      <c r="T2270" s="11">
        <f t="shared" si="215"/>
        <v>42805.749016203699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1">
        <f t="shared" si="215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1">
        <f t="shared" si="215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1">
        <f t="shared" si="215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42315.366157407399</v>
      </c>
      <c r="T2274" s="11">
        <f t="shared" si="215"/>
        <v>42345.366157407399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1">
        <f t="shared" si="215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1">
        <f t="shared" si="215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41965.283321759263</v>
      </c>
      <c r="T2277" s="11">
        <f t="shared" si="215"/>
        <v>41995.283321759263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1">
        <f t="shared" si="215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1">
        <f t="shared" si="215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42338.375775462955</v>
      </c>
      <c r="T2280" s="11">
        <f t="shared" si="215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42020.473368055551</v>
      </c>
      <c r="T2281" s="11">
        <f t="shared" si="215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1">
        <f t="shared" si="215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1">
        <f t="shared" si="215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1">
        <f t="shared" si="215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1">
        <f t="shared" si="215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1">
        <f t="shared" si="215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41058.852349537032</v>
      </c>
      <c r="T2287" s="11">
        <f t="shared" si="215"/>
        <v>41088.852349537032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1">
        <f t="shared" si="215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1">
        <f t="shared" si="215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1">
        <f t="shared" si="215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1">
        <f t="shared" si="215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1">
        <f t="shared" si="215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1">
        <f t="shared" si="215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1">
        <f t="shared" si="215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1">
        <f t="shared" si="215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1">
        <f t="shared" si="215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1">
        <f t="shared" si="215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1">
        <f t="shared" si="215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1">
        <f t="shared" si="215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1">
        <f t="shared" si="215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1">
        <f t="shared" si="215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1">
        <f t="shared" si="215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1">
        <f t="shared" si="215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1">
        <f t="shared" si="215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1">
        <f t="shared" si="215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40502.482534722221</v>
      </c>
      <c r="T2306" s="11">
        <f t="shared" si="215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 LEN(N2307) - FIND("/", N2307))</f>
        <v>indie rock</v>
      </c>
      <c r="S2307" s="11">
        <f t="shared" ref="S2307:T2370" si="220">(((J2307/60)/60)/24) + DATE(1970,1,1) + (-8/24)</f>
        <v>41834.361944444441</v>
      </c>
      <c r="T2307" s="11">
        <f t="shared" ref="T2307:T2370" si="221">(((I2307/60)/60)/24) + DATE(1970,1,1) + 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1">
        <f t="shared" si="221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41004.469131944439</v>
      </c>
      <c r="T2309" s="11">
        <f t="shared" si="221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1">
        <f t="shared" si="221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1">
        <f t="shared" si="221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1">
        <f t="shared" si="221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1">
        <f t="shared" si="221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1">
        <f t="shared" si="221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1">
        <f t="shared" si="221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1">
        <f t="shared" si="221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1">
        <f t="shared" si="221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1">
        <f t="shared" si="221"/>
        <v>40156.433333333334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1">
        <f t="shared" si="221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1">
        <f t="shared" si="221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1">
        <f t="shared" si="221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1">
        <f t="shared" si="221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1">
        <f t="shared" si="221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42804.562141203707</v>
      </c>
      <c r="T2324" s="11">
        <f t="shared" si="221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</v>
      </c>
      <c r="T2325" s="11">
        <f t="shared" si="221"/>
        <v>42814.42184027777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1">
        <f t="shared" si="221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1">
        <f t="shared" si="221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1">
        <f t="shared" si="221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41842.583796296298</v>
      </c>
      <c r="T2329" s="11">
        <f t="shared" si="221"/>
        <v>41877.583796296298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42139.448344907411</v>
      </c>
      <c r="T2330" s="11">
        <f t="shared" si="221"/>
        <v>42169.448344907411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1">
        <f t="shared" si="221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1">
        <f t="shared" si="221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1">
        <f t="shared" si="221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1">
        <f t="shared" si="221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1">
        <f t="shared" si="221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1">
        <f t="shared" si="221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1">
        <f t="shared" si="221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1">
        <f t="shared" si="221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1">
        <f t="shared" si="221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41789.563472222217</v>
      </c>
      <c r="T2340" s="11">
        <f t="shared" si="221"/>
        <v>41819.563472222217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1">
        <f t="shared" si="221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1">
        <f t="shared" si="221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1">
        <f t="shared" si="221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1">
        <f t="shared" si="221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1">
        <f t="shared" si="221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1">
        <f t="shared" si="221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1">
        <f t="shared" si="221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1">
        <f t="shared" si="221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42577.274027777778</v>
      </c>
      <c r="T2349" s="11">
        <f t="shared" si="221"/>
        <v>42607.274027777778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1">
        <f t="shared" si="221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1">
        <f t="shared" si="221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1">
        <f t="shared" si="221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1">
        <f t="shared" si="221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1">
        <f t="shared" si="221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1">
        <f t="shared" si="221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1">
        <f t="shared" si="221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42096.584907407399</v>
      </c>
      <c r="T2357" s="11">
        <f t="shared" si="221"/>
        <v>42126.584907407399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1">
        <f t="shared" si="221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42264.286782407398</v>
      </c>
      <c r="T2359" s="11">
        <f t="shared" si="221"/>
        <v>42294.286782407398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1">
        <f t="shared" si="221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1">
        <f t="shared" si="221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1">
        <f t="shared" si="221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1">
        <f t="shared" si="221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1">
        <f t="shared" si="221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1">
        <f t="shared" si="221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1">
        <f t="shared" si="221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1">
        <f t="shared" si="221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1">
        <f t="shared" si="221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1">
        <f t="shared" si="221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42063.388483796291</v>
      </c>
      <c r="T2370" s="11">
        <f t="shared" si="221"/>
        <v>42108.346817129634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 - FIND("/", N2371))</f>
        <v>web</v>
      </c>
      <c r="S2371" s="11">
        <f t="shared" ref="S2371:T2434" si="226">(((J2371/60)/60)/24) + DATE(1970,1,1) + (-8/24)</f>
        <v>42380.47929398148</v>
      </c>
      <c r="T2371" s="11">
        <f t="shared" ref="T2371:T2434" si="227">(((I2371/60)/60)/24) + DATE(1970,1,1) + 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1">
        <f t="shared" si="227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1">
        <f t="shared" si="227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1">
        <f t="shared" si="227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42215.328981481485</v>
      </c>
      <c r="T2375" s="11">
        <f t="shared" si="227"/>
        <v>42245.328981481485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42017.509953703695</v>
      </c>
      <c r="T2376" s="11">
        <f t="shared" si="227"/>
        <v>42047.509953703695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1">
        <f t="shared" si="227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1">
        <f t="shared" si="227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1">
        <f t="shared" si="227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1">
        <f t="shared" si="227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1">
        <f t="shared" si="227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1">
        <f t="shared" si="227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1">
        <f t="shared" si="227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1">
        <f t="shared" si="227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1">
        <f t="shared" si="227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1">
        <f t="shared" si="227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1">
        <f t="shared" si="227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1">
        <f t="shared" si="227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1">
        <f t="shared" si="227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1">
        <f t="shared" si="227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1">
        <f t="shared" si="227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1">
        <f t="shared" si="227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1">
        <f t="shared" si="227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1">
        <f t="shared" si="227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1">
        <f t="shared" si="227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1">
        <f t="shared" si="227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1">
        <f t="shared" si="227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1">
        <f t="shared" si="227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1">
        <f t="shared" si="227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1">
        <f t="shared" si="227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1">
        <f t="shared" si="227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1">
        <f t="shared" si="227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1">
        <f t="shared" si="227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1">
        <f t="shared" si="227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42399.549282407403</v>
      </c>
      <c r="T2405" s="11">
        <f t="shared" si="227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1">
        <f t="shared" si="227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1">
        <f t="shared" si="227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1">
        <f t="shared" si="227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1">
        <f t="shared" si="227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1">
        <f t="shared" si="227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1">
        <f t="shared" si="227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1">
        <f t="shared" si="227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1">
        <f t="shared" si="227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1">
        <f t="shared" si="227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1">
        <f t="shared" si="227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1">
        <f t="shared" si="227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1">
        <f t="shared" si="227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1">
        <f t="shared" si="227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1">
        <f t="shared" si="227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1">
        <f t="shared" si="227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41993.404965277768</v>
      </c>
      <c r="T2421" s="11">
        <f t="shared" si="227"/>
        <v>42053.404965277768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1">
        <f t="shared" si="227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1">
        <f t="shared" si="227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1">
        <f t="shared" si="227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1">
        <f t="shared" si="227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1">
        <f t="shared" si="227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1">
        <f t="shared" si="227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42163.836712962955</v>
      </c>
      <c r="T2428" s="11">
        <f t="shared" si="227"/>
        <v>42223.836712962955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</v>
      </c>
      <c r="T2429" s="11">
        <f t="shared" si="227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1">
        <f t="shared" si="227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1">
        <f t="shared" si="227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1">
        <f t="shared" si="227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1">
        <f t="shared" si="227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42040.885381944441</v>
      </c>
      <c r="T2434" s="11">
        <f t="shared" si="227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 - FIND("/", N2435))</f>
        <v>food trucks</v>
      </c>
      <c r="S2435" s="11">
        <f t="shared" ref="S2435:T2498" si="232">(((J2435/60)/60)/24) + DATE(1970,1,1) + (-8/24)</f>
        <v>42397.566469907404</v>
      </c>
      <c r="T2435" s="11">
        <f t="shared" ref="T2435:T2498" si="233">(((I2435/60)/60)/24) + DATE(1970,1,1) + 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42179.852708333325</v>
      </c>
      <c r="T2436" s="11">
        <f t="shared" si="233"/>
        <v>42219.852708333325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42251.944282407399</v>
      </c>
      <c r="T2437" s="11">
        <f t="shared" si="233"/>
        <v>42281.944282407399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1">
        <f t="shared" si="233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1">
        <f t="shared" si="233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1">
        <f t="shared" si="233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1">
        <f t="shared" si="233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42383.566122685181</v>
      </c>
      <c r="T2442" s="11">
        <f t="shared" si="233"/>
        <v>42413.566122685181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1">
        <f t="shared" si="233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42052.333657407398</v>
      </c>
      <c r="T2444" s="11">
        <f t="shared" si="233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1">
        <f t="shared" si="233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1">
        <f t="shared" si="233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1">
        <f t="shared" si="233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1">
        <f t="shared" si="233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1">
        <f t="shared" si="233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1">
        <f t="shared" si="233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1">
        <f t="shared" si="233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1">
        <f t="shared" si="233"/>
        <v>41939.799305555556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1">
        <f t="shared" si="233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1">
        <f t="shared" si="233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1">
        <f t="shared" si="233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</v>
      </c>
      <c r="T2456" s="11">
        <f t="shared" si="233"/>
        <v>42804.86814814814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1">
        <f t="shared" si="233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1">
        <f t="shared" si="233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1">
        <f t="shared" si="233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1">
        <f t="shared" si="233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1">
        <f t="shared" si="233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1">
        <f t="shared" si="233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1">
        <f t="shared" si="233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1">
        <f t="shared" si="233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1">
        <f t="shared" si="233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1">
        <f t="shared" si="233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1">
        <f t="shared" si="233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1">
        <f t="shared" si="233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1">
        <f t="shared" si="233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41173.820844907401</v>
      </c>
      <c r="T2470" s="11">
        <f t="shared" si="233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1">
        <f t="shared" si="233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1">
        <f t="shared" si="233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1">
        <f t="shared" si="233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1">
        <f t="shared" si="233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1">
        <f t="shared" si="233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1">
        <f t="shared" si="233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40309.954340277778</v>
      </c>
      <c r="T2477" s="11">
        <f t="shared" si="233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1">
        <f t="shared" si="233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1">
        <f t="shared" si="233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1">
        <f t="shared" si="233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1">
        <f t="shared" si="233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1">
        <f t="shared" si="233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1">
        <f t="shared" si="233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1">
        <f t="shared" si="233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1">
        <f t="shared" si="233"/>
        <v>41030.375034722223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1">
        <f t="shared" si="233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1">
        <f t="shared" si="233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1">
        <f t="shared" si="233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1">
        <f t="shared" si="233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1">
        <f t="shared" si="233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1">
        <f t="shared" si="233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41022.894398148142</v>
      </c>
      <c r="T2492" s="11">
        <f t="shared" si="233"/>
        <v>41082.894398148142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1">
        <f t="shared" si="233"/>
        <v>40558.743749999994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1">
        <f t="shared" si="233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1">
        <f t="shared" si="233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41022.311851851846</v>
      </c>
      <c r="T2496" s="11">
        <f t="shared" si="233"/>
        <v>41052.311851851846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1">
        <f t="shared" si="233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41327.663101851853</v>
      </c>
      <c r="T2498" s="11">
        <f t="shared" si="233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 LEN(N2499) - FIND("/", N2499))</f>
        <v>indie rock</v>
      </c>
      <c r="S2499" s="11">
        <f t="shared" ref="S2499:T2562" si="238">(((J2499/60)/60)/24) + DATE(1970,1,1) + (-8/24)</f>
        <v>40730.545578703699</v>
      </c>
      <c r="T2499" s="11">
        <f t="shared" ref="T2499:T2562" si="239">(((I2499/60)/60)/24) + DATE(1970,1,1) + 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1">
        <f t="shared" si="23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41226.315243055549</v>
      </c>
      <c r="T2501" s="11">
        <f t="shared" si="23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41053.439525462964</v>
      </c>
      <c r="T2502" s="11">
        <f t="shared" si="239"/>
        <v>41083.439525462964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42244.443333333329</v>
      </c>
      <c r="T2503" s="11">
        <f t="shared" si="239"/>
        <v>42274.443333333329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1">
        <f t="shared" si="23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1">
        <f t="shared" si="23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1">
        <f t="shared" si="23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1">
        <f t="shared" si="23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1">
        <f t="shared" si="23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1">
        <f t="shared" si="23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1">
        <f t="shared" si="23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1">
        <f t="shared" si="23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</v>
      </c>
      <c r="T2512" s="11">
        <f t="shared" si="239"/>
        <v>42138.66402777777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1">
        <f t="shared" si="23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1">
        <f t="shared" si="23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1">
        <f t="shared" si="23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1">
        <f t="shared" si="23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1">
        <f t="shared" si="23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1">
        <f t="shared" si="23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1">
        <f t="shared" si="23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1">
        <f t="shared" si="23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1">
        <f t="shared" si="23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1">
        <f t="shared" si="239"/>
        <v>42658.472916666658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1">
        <f t="shared" si="23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1">
        <f t="shared" si="23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1">
        <f t="shared" si="239"/>
        <v>41960.683935185189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1">
        <f t="shared" si="23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41058.511238425926</v>
      </c>
      <c r="T2527" s="11">
        <f t="shared" si="239"/>
        <v>41088.511238425926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1">
        <f t="shared" si="23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1">
        <f t="shared" si="23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1">
        <f t="shared" si="23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1">
        <f t="shared" si="23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1">
        <f t="shared" si="23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1">
        <f t="shared" si="23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1">
        <f t="shared" si="23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1">
        <f t="shared" si="23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40127.367037037038</v>
      </c>
      <c r="T2536" s="11">
        <f t="shared" si="23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1">
        <f t="shared" si="23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1">
        <f t="shared" si="23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1">
        <f t="shared" si="23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1">
        <f t="shared" si="23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1">
        <f t="shared" si="23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1">
        <f t="shared" si="23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41483.115949074068</v>
      </c>
      <c r="T2543" s="11">
        <f t="shared" si="239"/>
        <v>41543.115949074068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1">
        <f t="shared" si="23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1">
        <f t="shared" si="23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1">
        <f t="shared" si="23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42026.804837962954</v>
      </c>
      <c r="T2547" s="11">
        <f t="shared" si="23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41524.525219907402</v>
      </c>
      <c r="T2548" s="11">
        <f t="shared" si="23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1">
        <f t="shared" si="23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42618.292094907411</v>
      </c>
      <c r="T2550" s="11">
        <f t="shared" si="23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1">
        <f t="shared" si="23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1">
        <f t="shared" si="23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1">
        <f t="shared" si="23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1">
        <f t="shared" si="23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41112.86582175926</v>
      </c>
      <c r="T2555" s="11">
        <f t="shared" si="239"/>
        <v>41172.86582175926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1">
        <f t="shared" si="23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1">
        <f t="shared" si="23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1">
        <f t="shared" si="23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1">
        <f t="shared" si="23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42093.526689814818</v>
      </c>
      <c r="T2560" s="11">
        <f t="shared" si="23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1">
        <f t="shared" si="23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42039.617754629631</v>
      </c>
      <c r="T2562" s="11">
        <f t="shared" si="23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 - FIND("/", N2563))</f>
        <v>food trucks</v>
      </c>
      <c r="S2563" s="11">
        <f t="shared" ref="S2563:T2626" si="244">(((J2563/60)/60)/24) + DATE(1970,1,1) + (-8/24)</f>
        <v>42260.195474537039</v>
      </c>
      <c r="T2563" s="11">
        <f t="shared" ref="T2563:T2626" si="245">(((I2563/60)/60)/24) + DATE(1970,1,1) + 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1">
        <f t="shared" si="245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1">
        <f t="shared" si="245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1">
        <f t="shared" si="245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1">
        <f t="shared" si="245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1">
        <f t="shared" si="245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1">
        <f t="shared" si="245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1">
        <f t="shared" si="245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1">
        <f t="shared" si="245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1">
        <f t="shared" si="245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1">
        <f t="shared" si="245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1">
        <f t="shared" si="245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1">
        <f t="shared" si="245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1">
        <f t="shared" si="245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</v>
      </c>
      <c r="T2577" s="11">
        <f t="shared" si="245"/>
        <v>42015.77539351851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1">
        <f t="shared" si="245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1">
        <f t="shared" si="245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42237.689571759263</v>
      </c>
      <c r="T2580" s="11">
        <f t="shared" si="245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1">
        <f t="shared" si="245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1">
        <f t="shared" si="245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1">
        <f t="shared" si="245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1">
        <f t="shared" si="245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1">
        <f t="shared" si="245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42139.839918981481</v>
      </c>
      <c r="T2586" s="11">
        <f t="shared" si="245"/>
        <v>42169.839918981481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1">
        <f t="shared" si="245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1">
        <f t="shared" si="245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1">
        <f t="shared" si="245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1">
        <f t="shared" si="245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1">
        <f t="shared" si="245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1">
        <f t="shared" si="245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1">
        <f t="shared" si="245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1">
        <f t="shared" si="245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42089.511875000004</v>
      </c>
      <c r="T2595" s="11">
        <f t="shared" si="245"/>
        <v>42119.511875000004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1">
        <f t="shared" si="245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1">
        <f t="shared" si="245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1">
        <f t="shared" si="245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1">
        <f t="shared" si="245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1">
        <f t="shared" si="245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1">
        <f t="shared" si="245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1">
        <f t="shared" si="245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</v>
      </c>
      <c r="T2603" s="11">
        <f t="shared" si="245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1">
        <f t="shared" si="245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1">
        <f t="shared" si="245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1">
        <f t="shared" si="245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1">
        <f t="shared" si="245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41726.379421296297</v>
      </c>
      <c r="T2608" s="11">
        <f t="shared" si="245"/>
        <v>41758.379421296297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1">
        <f t="shared" si="245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1">
        <f t="shared" si="245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1">
        <f t="shared" si="245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1">
        <f t="shared" si="245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1">
        <f t="shared" si="245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1">
        <f t="shared" si="245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1">
        <f t="shared" si="245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1">
        <f t="shared" si="245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1">
        <f t="shared" si="245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1">
        <f t="shared" si="245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1">
        <f t="shared" si="245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1">
        <f t="shared" si="245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1">
        <f t="shared" si="245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1">
        <f t="shared" si="245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42115.414212962954</v>
      </c>
      <c r="T2623" s="11">
        <f t="shared" si="245"/>
        <v>42145.414212962954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1">
        <f t="shared" si="245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1">
        <f t="shared" si="245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41144.088217592594</v>
      </c>
      <c r="T2626" s="11">
        <f t="shared" si="245"/>
        <v>41165.088217592594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 LEN(N2627) - FIND("/", N2627))</f>
        <v>space exploration</v>
      </c>
      <c r="S2627" s="11">
        <f t="shared" ref="S2627:T2690" si="250">(((J2627/60)/60)/24) + DATE(1970,1,1) + (-8/24)</f>
        <v>42658.476944444446</v>
      </c>
      <c r="T2627" s="11">
        <f t="shared" ref="T2627:T2690" si="251">(((I2627/60)/60)/24) + DATE(1970,1,1) + 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1">
        <f t="shared" si="251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1">
        <f t="shared" si="251"/>
        <v>42334.53774305556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1">
        <f t="shared" si="251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1">
        <f t="shared" si="251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1">
        <f t="shared" si="251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1">
        <f t="shared" si="251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1">
        <f t="shared" si="251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1">
        <f t="shared" si="251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42612.323159722226</v>
      </c>
      <c r="T2636" s="11">
        <f t="shared" si="251"/>
        <v>42642.323159722226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1">
        <f t="shared" si="251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1">
        <f t="shared" si="251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1">
        <f t="shared" si="251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1">
        <f t="shared" si="251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1">
        <f t="shared" si="251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1">
        <f t="shared" si="251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1">
        <f t="shared" si="251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1">
        <f t="shared" si="251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42689.249016203699</v>
      </c>
      <c r="T2645" s="11">
        <f t="shared" si="251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1">
        <f t="shared" si="251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1">
        <f t="shared" si="251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1">
        <f t="shared" si="251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1">
        <f t="shared" si="251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1">
        <f t="shared" si="251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1">
        <f t="shared" si="251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1">
        <f t="shared" si="251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42327.472326388881</v>
      </c>
      <c r="T2653" s="11">
        <f t="shared" si="251"/>
        <v>42355.472326388881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1">
        <f t="shared" si="251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1">
        <f t="shared" si="251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42055.26766203704</v>
      </c>
      <c r="T2656" s="11">
        <f t="shared" si="251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1">
        <f t="shared" si="251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42767.355185185181</v>
      </c>
      <c r="T2658" s="11">
        <f t="shared" si="251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1">
        <f t="shared" si="251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42551.550856481481</v>
      </c>
      <c r="T2660" s="11">
        <f t="shared" si="251"/>
        <v>42581.550856481481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42081.736226851855</v>
      </c>
      <c r="T2661" s="11">
        <f t="shared" si="251"/>
        <v>42111.736226851855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1">
        <f t="shared" si="251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1">
        <f t="shared" si="251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1">
        <f t="shared" si="251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1">
        <f t="shared" si="251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1">
        <f t="shared" si="251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1">
        <f t="shared" si="251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1">
        <f t="shared" si="251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1">
        <f t="shared" si="251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42275.255381944437</v>
      </c>
      <c r="T2670" s="11">
        <f t="shared" si="251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42318.702499999999</v>
      </c>
      <c r="T2671" s="11">
        <f t="shared" si="251"/>
        <v>42378.702499999999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1">
        <f t="shared" si="251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41962.415694444448</v>
      </c>
      <c r="T2673" s="11">
        <f t="shared" si="251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1">
        <f t="shared" si="251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1">
        <f t="shared" si="251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1">
        <f t="shared" si="251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1">
        <f t="shared" si="251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1">
        <f t="shared" si="251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41792.696099537032</v>
      </c>
      <c r="T2679" s="11">
        <f t="shared" si="251"/>
        <v>41822.696099537032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1">
        <f t="shared" si="251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1">
        <f t="shared" si="251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1">
        <f t="shared" si="251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1">
        <f t="shared" si="251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1">
        <f t="shared" si="251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1">
        <f t="shared" si="251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41820.581307870365</v>
      </c>
      <c r="T2686" s="11">
        <f t="shared" si="251"/>
        <v>41860.581307870365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1">
        <f t="shared" si="251"/>
        <v>42121.320949074077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1">
        <f t="shared" si="251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1">
        <f t="shared" si="251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42027.785532407412</v>
      </c>
      <c r="T2690" s="11">
        <f t="shared" si="251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 LEN(N2691) - FIND("/", N2691))</f>
        <v>food trucks</v>
      </c>
      <c r="S2691" s="11">
        <f t="shared" ref="S2691:T2754" si="256">(((J2691/60)/60)/24) + DATE(1970,1,1) + (-8/24)</f>
        <v>42551.628356481473</v>
      </c>
      <c r="T2691" s="11">
        <f t="shared" ref="T2691:T2754" si="257">(((I2691/60)/60)/24) + DATE(1970,1,1) + (-8/24)</f>
        <v>42581.628356481473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1">
        <f t="shared" si="257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1">
        <f t="shared" si="257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1">
        <f t="shared" si="257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1">
        <f t="shared" si="257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1">
        <f t="shared" si="257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1">
        <f t="shared" si="257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1">
        <f t="shared" si="257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1">
        <f t="shared" si="257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1">
        <f t="shared" si="257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1">
        <f t="shared" si="257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41870.541342592594</v>
      </c>
      <c r="T2702" s="11">
        <f t="shared" si="257"/>
        <v>41900.541342592594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1">
        <f t="shared" si="257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1">
        <f t="shared" si="257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1">
        <f t="shared" si="257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1">
        <f t="shared" si="257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1">
        <f t="shared" si="257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1">
        <f t="shared" si="257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1">
        <f t="shared" si="257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1">
        <f t="shared" si="257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1">
        <f t="shared" si="257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1">
        <f t="shared" si="257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41780.411921296298</v>
      </c>
      <c r="T2713" s="11">
        <f t="shared" si="257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1">
        <f t="shared" si="257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1">
        <f t="shared" si="257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1">
        <f t="shared" si="257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1">
        <f t="shared" si="257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1">
        <f t="shared" si="257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41934.581585648149</v>
      </c>
      <c r="T2719" s="11">
        <f t="shared" si="257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1">
        <f t="shared" si="257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1">
        <f t="shared" si="257"/>
        <v>42477.656180555547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42655.132557870362</v>
      </c>
      <c r="T2722" s="11">
        <f t="shared" si="257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1">
        <f t="shared" si="257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1">
        <f t="shared" si="257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1">
        <f t="shared" si="257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1">
        <f t="shared" si="257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1">
        <f t="shared" si="257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1">
        <f t="shared" si="257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1">
        <f t="shared" si="257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1">
        <f t="shared" si="257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1">
        <f t="shared" si="257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1">
        <f t="shared" si="257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1">
        <f t="shared" si="257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1">
        <f t="shared" si="257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1">
        <f t="shared" si="257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1">
        <f t="shared" si="257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1">
        <f t="shared" si="257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1">
        <f t="shared" si="257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1">
        <f t="shared" si="257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1">
        <f t="shared" si="257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1">
        <f t="shared" si="257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1">
        <f t="shared" si="257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1">
        <f t="shared" si="257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1">
        <f t="shared" si="257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1">
        <f t="shared" si="257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1">
        <f t="shared" si="257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1">
        <f t="shared" si="257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1">
        <f t="shared" si="257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41044.314780092594</v>
      </c>
      <c r="T2749" s="11">
        <f t="shared" si="257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1">
        <f t="shared" si="257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1">
        <f t="shared" si="257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</v>
      </c>
      <c r="T2752" s="11">
        <f t="shared" si="257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41747.553726851853</v>
      </c>
      <c r="T2753" s="11">
        <f t="shared" si="257"/>
        <v>41807.553726851853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40855.431759259256</v>
      </c>
      <c r="T2754" s="11">
        <f t="shared" si="257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 - FIND("/", N2755))</f>
        <v>children's books</v>
      </c>
      <c r="S2755" s="11">
        <f t="shared" ref="S2755:T2818" si="262">(((J2755/60)/60)/24) + DATE(1970,1,1) + (-8/24)</f>
        <v>41117.567395833328</v>
      </c>
      <c r="T2755" s="11">
        <f t="shared" ref="T2755:T2818" si="263">(((I2755/60)/60)/24) + DATE(1970,1,1) + 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41863.302673611113</v>
      </c>
      <c r="T2756" s="11">
        <f t="shared" si="263"/>
        <v>41893.302673611113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1">
        <f t="shared" si="263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41620.567141203705</v>
      </c>
      <c r="T2758" s="11">
        <f t="shared" si="263"/>
        <v>41650.567141203705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1">
        <f t="shared" si="263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1">
        <f t="shared" si="263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1">
        <f t="shared" si="263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1">
        <f t="shared" si="263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1">
        <f t="shared" si="263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1">
        <f t="shared" si="263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1">
        <f t="shared" si="263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1">
        <f t="shared" si="263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1">
        <f t="shared" si="263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40736.334699074068</v>
      </c>
      <c r="T2768" s="11">
        <f t="shared" si="263"/>
        <v>40766.334699074068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1">
        <f t="shared" si="263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1">
        <f t="shared" si="263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41745.492939814809</v>
      </c>
      <c r="T2771" s="11">
        <f t="shared" si="263"/>
        <v>41795.492939814809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1">
        <f t="shared" si="263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1">
        <f t="shared" si="263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1">
        <f t="shared" si="263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1">
        <f t="shared" si="263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1">
        <f t="shared" si="263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1">
        <f t="shared" si="263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1">
        <f t="shared" si="263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1">
        <f t="shared" si="263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1">
        <f t="shared" si="263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1">
        <f t="shared" si="263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1">
        <f t="shared" si="263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1">
        <f t="shared" si="263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1">
        <f t="shared" si="263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1">
        <f t="shared" si="263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1">
        <f t="shared" si="263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1">
        <f t="shared" si="263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1">
        <f t="shared" si="263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1">
        <f t="shared" si="263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42550.368553240733</v>
      </c>
      <c r="T2790" s="11">
        <f t="shared" si="263"/>
        <v>42580.368553240733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1">
        <f t="shared" si="263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1">
        <f t="shared" si="263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1">
        <f t="shared" si="263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1">
        <f t="shared" si="263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1">
        <f t="shared" si="263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1">
        <f t="shared" si="263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1">
        <f t="shared" si="263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1">
        <f t="shared" si="263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1">
        <f t="shared" si="263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1">
        <f t="shared" si="263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1">
        <f t="shared" si="263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1">
        <f t="shared" si="263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1">
        <f t="shared" si="263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1">
        <f t="shared" si="263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1">
        <f t="shared" si="263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1">
        <f t="shared" si="263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1">
        <f t="shared" si="263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1">
        <f t="shared" si="263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1">
        <f t="shared" si="263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1">
        <f t="shared" si="263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1">
        <f t="shared" si="263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1">
        <f t="shared" si="263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1">
        <f t="shared" si="263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1">
        <f t="shared" si="263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1">
        <f t="shared" si="263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1">
        <f t="shared" si="263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1">
        <f t="shared" si="263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42188.134166666663</v>
      </c>
      <c r="T2818" s="11">
        <f t="shared" si="263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 LEN(N2819) - FIND("/", N2819))</f>
        <v>plays</v>
      </c>
      <c r="S2819" s="11">
        <f t="shared" ref="S2819:T2882" si="268">(((J2819/60)/60)/24) + DATE(1970,1,1) + (-8/24)</f>
        <v>42023.30164351852</v>
      </c>
      <c r="T2819" s="11">
        <f t="shared" ref="T2819:T2882" si="269">(((I2819/60)/60)/24) + DATE(1970,1,1) + 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1">
        <f t="shared" si="26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1">
        <f t="shared" si="26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1">
        <f t="shared" si="26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1">
        <f t="shared" si="26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1">
        <f t="shared" si="269"/>
        <v>42090.308935185189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1">
        <f t="shared" si="26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1">
        <f t="shared" si="26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1">
        <f t="shared" si="26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1">
        <f t="shared" si="26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1">
        <f t="shared" si="26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1">
        <f t="shared" si="26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1">
        <f t="shared" si="26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1">
        <f t="shared" si="26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1">
        <f t="shared" si="26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1">
        <f t="shared" si="26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1">
        <f t="shared" si="26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1">
        <f t="shared" si="26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1">
        <f t="shared" si="26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1">
        <f t="shared" si="26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1">
        <f t="shared" si="26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1">
        <f t="shared" si="26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1">
        <f t="shared" si="26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1">
        <f t="shared" si="26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</v>
      </c>
      <c r="T2843" s="11">
        <f t="shared" si="26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41784.619155092587</v>
      </c>
      <c r="T2844" s="11">
        <f t="shared" si="26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1">
        <f t="shared" si="26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1">
        <f t="shared" si="26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1">
        <f t="shared" si="26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1">
        <f t="shared" si="26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1">
        <f t="shared" si="26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1">
        <f t="shared" si="26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1">
        <f t="shared" si="26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1">
        <f t="shared" si="26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1">
        <f t="shared" si="26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1">
        <f t="shared" si="26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1">
        <f t="shared" si="26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1">
        <f t="shared" si="26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1">
        <f t="shared" si="26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1">
        <f t="shared" si="26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1">
        <f t="shared" si="26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1">
        <f t="shared" si="26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1">
        <f t="shared" si="26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42480.467314814807</v>
      </c>
      <c r="T2862" s="11">
        <f t="shared" si="269"/>
        <v>42540.467314814807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1">
        <f t="shared" si="26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1">
        <f t="shared" si="26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1">
        <f t="shared" si="26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1">
        <f t="shared" si="26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1">
        <f t="shared" si="26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1">
        <f t="shared" si="26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1">
        <f t="shared" si="26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1">
        <f t="shared" si="26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1">
        <f t="shared" si="26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1">
        <f t="shared" si="26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1">
        <f t="shared" si="26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1">
        <f t="shared" si="26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1">
        <f t="shared" si="26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1">
        <f t="shared" si="26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1">
        <f t="shared" si="26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1">
        <f t="shared" si="26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42672.621805555551</v>
      </c>
      <c r="T2879" s="11">
        <f t="shared" si="26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1">
        <f t="shared" si="26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1">
        <f t="shared" si="26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42192.57236111111</v>
      </c>
      <c r="T2882" s="11">
        <f t="shared" si="26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 - FIND("/", N2883))</f>
        <v>plays</v>
      </c>
      <c r="S2883" s="11">
        <f t="shared" ref="S2883:T2946" si="274">(((J2883/60)/60)/24) + DATE(1970,1,1) + (-8/24)</f>
        <v>41916.264305555553</v>
      </c>
      <c r="T2883" s="11">
        <f t="shared" ref="T2883:T2946" si="275">(((I2883/60)/60)/24) + DATE(1970,1,1) + 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1">
        <f t="shared" si="275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1">
        <f t="shared" si="275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1">
        <f t="shared" si="275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1">
        <f t="shared" si="275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1">
        <f t="shared" si="275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1">
        <f t="shared" si="275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1">
        <f t="shared" si="275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1">
        <f t="shared" si="275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1">
        <f t="shared" si="275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1">
        <f t="shared" si="275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1">
        <f t="shared" si="275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1">
        <f t="shared" si="275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1">
        <f t="shared" si="275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1">
        <f t="shared" si="275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1">
        <f t="shared" si="275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1">
        <f t="shared" si="275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1">
        <f t="shared" si="275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1">
        <f t="shared" si="275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1">
        <f t="shared" si="275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1">
        <f t="shared" si="275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1">
        <f t="shared" si="275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1">
        <f t="shared" si="275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1">
        <f t="shared" si="275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1">
        <f t="shared" si="275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1">
        <f t="shared" si="275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42444.544409722213</v>
      </c>
      <c r="T2909" s="11">
        <f t="shared" si="275"/>
        <v>42504.544409722213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42499.398368055547</v>
      </c>
      <c r="T2910" s="11">
        <f t="shared" si="275"/>
        <v>42529.398368055547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1">
        <f t="shared" si="275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1">
        <f t="shared" si="275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1">
        <f t="shared" si="275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1">
        <f t="shared" si="275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1">
        <f t="shared" si="275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1">
        <f t="shared" si="275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1">
        <f t="shared" si="275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1">
        <f t="shared" si="275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1">
        <f t="shared" si="275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1">
        <f t="shared" si="275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1">
        <f t="shared" si="275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1">
        <f t="shared" si="275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1">
        <f t="shared" si="275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1">
        <f t="shared" si="275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1">
        <f t="shared" si="275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1">
        <f t="shared" si="275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41863.250787037032</v>
      </c>
      <c r="T2927" s="11">
        <f t="shared" si="275"/>
        <v>41893.250787037032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1">
        <f t="shared" si="275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1">
        <f t="shared" si="275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1">
        <f t="shared" si="275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1">
        <f t="shared" si="275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1">
        <f t="shared" si="275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1">
        <f t="shared" si="275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1">
        <f t="shared" si="275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1">
        <f t="shared" si="275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1">
        <f t="shared" si="275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1">
        <f t="shared" si="275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1">
        <f t="shared" si="275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1">
        <f t="shared" si="275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1">
        <f t="shared" si="275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1">
        <f t="shared" si="275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1">
        <f t="shared" si="275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1">
        <f t="shared" si="275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1">
        <f t="shared" si="275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1">
        <f t="shared" si="275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42132.580995370365</v>
      </c>
      <c r="T2946" s="11">
        <f t="shared" si="275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 - FIND("/", N2947))</f>
        <v>spaces</v>
      </c>
      <c r="S2947" s="11">
        <f t="shared" ref="S2947:T3010" si="280">(((J2947/60)/60)/24) + DATE(1970,1,1) + (-8/24)</f>
        <v>42117.806250000001</v>
      </c>
      <c r="T2947" s="11">
        <f t="shared" ref="T2947:T3010" si="281">(((I2947/60)/60)/24) + DATE(1970,1,1) + 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1">
        <f t="shared" si="281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1">
        <f t="shared" si="281"/>
        <v>42698.382638888892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1">
        <f t="shared" si="281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1">
        <f t="shared" si="281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1">
        <f t="shared" si="281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1">
        <f t="shared" si="281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1">
        <f t="shared" si="281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1">
        <f t="shared" si="281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1">
        <f t="shared" si="281"/>
        <v>42810.208368055559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1">
        <f t="shared" si="281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1">
        <f t="shared" si="281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1">
        <f t="shared" si="281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1">
        <f t="shared" si="281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1">
        <f t="shared" si="281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1">
        <f t="shared" si="281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1">
        <f t="shared" si="281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1">
        <f t="shared" si="281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1">
        <f t="shared" si="281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1">
        <f t="shared" si="281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1">
        <f t="shared" si="281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1">
        <f t="shared" si="281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1">
        <f t="shared" si="281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1">
        <f t="shared" si="281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1">
        <f t="shared" si="281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1">
        <f t="shared" si="281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1">
        <f t="shared" si="281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1">
        <f t="shared" si="281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1">
        <f t="shared" si="281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1">
        <f t="shared" si="281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1">
        <f t="shared" si="281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1">
        <f t="shared" si="281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1">
        <f t="shared" si="281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1">
        <f t="shared" si="281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1">
        <f t="shared" si="281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1">
        <f t="shared" si="281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1">
        <f t="shared" si="281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1">
        <f t="shared" si="281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1">
        <f t="shared" si="281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1">
        <f t="shared" si="281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42654.640370370362</v>
      </c>
      <c r="T2987" s="11">
        <f t="shared" si="281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1">
        <f t="shared" si="281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1">
        <f t="shared" si="281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42511.028715277782</v>
      </c>
      <c r="T2990" s="11">
        <f t="shared" si="281"/>
        <v>42541.028715277782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1">
        <f t="shared" si="281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1">
        <f t="shared" si="281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1">
        <f t="shared" si="281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1">
        <f t="shared" si="281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1">
        <f t="shared" si="281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1">
        <f t="shared" si="281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1">
        <f t="shared" si="281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42090.57916666667</v>
      </c>
      <c r="T2998" s="11">
        <f t="shared" si="281"/>
        <v>42150.57916666667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1">
        <f t="shared" si="281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1">
        <f t="shared" si="281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1">
        <f t="shared" si="281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1">
        <f t="shared" si="281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1">
        <f t="shared" si="281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1">
        <f t="shared" si="281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1">
        <f t="shared" si="281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1">
        <f t="shared" si="281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1">
        <f t="shared" si="281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41957.423506944448</v>
      </c>
      <c r="T3008" s="11">
        <f t="shared" si="281"/>
        <v>41987.423506944448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1">
        <f t="shared" si="281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42359.878692129627</v>
      </c>
      <c r="T3010" s="11">
        <f t="shared" si="281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 LEN(N3011) - FIND("/", N3011))</f>
        <v>spaces</v>
      </c>
      <c r="S3011" s="11">
        <f t="shared" ref="S3011:T3074" si="286">(((J3011/60)/60)/24) + DATE(1970,1,1) + (-8/24)</f>
        <v>41939.236574074072</v>
      </c>
      <c r="T3011" s="11">
        <f t="shared" ref="T3011:T3074" si="287">(((I3011/60)/60)/24) + DATE(1970,1,1) + 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1">
        <f t="shared" si="287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1">
        <f t="shared" si="287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1">
        <f t="shared" si="287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1">
        <f t="shared" si="287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41919.790277777778</v>
      </c>
      <c r="T3016" s="11">
        <f t="shared" si="287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1">
        <f t="shared" si="287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1">
        <f t="shared" si="287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1">
        <f t="shared" si="287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42162.965000000004</v>
      </c>
      <c r="T3020" s="11">
        <f t="shared" si="287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1">
        <f t="shared" si="287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1">
        <f t="shared" si="287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1">
        <f t="shared" si="287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1">
        <f t="shared" si="287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42121.34243055556</v>
      </c>
      <c r="T3025" s="11">
        <f t="shared" si="287"/>
        <v>42166.34243055556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1">
        <f t="shared" si="287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1">
        <f t="shared" si="287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1">
        <f t="shared" si="287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1">
        <f t="shared" si="287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1">
        <f t="shared" si="287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1">
        <f t="shared" si="287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1">
        <f t="shared" si="287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1">
        <f t="shared" si="287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1">
        <f t="shared" si="287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1">
        <f t="shared" si="287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1">
        <f t="shared" si="287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1">
        <f t="shared" si="287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1">
        <f t="shared" si="287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1">
        <f t="shared" si="287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1">
        <f t="shared" si="287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1">
        <f t="shared" si="287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1">
        <f t="shared" si="287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1">
        <f t="shared" si="287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1">
        <f t="shared" si="287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1">
        <f t="shared" si="287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1">
        <f t="shared" si="287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1">
        <f t="shared" si="287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1">
        <f t="shared" si="287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1">
        <f t="shared" si="287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41975.567847222213</v>
      </c>
      <c r="T3050" s="11">
        <f t="shared" si="287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1">
        <f t="shared" si="287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1">
        <f t="shared" si="287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42744.082696759251</v>
      </c>
      <c r="T3053" s="11">
        <f t="shared" si="287"/>
        <v>42774.082696759251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1">
        <f t="shared" si="287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1">
        <f t="shared" si="287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1">
        <f t="shared" si="287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1">
        <f t="shared" si="287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1">
        <f t="shared" si="287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1">
        <f t="shared" si="287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1">
        <f t="shared" si="287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1">
        <f t="shared" si="287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1">
        <f t="shared" si="287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1">
        <f t="shared" si="287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1">
        <f t="shared" si="287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42630.589560185181</v>
      </c>
      <c r="T3065" s="11">
        <f t="shared" si="287"/>
        <v>42665.589560185181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1">
        <f t="shared" si="287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1">
        <f t="shared" si="287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1">
        <f t="shared" si="287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1">
        <f t="shared" si="287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1">
        <f t="shared" si="287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1">
        <f t="shared" si="287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1">
        <f t="shared" si="287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1">
        <f t="shared" si="287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42658.357199074067</v>
      </c>
      <c r="T3074" s="11">
        <f t="shared" si="287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 LEN(N3075) - FIND("/", N3075))</f>
        <v>spaces</v>
      </c>
      <c r="S3075" s="11">
        <f t="shared" ref="S3075:T3138" si="292">(((J3075/60)/60)/24) + DATE(1970,1,1) + (-8/24)</f>
        <v>42111.350694444445</v>
      </c>
      <c r="T3075" s="11">
        <f t="shared" ref="T3075:T3138" si="293">(((I3075/60)/60)/24) + DATE(1970,1,1) + 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42409.237951388881</v>
      </c>
      <c r="T3076" s="11">
        <f t="shared" si="293"/>
        <v>42439.237951388881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42550.768981481473</v>
      </c>
      <c r="T3077" s="11">
        <f t="shared" si="293"/>
        <v>42600.768981481473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1">
        <f t="shared" si="293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1">
        <f t="shared" si="293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1">
        <f t="shared" si="293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1">
        <f t="shared" si="293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1">
        <f t="shared" si="293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1">
        <f t="shared" si="293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1">
        <f t="shared" si="293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1">
        <f t="shared" si="293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1">
        <f t="shared" si="293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42246.550451388881</v>
      </c>
      <c r="T3087" s="11">
        <f t="shared" si="293"/>
        <v>42276.550451388881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1">
        <f t="shared" si="293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1">
        <f t="shared" si="293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1">
        <f t="shared" si="293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1">
        <f t="shared" si="293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1">
        <f t="shared" si="293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1">
        <f t="shared" si="293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1">
        <f t="shared" si="293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41760.575706018513</v>
      </c>
      <c r="T3095" s="11">
        <f t="shared" si="293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1">
        <f t="shared" si="293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1">
        <f t="shared" si="293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1">
        <f t="shared" si="293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1">
        <f t="shared" si="293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1">
        <f t="shared" si="293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1">
        <f t="shared" si="293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1">
        <f t="shared" si="293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1">
        <f t="shared" si="293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1">
        <f t="shared" si="293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1">
        <f t="shared" si="293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1">
        <f t="shared" si="293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1">
        <f t="shared" si="293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42241.09578703704</v>
      </c>
      <c r="T3108" s="11">
        <f t="shared" si="293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42128.480914351843</v>
      </c>
      <c r="T3109" s="11">
        <f t="shared" si="293"/>
        <v>42135.480914351843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1">
        <f t="shared" si="293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1">
        <f t="shared" si="293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1">
        <f t="shared" si="293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</v>
      </c>
      <c r="T3113" s="11">
        <f t="shared" si="293"/>
        <v>41916.26180555555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1">
        <f t="shared" si="293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1">
        <f t="shared" si="293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1">
        <f t="shared" si="293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1">
        <f t="shared" si="293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1">
        <f t="shared" si="293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42509.041203703695</v>
      </c>
      <c r="T3119" s="11">
        <f t="shared" si="293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1">
        <f t="shared" si="293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1">
        <f t="shared" si="293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42435.608749999999</v>
      </c>
      <c r="T3122" s="11">
        <f t="shared" si="293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1">
        <f t="shared" si="293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1">
        <f t="shared" si="293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1">
        <f t="shared" si="293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1">
        <f t="shared" si="293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1">
        <f t="shared" si="293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42426.684745370374</v>
      </c>
      <c r="T3128" s="11">
        <f t="shared" si="293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1">
        <f t="shared" si="293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1">
        <f t="shared" si="293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1">
        <f t="shared" si="293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1">
        <f t="shared" si="293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1">
        <f t="shared" si="293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1">
        <f t="shared" si="293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1">
        <f t="shared" si="293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42800.386793981481</v>
      </c>
      <c r="T3136" s="11">
        <f t="shared" si="293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1">
        <f t="shared" si="293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42789.12909722222</v>
      </c>
      <c r="T3138" s="11">
        <f t="shared" si="293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 - FIND("/", N3139))</f>
        <v>plays</v>
      </c>
      <c r="S3139" s="11">
        <f t="shared" ref="S3139:T3202" si="298">(((J3139/60)/60)/24) + DATE(1970,1,1) + (-8/24)</f>
        <v>42807.551724537036</v>
      </c>
      <c r="T3139" s="11">
        <f t="shared" ref="T3139:T3202" si="299">(((I3139/60)/60)/24) + DATE(1970,1,1) + 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1">
        <f t="shared" si="2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1">
        <f t="shared" si="2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1">
        <f t="shared" si="2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1">
        <f t="shared" si="2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1">
        <f t="shared" si="2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1">
        <f t="shared" si="2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1">
        <f t="shared" si="2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1">
        <f t="shared" si="2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1">
        <f t="shared" si="2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41909.636053240742</v>
      </c>
      <c r="T3149" s="11">
        <f t="shared" si="2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1">
        <f t="shared" si="2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1">
        <f t="shared" si="2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1">
        <f t="shared" si="2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1">
        <f t="shared" si="2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1">
        <f t="shared" si="2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1">
        <f t="shared" si="2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1">
        <f t="shared" si="2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1">
        <f t="shared" si="2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1">
        <f t="shared" si="2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1">
        <f t="shared" si="2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41447.506388888884</v>
      </c>
      <c r="T3160" s="11">
        <f t="shared" si="299"/>
        <v>41477.506388888884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1">
        <f t="shared" si="2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1">
        <f t="shared" si="2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1">
        <f t="shared" si="2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1">
        <f t="shared" si="2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1">
        <f t="shared" si="2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41766.472395833334</v>
      </c>
      <c r="T3166" s="11">
        <f t="shared" si="299"/>
        <v>41799.472395833334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1">
        <f t="shared" si="2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1">
        <f t="shared" si="2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1">
        <f t="shared" si="2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1">
        <f t="shared" si="2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1">
        <f t="shared" si="2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1">
        <f t="shared" si="2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1">
        <f t="shared" si="2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1">
        <f t="shared" si="2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41878.545046296291</v>
      </c>
      <c r="T3175" s="11">
        <f t="shared" si="299"/>
        <v>41908.545046296291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1">
        <f t="shared" si="2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1">
        <f t="shared" si="2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1">
        <f t="shared" si="2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1">
        <f t="shared" si="2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1">
        <f t="shared" si="2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1">
        <f t="shared" si="2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1">
        <f t="shared" si="2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1">
        <f t="shared" si="2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1">
        <f t="shared" si="2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1">
        <f t="shared" si="2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1">
        <f t="shared" si="2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1">
        <f t="shared" si="2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1">
        <f t="shared" si="2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1">
        <f t="shared" si="2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1">
        <f t="shared" si="2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1">
        <f t="shared" si="2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1">
        <f t="shared" si="2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1">
        <f t="shared" si="2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1">
        <f t="shared" si="2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1">
        <f t="shared" si="2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1">
        <f t="shared" si="2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1">
        <f t="shared" si="2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1">
        <f t="shared" si="2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1">
        <f t="shared" si="2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1">
        <f t="shared" si="2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41858.428449074068</v>
      </c>
      <c r="T3201" s="11">
        <f t="shared" si="2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42459.987280092588</v>
      </c>
      <c r="T3202" s="11">
        <f t="shared" si="2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 - FIND("/", N3203))</f>
        <v>musical</v>
      </c>
      <c r="S3203" s="11">
        <f t="shared" ref="S3203:T3266" si="304">(((J3203/60)/60)/24) + DATE(1970,1,1) + (-8/24)</f>
        <v>41861.433761574073</v>
      </c>
      <c r="T3203" s="11">
        <f t="shared" ref="T3203:T3266" si="305">(((I3203/60)/60)/24) + DATE(1970,1,1) + 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1">
        <f t="shared" si="305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1">
        <f t="shared" si="305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1">
        <f t="shared" si="305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1">
        <f t="shared" si="305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1">
        <f t="shared" si="305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1">
        <f t="shared" si="305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1">
        <f t="shared" si="305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41778.303912037038</v>
      </c>
      <c r="T3211" s="11">
        <f t="shared" si="305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1">
        <f t="shared" si="305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41834.253240740742</v>
      </c>
      <c r="T3213" s="11">
        <f t="shared" si="305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1">
        <f t="shared" si="305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1">
        <f t="shared" si="305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1">
        <f t="shared" si="305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1">
        <f t="shared" si="305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1">
        <f t="shared" si="305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1">
        <f t="shared" si="305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1">
        <f t="shared" si="305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1">
        <f t="shared" si="305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1">
        <f t="shared" si="305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1">
        <f t="shared" si="305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1">
        <f t="shared" si="305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42206.50203703704</v>
      </c>
      <c r="T3225" s="11">
        <f t="shared" si="305"/>
        <v>42236.50203703704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1">
        <f t="shared" si="305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1">
        <f t="shared" si="305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1">
        <f t="shared" si="305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1">
        <f t="shared" si="305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1">
        <f t="shared" si="305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1">
        <f t="shared" si="305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41897.834791666668</v>
      </c>
      <c r="T3232" s="11">
        <f t="shared" si="305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1">
        <f t="shared" si="305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1">
        <f t="shared" si="305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1">
        <f t="shared" si="305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1">
        <f t="shared" si="305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1">
        <f t="shared" si="305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1">
        <f t="shared" si="305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1">
        <f t="shared" si="305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1">
        <f t="shared" si="305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1">
        <f t="shared" si="305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1">
        <f t="shared" si="305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1">
        <f t="shared" si="305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1">
        <f t="shared" si="305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1">
        <f t="shared" si="305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1">
        <f t="shared" si="305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1">
        <f t="shared" si="305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1">
        <f t="shared" si="305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1">
        <f t="shared" si="305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1">
        <f t="shared" si="305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1">
        <f t="shared" si="305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1">
        <f t="shared" si="305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1">
        <f t="shared" si="305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1">
        <f t="shared" si="305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1">
        <f t="shared" si="305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1">
        <f t="shared" si="305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1">
        <f t="shared" si="305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1">
        <f t="shared" si="305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1">
        <f t="shared" si="305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1">
        <f t="shared" si="305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1">
        <f t="shared" si="305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1">
        <f t="shared" si="305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1">
        <f t="shared" si="305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1">
        <f t="shared" si="305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1">
        <f t="shared" si="305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42016.466874999998</v>
      </c>
      <c r="T3266" s="11">
        <f t="shared" si="305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 LEN(N3267) - FIND("/", N3267))</f>
        <v>plays</v>
      </c>
      <c r="S3267" s="11">
        <f t="shared" ref="S3267:T3330" si="310">(((J3267/60)/60)/24) + DATE(1970,1,1) + (-8/24)</f>
        <v>42311.378645833327</v>
      </c>
      <c r="T3267" s="11">
        <f t="shared" ref="T3267:T3330" si="311">(((I3267/60)/60)/24) + DATE(1970,1,1) + 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42136.20280092593</v>
      </c>
      <c r="T3268" s="11">
        <f t="shared" si="311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1">
        <f t="shared" si="311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1">
        <f t="shared" si="311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</v>
      </c>
      <c r="T3271" s="11">
        <f t="shared" si="311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1">
        <f t="shared" si="311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1">
        <f t="shared" si="311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1">
        <f t="shared" si="311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1">
        <f t="shared" si="311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1">
        <f t="shared" si="311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1">
        <f t="shared" si="311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1">
        <f t="shared" si="311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41931.349606481483</v>
      </c>
      <c r="T3279" s="11">
        <f t="shared" si="311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1">
        <f t="shared" si="311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42430.769201388881</v>
      </c>
      <c r="T3281" s="11">
        <f t="shared" si="311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1">
        <f t="shared" si="311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1">
        <f t="shared" si="311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1">
        <f t="shared" si="311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1">
        <f t="shared" si="311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1">
        <f t="shared" si="311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1">
        <f t="shared" si="311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1">
        <f t="shared" si="311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1">
        <f t="shared" si="311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1">
        <f t="shared" si="311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1">
        <f t="shared" si="311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1">
        <f t="shared" si="311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1">
        <f t="shared" si="311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1">
        <f t="shared" si="311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1">
        <f t="shared" si="311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1">
        <f t="shared" si="311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1">
        <f t="shared" si="311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1">
        <f t="shared" si="311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1">
        <f t="shared" si="311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1">
        <f t="shared" si="311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1">
        <f t="shared" si="311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1">
        <f t="shared" si="311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42538.402500000004</v>
      </c>
      <c r="T3303" s="11">
        <f t="shared" si="311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1">
        <f t="shared" si="311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1">
        <f t="shared" si="311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1">
        <f t="shared" si="311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1">
        <f t="shared" si="311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1">
        <f t="shared" si="311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1">
        <f t="shared" si="311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1">
        <f t="shared" si="311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1">
        <f t="shared" si="311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1">
        <f t="shared" si="311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1">
        <f t="shared" si="311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1">
        <f t="shared" si="311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1">
        <f t="shared" si="311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1">
        <f t="shared" si="311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42465.970381944448</v>
      </c>
      <c r="T3317" s="11">
        <f t="shared" si="311"/>
        <v>42495.970381944448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1">
        <f t="shared" si="311"/>
        <v>41859.245833333334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42498.706296296288</v>
      </c>
      <c r="T3319" s="11">
        <f t="shared" si="311"/>
        <v>42528.706296296288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1">
        <f t="shared" si="311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1">
        <f t="shared" si="311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1">
        <f t="shared" si="311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1">
        <f t="shared" si="311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1">
        <f t="shared" si="311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1">
        <f t="shared" si="311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1">
        <f t="shared" si="311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1">
        <f t="shared" si="311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1">
        <f t="shared" si="311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1">
        <f t="shared" si="311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41822.241701388884</v>
      </c>
      <c r="T3330" s="11">
        <f t="shared" si="311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 LEN(N3331) - FIND("/", N3331))</f>
        <v>plays</v>
      </c>
      <c r="S3331" s="11">
        <f t="shared" ref="S3331:T3394" si="316">(((J3331/60)/60)/24) + DATE(1970,1,1) + (-8/24)</f>
        <v>41836.989675925921</v>
      </c>
      <c r="T3331" s="11">
        <f t="shared" ref="T3331:T3394" si="317">(((I3331/60)/60)/24) + DATE(1970,1,1) + 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1">
        <f t="shared" si="317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1">
        <f t="shared" si="317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1">
        <f t="shared" si="317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1">
        <f t="shared" si="317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1">
        <f t="shared" si="317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1">
        <f t="shared" si="317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42437.065347222226</v>
      </c>
      <c r="T3338" s="11">
        <f t="shared" si="317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1">
        <f t="shared" si="317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1">
        <f t="shared" si="317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1">
        <f t="shared" si="317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1">
        <f t="shared" si="317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1">
        <f t="shared" si="317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42061.963078703695</v>
      </c>
      <c r="T3344" s="11">
        <f t="shared" si="317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1">
        <f t="shared" si="317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1">
        <f t="shared" si="317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1">
        <f t="shared" si="317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1">
        <f t="shared" si="317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1">
        <f t="shared" si="317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1">
        <f t="shared" si="317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1">
        <f t="shared" si="317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1">
        <f t="shared" si="317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1">
        <f t="shared" si="317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1">
        <f t="shared" si="317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1">
        <f t="shared" si="317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1">
        <f t="shared" si="317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1">
        <f t="shared" si="317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1">
        <f t="shared" si="317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1">
        <f t="shared" si="317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1">
        <f t="shared" si="317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1">
        <f t="shared" si="317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1">
        <f t="shared" si="317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1">
        <f t="shared" si="317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1">
        <f t="shared" si="317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1">
        <f t="shared" si="317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1">
        <f t="shared" si="317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42320.768425925926</v>
      </c>
      <c r="T3367" s="11">
        <f t="shared" si="317"/>
        <v>42350.768425925926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1">
        <f t="shared" si="317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1">
        <f t="shared" si="317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1">
        <f t="shared" si="317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1">
        <f t="shared" si="317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1">
        <f t="shared" si="317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1">
        <f t="shared" si="317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1">
        <f t="shared" si="317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1">
        <f t="shared" si="317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1">
        <f t="shared" si="317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1">
        <f t="shared" si="317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1">
        <f t="shared" si="317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42053.399293981485</v>
      </c>
      <c r="T3379" s="11">
        <f t="shared" si="317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1">
        <f t="shared" si="317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1">
        <f t="shared" si="317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41937.620115740734</v>
      </c>
      <c r="T3382" s="11">
        <f t="shared" si="317"/>
        <v>41972.661782407398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1">
        <f t="shared" si="317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1">
        <f t="shared" si="317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1">
        <f t="shared" si="317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1">
        <f t="shared" si="317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1">
        <f t="shared" si="317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1">
        <f t="shared" si="317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41947.429259259254</v>
      </c>
      <c r="T3389" s="11">
        <f t="shared" si="317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1">
        <f t="shared" si="317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1">
        <f t="shared" si="317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</v>
      </c>
      <c r="T3392" s="11">
        <f t="shared" si="317"/>
        <v>41830.44149305555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1">
        <f t="shared" si="317"/>
        <v>41859.602777777778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42446.51221064815</v>
      </c>
      <c r="T3394" s="11">
        <f t="shared" si="317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 LEN(N3395) - FIND("/", N3395))</f>
        <v>plays</v>
      </c>
      <c r="S3395" s="11">
        <f t="shared" ref="S3395:T3458" si="322">(((J3395/60)/60)/24) + DATE(1970,1,1) + (-8/24)</f>
        <v>41923.588310185187</v>
      </c>
      <c r="T3395" s="11">
        <f t="shared" ref="T3395:T3458" si="323">(((I3395/60)/60)/24) + DATE(1970,1,1) + 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1">
        <f t="shared" si="323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42140.378981481481</v>
      </c>
      <c r="T3397" s="11">
        <f t="shared" si="323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41764.113298611104</v>
      </c>
      <c r="T3398" s="11">
        <f t="shared" si="323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1">
        <f t="shared" si="323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41941.418703703705</v>
      </c>
      <c r="T3400" s="11">
        <f t="shared" si="323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1">
        <f t="shared" si="323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1">
        <f t="shared" si="323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1">
        <f t="shared" si="323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1">
        <f t="shared" si="323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1">
        <f t="shared" si="323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1">
        <f t="shared" si="323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1">
        <f t="shared" si="323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1">
        <f t="shared" si="323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1">
        <f t="shared" si="323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1">
        <f t="shared" si="323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42544.480995370373</v>
      </c>
      <c r="T3411" s="11">
        <f t="shared" si="323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1">
        <f t="shared" si="323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1">
        <f t="shared" si="323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1">
        <f t="shared" si="323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1">
        <f t="shared" si="323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1">
        <f t="shared" si="323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1">
        <f t="shared" si="323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1">
        <f t="shared" si="323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1">
        <f t="shared" si="323"/>
        <v>41937.696527777778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1">
        <f t="shared" si="323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1">
        <f t="shared" si="323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1">
        <f t="shared" si="323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1">
        <f t="shared" si="323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1">
        <f t="shared" si="323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1">
        <f t="shared" si="323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1">
        <f t="shared" si="323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1">
        <f t="shared" si="323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1">
        <f t="shared" si="323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1">
        <f t="shared" si="323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1">
        <f t="shared" si="323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1">
        <f t="shared" si="323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1">
        <f t="shared" si="323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1">
        <f t="shared" si="323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1">
        <f t="shared" si="323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41775.729803240742</v>
      </c>
      <c r="T3435" s="11">
        <f t="shared" si="323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41800.047094907408</v>
      </c>
      <c r="T3436" s="11">
        <f t="shared" si="323"/>
        <v>41830.047094907408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1">
        <f t="shared" si="323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1">
        <f t="shared" si="323"/>
        <v>41872.352777777778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1">
        <f t="shared" si="323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42100.594525462955</v>
      </c>
      <c r="T3440" s="11">
        <f t="shared" si="323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1">
        <f t="shared" si="323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1">
        <f t="shared" si="323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1">
        <f t="shared" si="323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</v>
      </c>
      <c r="T3444" s="11">
        <f t="shared" si="323"/>
        <v>42154.50777777777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1">
        <f t="shared" si="323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1">
        <f t="shared" si="323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1">
        <f t="shared" si="323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1">
        <f t="shared" si="323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1">
        <f t="shared" si="323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1">
        <f t="shared" si="323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1">
        <f t="shared" si="323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1">
        <f t="shared" si="323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1">
        <f t="shared" si="323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1">
        <f t="shared" si="323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1">
        <f t="shared" si="323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1">
        <f t="shared" si="323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1">
        <f t="shared" si="323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41820.872303240736</v>
      </c>
      <c r="T3458" s="11">
        <f t="shared" si="323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 LEN(N3459) - FIND("/", N3459))</f>
        <v>plays</v>
      </c>
      <c r="S3459" s="11">
        <f t="shared" ref="S3459:T3522" si="328">(((J3459/60)/60)/24) + DATE(1970,1,1) + (-8/24)</f>
        <v>42016.373344907406</v>
      </c>
      <c r="T3459" s="11">
        <f t="shared" ref="T3459:T3522" si="329">(((I3459/60)/60)/24) + DATE(1970,1,1) + 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1">
        <f t="shared" si="32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1">
        <f t="shared" si="32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41852.193888888884</v>
      </c>
      <c r="T3462" s="11">
        <f t="shared" si="329"/>
        <v>41866.193888888884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1">
        <f t="shared" si="32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1">
        <f t="shared" si="32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1">
        <f t="shared" si="32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1">
        <f t="shared" si="32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1">
        <f t="shared" si="32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1">
        <f t="shared" si="32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1">
        <f t="shared" si="32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42605.432048611103</v>
      </c>
      <c r="T3470" s="11">
        <f t="shared" si="32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1">
        <f t="shared" si="32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1">
        <f t="shared" si="32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41841.487152777772</v>
      </c>
      <c r="T3473" s="11">
        <f t="shared" si="32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1">
        <f t="shared" si="32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1">
        <f t="shared" si="32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1">
        <f t="shared" si="32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1">
        <f t="shared" si="32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1">
        <f t="shared" si="32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1">
        <f t="shared" si="32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42053.583587962967</v>
      </c>
      <c r="T3480" s="11">
        <f t="shared" si="32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41781.521759259253</v>
      </c>
      <c r="T3481" s="11">
        <f t="shared" si="329"/>
        <v>41811.521759259253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1">
        <f t="shared" si="32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41988.914212962954</v>
      </c>
      <c r="T3483" s="11">
        <f t="shared" si="329"/>
        <v>42005.914212962954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1">
        <f t="shared" si="32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1">
        <f t="shared" si="32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1">
        <f t="shared" si="32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1">
        <f t="shared" si="32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1">
        <f t="shared" si="32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1">
        <f t="shared" si="32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1">
        <f t="shared" si="32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1">
        <f t="shared" si="32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1">
        <f t="shared" si="32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1">
        <f t="shared" si="32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1">
        <f t="shared" si="32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1">
        <f t="shared" si="32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1">
        <f t="shared" si="32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41915.429502314815</v>
      </c>
      <c r="T3497" s="11">
        <f t="shared" si="32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1">
        <f t="shared" si="32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42511.408611111103</v>
      </c>
      <c r="T3499" s="11">
        <f t="shared" si="32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1">
        <f t="shared" si="32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1">
        <f t="shared" si="32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42419.586087962954</v>
      </c>
      <c r="T3502" s="11">
        <f t="shared" si="32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1">
        <f t="shared" si="32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1">
        <f t="shared" si="32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1">
        <f t="shared" si="32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1">
        <f t="shared" si="32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1">
        <f t="shared" si="32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1">
        <f t="shared" si="32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1">
        <f t="shared" si="32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1">
        <f t="shared" si="32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1">
        <f t="shared" si="32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1">
        <f t="shared" si="32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1">
        <f t="shared" si="32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1">
        <f t="shared" si="32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1">
        <f t="shared" si="32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1">
        <f t="shared" si="32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1">
        <f t="shared" si="32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1">
        <f t="shared" si="32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41794.484189814815</v>
      </c>
      <c r="T3519" s="11">
        <f t="shared" si="32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1">
        <f t="shared" si="32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1">
        <f t="shared" si="32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42227.490879629629</v>
      </c>
      <c r="T3522" s="11">
        <f t="shared" si="32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 LEN(N3523) - FIND("/", N3523))</f>
        <v>plays</v>
      </c>
      <c r="S3523" s="11">
        <f t="shared" ref="S3523:T3586" si="334">(((J3523/60)/60)/24) + DATE(1970,1,1) + (-8/24)</f>
        <v>41881.028009259258</v>
      </c>
      <c r="T3523" s="11">
        <f t="shared" ref="T3523:T3586" si="335">(((I3523/60)/60)/24) + DATE(1970,1,1) + 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1">
        <f t="shared" si="335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1">
        <f t="shared" si="335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1">
        <f t="shared" si="335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1">
        <f t="shared" si="335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1">
        <f t="shared" si="335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1">
        <f t="shared" si="335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1">
        <f t="shared" si="335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1">
        <f t="shared" si="335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1">
        <f t="shared" si="335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1">
        <f t="shared" si="335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1">
        <f t="shared" si="335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1">
        <f t="shared" si="335"/>
        <v>42319.469525462955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1">
        <f t="shared" si="335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42248.306828703695</v>
      </c>
      <c r="T3537" s="11">
        <f t="shared" si="335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1">
        <f t="shared" si="335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41923.021018518513</v>
      </c>
      <c r="T3539" s="11">
        <f t="shared" si="335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1">
        <f t="shared" si="335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1">
        <f t="shared" si="335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1">
        <f t="shared" si="335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1">
        <f t="shared" si="335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1">
        <f t="shared" si="335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1">
        <f t="shared" si="335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1">
        <f t="shared" si="335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1">
        <f t="shared" si="335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1">
        <f t="shared" si="335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1">
        <f t="shared" si="335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1">
        <f t="shared" si="335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1">
        <f t="shared" si="335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1">
        <f t="shared" si="335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1">
        <f t="shared" si="335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1">
        <f t="shared" si="335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1">
        <f t="shared" si="335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1">
        <f t="shared" si="335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1">
        <f t="shared" si="335"/>
        <v>42691.15039351851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1">
        <f t="shared" si="335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1">
        <f t="shared" si="335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1">
        <f t="shared" si="335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1">
        <f t="shared" si="335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42115.556319444448</v>
      </c>
      <c r="T3562" s="11">
        <f t="shared" si="335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1">
        <f t="shared" si="335"/>
        <v>42221.441666666658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1">
        <f t="shared" si="335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1">
        <f t="shared" si="335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42236.289918981485</v>
      </c>
      <c r="T3566" s="11">
        <f t="shared" si="335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1">
        <f t="shared" si="335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1">
        <f t="shared" si="335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1">
        <f t="shared" si="335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1">
        <f t="shared" si="335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1">
        <f t="shared" si="335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41975.998645833337</v>
      </c>
      <c r="T3572" s="11">
        <f t="shared" si="335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1">
        <f t="shared" si="335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1">
        <f t="shared" si="335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1">
        <f t="shared" si="335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41926.609351851846</v>
      </c>
      <c r="T3576" s="11">
        <f t="shared" si="335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1">
        <f t="shared" si="335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1">
        <f t="shared" si="335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1">
        <f t="shared" si="335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1">
        <f t="shared" si="335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1">
        <f t="shared" si="335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1">
        <f t="shared" si="335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1">
        <f t="shared" si="335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1">
        <f t="shared" si="335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1">
        <f t="shared" si="335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42167.983148148145</v>
      </c>
      <c r="T3586" s="11">
        <f t="shared" si="335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 LEN(N3587) - FIND("/", N3587))</f>
        <v>plays</v>
      </c>
      <c r="S3587" s="11">
        <f t="shared" ref="S3587:T3650" si="340">(((J3587/60)/60)/24) + DATE(1970,1,1) + (-8/24)</f>
        <v>41964.382986111108</v>
      </c>
      <c r="T3587" s="11">
        <f t="shared" ref="T3587:T3650" si="341">(((I3587/60)/60)/24) + DATE(1970,1,1) + 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1">
        <f t="shared" si="341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1">
        <f t="shared" si="341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1">
        <f t="shared" si="341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1">
        <f t="shared" si="341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1">
        <f t="shared" si="341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1">
        <f t="shared" si="341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1">
        <f t="shared" si="341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1">
        <f t="shared" si="341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1">
        <f t="shared" si="341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1">
        <f t="shared" si="341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1">
        <f t="shared" si="341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1">
        <f t="shared" si="341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1">
        <f t="shared" si="341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1">
        <f t="shared" si="341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1">
        <f t="shared" si="341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1">
        <f t="shared" si="341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1">
        <f t="shared" si="341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1">
        <f t="shared" si="341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1">
        <f t="shared" si="341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1">
        <f t="shared" si="341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1">
        <f t="shared" si="341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1">
        <f t="shared" si="341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42506.37604166667</v>
      </c>
      <c r="T3610" s="11">
        <f t="shared" si="341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42429.658391203695</v>
      </c>
      <c r="T3611" s="11">
        <f t="shared" si="341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1">
        <f t="shared" si="341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1">
        <f t="shared" si="341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41789.393645833334</v>
      </c>
      <c r="T3614" s="11">
        <f t="shared" si="341"/>
        <v>41799.393645833334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1">
        <f t="shared" si="341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1">
        <f t="shared" si="341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1">
        <f t="shared" si="341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1">
        <f t="shared" si="341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1">
        <f t="shared" si="341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1">
        <f t="shared" si="341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42660.79891203704</v>
      </c>
      <c r="T3621" s="11">
        <f t="shared" si="341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1">
        <f t="shared" si="341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1">
        <f t="shared" si="341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1">
        <f t="shared" si="341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1">
        <f t="shared" si="341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42545.440856481473</v>
      </c>
      <c r="T3626" s="11">
        <f t="shared" si="341"/>
        <v>42605.440856481473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1">
        <f t="shared" si="341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1">
        <f t="shared" si="341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1">
        <f t="shared" si="341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1">
        <f t="shared" si="341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1">
        <f t="shared" si="341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1">
        <f t="shared" si="341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1">
        <f t="shared" si="341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1">
        <f t="shared" si="341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1">
        <f t="shared" si="341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1">
        <f t="shared" si="341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1">
        <f t="shared" si="341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42226.361446759263</v>
      </c>
      <c r="T3638" s="11">
        <f t="shared" si="341"/>
        <v>42261.361446759263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1">
        <f t="shared" si="341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1">
        <f t="shared" si="341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1">
        <f t="shared" si="341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1">
        <f t="shared" si="341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41899.293738425928</v>
      </c>
      <c r="T3643" s="11">
        <f t="shared" si="341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1">
        <f t="shared" si="341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1">
        <f t="shared" si="341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1">
        <f t="shared" si="341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1">
        <f t="shared" si="341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1">
        <f t="shared" si="341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1">
        <f t="shared" si="341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41886.958854166667</v>
      </c>
      <c r="T3650" s="11">
        <f t="shared" si="341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 - FIND("/", N3651))</f>
        <v>plays</v>
      </c>
      <c r="S3651" s="11">
        <f t="shared" ref="S3651:T3714" si="346">(((J3651/60)/60)/24) + DATE(1970,1,1) + (-8/24)</f>
        <v>41780.379560185182</v>
      </c>
      <c r="T3651" s="11">
        <f t="shared" ref="T3651:T3714" si="347">(((I3651/60)/60)/24) + DATE(1970,1,1) + 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1">
        <f t="shared" si="347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1">
        <f t="shared" si="347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1">
        <f t="shared" si="347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1">
        <f t="shared" si="347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1">
        <f t="shared" si="347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1">
        <f t="shared" si="347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42737.57680555556</v>
      </c>
      <c r="T3658" s="11">
        <f t="shared" si="347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42499.296516203707</v>
      </c>
      <c r="T3659" s="11">
        <f t="shared" si="347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1">
        <f t="shared" si="347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1">
        <f t="shared" si="347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1">
        <f t="shared" si="347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1">
        <f t="shared" si="347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1">
        <f t="shared" si="347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1">
        <f t="shared" si="347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1">
        <f t="shared" si="347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1">
        <f t="shared" si="347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1">
        <f t="shared" si="347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42173.636793981481</v>
      </c>
      <c r="T3669" s="11">
        <f t="shared" si="347"/>
        <v>42203.636793981481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1">
        <f t="shared" si="347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1">
        <f t="shared" si="347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1">
        <f t="shared" si="347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1">
        <f t="shared" si="347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1">
        <f t="shared" si="347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1">
        <f t="shared" si="347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1">
        <f t="shared" si="347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1">
        <f t="shared" si="347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1">
        <f t="shared" si="347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41802.240949074068</v>
      </c>
      <c r="T3679" s="11">
        <f t="shared" si="347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1">
        <f t="shared" si="347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1">
        <f t="shared" si="347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42627.120763888881</v>
      </c>
      <c r="T3682" s="11">
        <f t="shared" si="347"/>
        <v>42648.120763888881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1">
        <f t="shared" si="347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1">
        <f t="shared" si="347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1">
        <f t="shared" si="347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1">
        <f t="shared" si="347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1">
        <f t="shared" si="347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1">
        <f t="shared" si="347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1">
        <f t="shared" si="347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1">
        <f t="shared" si="347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1">
        <f t="shared" si="347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41940.264849537038</v>
      </c>
      <c r="T3692" s="11">
        <f t="shared" si="347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1">
        <f t="shared" si="347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1">
        <f t="shared" si="347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1">
        <f t="shared" si="347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1">
        <f t="shared" si="347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1">
        <f t="shared" si="347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1">
        <f t="shared" si="347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1">
        <f t="shared" si="347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1">
        <f t="shared" si="347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1">
        <f t="shared" si="347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1">
        <f t="shared" si="347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1">
        <f t="shared" si="347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1">
        <f t="shared" si="347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1">
        <f t="shared" si="347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1">
        <f t="shared" si="347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1">
        <f t="shared" si="347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1">
        <f t="shared" si="347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1">
        <f t="shared" si="347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41809.808865740735</v>
      </c>
      <c r="T3710" s="11">
        <f t="shared" si="347"/>
        <v>41823.808865740735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1">
        <f t="shared" si="347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1">
        <f t="shared" si="347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1">
        <f t="shared" si="347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42133.838738425926</v>
      </c>
      <c r="T3714" s="11">
        <f t="shared" si="347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 LEN(N3715) - FIND("/", N3715))</f>
        <v>plays</v>
      </c>
      <c r="S3715" s="11">
        <f t="shared" ref="S3715:T3778" si="352">(((J3715/60)/60)/24) + DATE(1970,1,1) + (-8/24)</f>
        <v>42505.404699074068</v>
      </c>
      <c r="T3715" s="11">
        <f t="shared" ref="T3715:T3778" si="353">(((I3715/60)/60)/24) + DATE(1970,1,1) + 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42118.222997685189</v>
      </c>
      <c r="T3716" s="11">
        <f t="shared" si="353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1">
        <f t="shared" si="353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1">
        <f t="shared" si="353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1">
        <f t="shared" si="353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1">
        <f t="shared" si="353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1">
        <f t="shared" si="353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1">
        <f t="shared" si="353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1">
        <f t="shared" si="353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1">
        <f t="shared" si="353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41943.419699074075</v>
      </c>
      <c r="T3725" s="11">
        <f t="shared" si="353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42465.158101851855</v>
      </c>
      <c r="T3726" s="11">
        <f t="shared" si="353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1">
        <f t="shared" si="353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42461.807534722226</v>
      </c>
      <c r="T3728" s="11">
        <f t="shared" si="353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1">
        <f t="shared" si="353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1">
        <f t="shared" si="353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1">
        <f t="shared" si="353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1">
        <f t="shared" si="353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1">
        <f t="shared" si="353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1">
        <f t="shared" si="353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1">
        <f t="shared" si="353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1">
        <f t="shared" si="353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1">
        <f t="shared" si="353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1">
        <f t="shared" si="353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1">
        <f t="shared" si="353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1">
        <f t="shared" si="353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1">
        <f t="shared" si="353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1">
        <f t="shared" si="353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1">
        <f t="shared" si="353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1">
        <f t="shared" si="353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1">
        <f t="shared" si="353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1">
        <f t="shared" si="353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41831.364606481482</v>
      </c>
      <c r="T3747" s="11">
        <f t="shared" si="353"/>
        <v>41861.364606481482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1">
        <f t="shared" si="353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1">
        <f t="shared" si="353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1">
        <f t="shared" si="353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1">
        <f t="shared" si="353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1">
        <f t="shared" si="353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1">
        <f t="shared" si="353"/>
        <v>42462.66056712962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1">
        <f t="shared" si="353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1">
        <f t="shared" si="353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1">
        <f t="shared" si="353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1">
        <f t="shared" si="353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1">
        <f t="shared" si="353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1">
        <f t="shared" si="353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</v>
      </c>
      <c r="T3760" s="11">
        <f t="shared" si="353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1">
        <f t="shared" si="353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1">
        <f t="shared" si="353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1">
        <f t="shared" si="353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1">
        <f t="shared" si="353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1">
        <f t="shared" si="353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1">
        <f t="shared" si="353"/>
        <v>42518.691666666658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1">
        <f t="shared" si="353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1">
        <f t="shared" si="353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1">
        <f t="shared" si="353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1">
        <f t="shared" si="353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1">
        <f t="shared" si="353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1">
        <f t="shared" si="353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1">
        <f t="shared" si="353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1">
        <f t="shared" si="353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</v>
      </c>
      <c r="T3775" s="11">
        <f t="shared" si="353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1">
        <f t="shared" si="353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1">
        <f t="shared" si="353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41814.034467592588</v>
      </c>
      <c r="T3778" s="11">
        <f t="shared" si="353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 LEN(N3779) - FIND("/", N3779))</f>
        <v>musical</v>
      </c>
      <c r="S3779" s="11">
        <f t="shared" ref="S3779:T3842" si="358">(((J3779/60)/60)/24) + DATE(1970,1,1) + (-8/24)</f>
        <v>41886.778020833335</v>
      </c>
      <c r="T3779" s="11">
        <f t="shared" ref="T3779:T3842" si="359">(((I3779/60)/60)/24) + DATE(1970,1,1) + 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1">
        <f t="shared" si="35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1">
        <f t="shared" si="359"/>
        <v>42455.36041666667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1">
        <f t="shared" si="359"/>
        <v>42198.504166666658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1">
        <f t="shared" si="35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42546.528900462967</v>
      </c>
      <c r="T3784" s="11">
        <f t="shared" si="35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1">
        <f t="shared" si="35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1">
        <f t="shared" si="35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1">
        <f t="shared" si="35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1">
        <f t="shared" si="35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1">
        <f t="shared" si="35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1">
        <f t="shared" si="35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1">
        <f t="shared" si="35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1">
        <f t="shared" si="35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1">
        <f t="shared" si="35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1">
        <f t="shared" si="35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1">
        <f t="shared" si="35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1">
        <f t="shared" si="35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1">
        <f t="shared" si="35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1">
        <f t="shared" si="35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1">
        <f t="shared" si="35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41831.389444444445</v>
      </c>
      <c r="T3800" s="11">
        <f t="shared" si="359"/>
        <v>41861.389444444445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1">
        <f t="shared" si="35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1">
        <f t="shared" si="35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1">
        <f t="shared" si="35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1">
        <f t="shared" si="35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1">
        <f t="shared" si="35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1">
        <f t="shared" si="35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1">
        <f t="shared" si="35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1">
        <f t="shared" si="35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1">
        <f t="shared" si="35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1">
        <f t="shared" si="35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1">
        <f t="shared" si="35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1">
        <f t="shared" si="35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1">
        <f t="shared" si="35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1">
        <f t="shared" si="35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1">
        <f t="shared" si="35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1">
        <f t="shared" si="35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1">
        <f t="shared" si="35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1">
        <f t="shared" si="35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1">
        <f t="shared" si="35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1">
        <f t="shared" si="35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1">
        <f t="shared" si="35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1">
        <f t="shared" si="35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1">
        <f t="shared" si="35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1">
        <f t="shared" si="35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1">
        <f t="shared" si="35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1">
        <f t="shared" si="35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1">
        <f t="shared" si="35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1">
        <f t="shared" si="35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1">
        <f t="shared" si="35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1">
        <f t="shared" si="359"/>
        <v>42004.235960648148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1">
        <f t="shared" si="35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1">
        <f t="shared" si="35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1">
        <f t="shared" si="35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1">
        <f t="shared" si="35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</v>
      </c>
      <c r="T3835" s="11">
        <f t="shared" si="35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1">
        <f t="shared" si="35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1">
        <f t="shared" si="35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1">
        <f t="shared" si="35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1">
        <f t="shared" si="35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1">
        <f t="shared" si="35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42154.809305555551</v>
      </c>
      <c r="T3841" s="11">
        <f t="shared" si="359"/>
        <v>42214.809305555551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42432.368391203701</v>
      </c>
      <c r="T3842" s="11">
        <f t="shared" si="35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 LEN(N3843) - FIND("/", N3843))</f>
        <v>plays</v>
      </c>
      <c r="S3843" s="11">
        <f t="shared" ref="S3843:T3906" si="364">(((J3843/60)/60)/24) + DATE(1970,1,1) + (-8/24)</f>
        <v>41780.45239583333</v>
      </c>
      <c r="T3843" s="11">
        <f t="shared" ref="T3843:T3906" si="365">(((I3843/60)/60)/24) + DATE(1970,1,1) + 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1">
        <f t="shared" si="365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1">
        <f t="shared" si="365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1">
        <f t="shared" si="365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42248.293680555551</v>
      </c>
      <c r="T3847" s="11">
        <f t="shared" si="365"/>
        <v>42278.293680555551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1">
        <f t="shared" si="365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1">
        <f t="shared" si="365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1">
        <f t="shared" si="365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1">
        <f t="shared" si="365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1">
        <f t="shared" si="365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1">
        <f t="shared" si="365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1">
        <f t="shared" si="365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1">
        <f t="shared" si="365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1">
        <f t="shared" si="365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1">
        <f t="shared" si="365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1">
        <f t="shared" si="365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1">
        <f t="shared" si="365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42128.097731481481</v>
      </c>
      <c r="T3860" s="11">
        <f t="shared" si="365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1">
        <f t="shared" si="365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41833.327662037031</v>
      </c>
      <c r="T3862" s="11">
        <f t="shared" si="365"/>
        <v>41863.327662037031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1">
        <f t="shared" si="365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1">
        <f t="shared" si="365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1">
        <f t="shared" si="365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1">
        <f t="shared" si="365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1">
        <f t="shared" si="365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1">
        <f t="shared" si="365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1">
        <f t="shared" si="365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41865.326446759253</v>
      </c>
      <c r="T3870" s="11">
        <f t="shared" si="365"/>
        <v>41890.326446759253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1">
        <f t="shared" si="365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41792.838865740734</v>
      </c>
      <c r="T3872" s="11">
        <f t="shared" si="365"/>
        <v>41822.838865740734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1">
        <f t="shared" si="365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1">
        <f t="shared" si="365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1">
        <f t="shared" si="365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1">
        <f t="shared" si="365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1">
        <f t="shared" si="365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1">
        <f t="shared" si="365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1">
        <f t="shared" si="365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1">
        <f t="shared" si="365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1">
        <f t="shared" si="365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1">
        <f t="shared" si="365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1">
        <f t="shared" si="365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1">
        <f t="shared" si="365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1">
        <f t="shared" si="365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1">
        <f t="shared" si="365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1">
        <f t="shared" si="365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1">
        <f t="shared" si="365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1">
        <f t="shared" si="365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1">
        <f t="shared" si="365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1">
        <f t="shared" si="365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1">
        <f t="shared" si="365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1">
        <f t="shared" si="365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41867.31894675926</v>
      </c>
      <c r="T3894" s="11">
        <f t="shared" si="365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1">
        <f t="shared" si="365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1">
        <f t="shared" si="365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1">
        <f t="shared" si="365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1">
        <f t="shared" si="365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1">
        <f t="shared" si="365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1">
        <f t="shared" si="365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41843.441678240735</v>
      </c>
      <c r="T3901" s="11">
        <f t="shared" si="365"/>
        <v>41863.441678240735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1">
        <f t="shared" si="365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42317.493043981485</v>
      </c>
      <c r="T3903" s="11">
        <f t="shared" si="365"/>
        <v>42357.493043981485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1">
        <f t="shared" si="365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1">
        <f t="shared" si="365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42094.895833333336</v>
      </c>
      <c r="T3906" s="11">
        <f t="shared" si="365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 LEN(N3907) - FIND("/", N3907))</f>
        <v>plays</v>
      </c>
      <c r="S3907" s="11">
        <f t="shared" ref="S3907:T3970" si="370">(((J3907/60)/60)/24) + DATE(1970,1,1) + (-8/24)</f>
        <v>42124.290543981479</v>
      </c>
      <c r="T3907" s="11">
        <f t="shared" ref="T3907:T3970" si="371">(((I3907/60)/60)/24) + DATE(1970,1,1) + 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1">
        <f t="shared" si="371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1">
        <f t="shared" si="371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1">
        <f t="shared" si="371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1">
        <f t="shared" si="371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1">
        <f t="shared" si="371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1">
        <f t="shared" si="371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1">
        <f t="shared" si="371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1">
        <f t="shared" si="371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42114.485601851848</v>
      </c>
      <c r="T3916" s="11">
        <f t="shared" si="371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1">
        <f t="shared" si="371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1">
        <f t="shared" si="371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1">
        <f t="shared" si="371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1">
        <f t="shared" si="371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1">
        <f t="shared" si="371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1">
        <f t="shared" si="371"/>
        <v>42687.095601851855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1">
        <f t="shared" si="371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1">
        <f t="shared" si="371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1">
        <f t="shared" si="371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1">
        <f t="shared" si="371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1">
        <f t="shared" si="371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1">
        <f t="shared" si="371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1">
        <f t="shared" si="371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1">
        <f t="shared" si="371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1">
        <f t="shared" si="371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1">
        <f t="shared" si="371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1">
        <f t="shared" si="371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1">
        <f t="shared" si="371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1">
        <f t="shared" si="371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1">
        <f t="shared" si="371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42221.323449074065</v>
      </c>
      <c r="T3937" s="11">
        <f t="shared" si="371"/>
        <v>42281.323449074065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1">
        <f t="shared" si="371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1">
        <f t="shared" si="371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42151.572384259263</v>
      </c>
      <c r="T3940" s="11">
        <f t="shared" si="371"/>
        <v>42182.572384259263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1">
        <f t="shared" si="371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1">
        <f t="shared" si="371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1">
        <f t="shared" si="371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1">
        <f t="shared" si="371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1">
        <f t="shared" si="371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1">
        <f t="shared" si="371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1">
        <f t="shared" si="371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1">
        <f t="shared" si="371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1">
        <f t="shared" si="371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41828.992164351846</v>
      </c>
      <c r="T3950" s="11">
        <f t="shared" si="371"/>
        <v>41888.992164351846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1">
        <f t="shared" si="371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1">
        <f t="shared" si="371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1">
        <f t="shared" si="371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1">
        <f t="shared" si="371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1">
        <f t="shared" si="371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1">
        <f t="shared" si="371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1">
        <f t="shared" si="371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1">
        <f t="shared" si="371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42513.642986111103</v>
      </c>
      <c r="T3959" s="11">
        <f t="shared" si="371"/>
        <v>42559.642986111103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41816.617037037038</v>
      </c>
      <c r="T3960" s="11">
        <f t="shared" si="371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1">
        <f t="shared" si="371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1">
        <f t="shared" si="371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1">
        <f t="shared" si="371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1">
        <f t="shared" si="371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1">
        <f t="shared" si="371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1">
        <f t="shared" si="371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1">
        <f t="shared" si="371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1">
        <f t="shared" si="371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1">
        <f t="shared" si="371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42452.48232638889</v>
      </c>
      <c r="T3970" s="11">
        <f t="shared" si="371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 LEN(N3971) - FIND("/", N3971))</f>
        <v>plays</v>
      </c>
      <c r="S3971" s="11">
        <f t="shared" ref="S3971:T4034" si="376">(((J3971/60)/60)/24) + DATE(1970,1,1) + (-8/24)</f>
        <v>42601.521365740737</v>
      </c>
      <c r="T3971" s="11">
        <f t="shared" ref="T3971:T4034" si="377">(((I3971/60)/60)/24) + DATE(1970,1,1) + 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42447.530219907399</v>
      </c>
      <c r="T3972" s="11">
        <f t="shared" si="377"/>
        <v>42477.530219907399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1">
        <f t="shared" si="377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1">
        <f t="shared" si="377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1">
        <f t="shared" si="377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1">
        <f t="shared" si="377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1">
        <f t="shared" si="377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1">
        <f t="shared" si="377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1">
        <f t="shared" si="377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1">
        <f t="shared" si="377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1">
        <f t="shared" si="377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1">
        <f t="shared" si="377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1">
        <f t="shared" si="377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1">
        <f t="shared" si="377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1">
        <f t="shared" si="377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41920.630138888882</v>
      </c>
      <c r="T3986" s="11">
        <f t="shared" si="377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1">
        <f t="shared" si="377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1">
        <f t="shared" si="377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1">
        <f t="shared" si="377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1">
        <f t="shared" si="377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1">
        <f t="shared" si="377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1">
        <f t="shared" si="377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1">
        <f t="shared" si="377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1">
        <f t="shared" si="377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1">
        <f t="shared" si="377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1">
        <f t="shared" si="377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1">
        <f t="shared" si="377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41949.933611111104</v>
      </c>
      <c r="T3998" s="11">
        <f t="shared" si="377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1">
        <f t="shared" si="377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1">
        <f t="shared" si="377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1">
        <f t="shared" si="377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1">
        <f t="shared" si="377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1">
        <f t="shared" si="377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1">
        <f t="shared" si="377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1">
        <f t="shared" si="377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1">
        <f t="shared" si="377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1">
        <f t="shared" si="377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1">
        <f t="shared" si="377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1">
        <f t="shared" si="377"/>
        <v>41877.352777777778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1">
        <f t="shared" si="377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1">
        <f t="shared" si="377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1">
        <f t="shared" si="377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1">
        <f t="shared" si="377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1">
        <f t="shared" si="377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1">
        <f t="shared" si="377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1">
        <f t="shared" si="377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42174.447488425918</v>
      </c>
      <c r="T4017" s="11">
        <f t="shared" si="377"/>
        <v>42204.447488425918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1">
        <f t="shared" si="377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1">
        <f t="shared" si="377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1">
        <f t="shared" si="377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1">
        <f t="shared" si="377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1">
        <f t="shared" si="377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1">
        <f t="shared" si="377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41990.250775462955</v>
      </c>
      <c r="T4024" s="11">
        <f t="shared" si="377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42408.666238425918</v>
      </c>
      <c r="T4025" s="11">
        <f t="shared" si="377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1">
        <f t="shared" si="377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1">
        <f t="shared" si="377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1">
        <f t="shared" si="377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1">
        <f t="shared" si="377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1">
        <f t="shared" si="377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42321.691782407412</v>
      </c>
      <c r="T4031" s="11">
        <f t="shared" si="377"/>
        <v>42351.691782407412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1">
        <f t="shared" si="377"/>
        <v>42403.450694444437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1">
        <f t="shared" si="377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42293.47587962963</v>
      </c>
      <c r="T4034" s="11">
        <f t="shared" si="377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 LEN(N4035) - FIND("/", N4035))</f>
        <v>plays</v>
      </c>
      <c r="S4035" s="11">
        <f t="shared" ref="S4035:T4098" si="382">(((J4035/60)/60)/24) + DATE(1970,1,1) + (-8/24)</f>
        <v>42613.93546296296</v>
      </c>
      <c r="T4035" s="11">
        <f t="shared" ref="T4035:T4098" si="383">(((I4035/60)/60)/24) + DATE(1970,1,1) + 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1">
        <f t="shared" si="383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41903.549618055549</v>
      </c>
      <c r="T4037" s="11">
        <f t="shared" si="383"/>
        <v>41933.549618055549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41804.603749999995</v>
      </c>
      <c r="T4038" s="11">
        <f t="shared" si="383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42496.737442129634</v>
      </c>
      <c r="T4039" s="11">
        <f t="shared" si="383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41869.46539351852</v>
      </c>
      <c r="T4040" s="11">
        <f t="shared" si="383"/>
        <v>41929.46539351852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1">
        <f t="shared" si="383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1">
        <f t="shared" si="383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1">
        <f t="shared" si="383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1">
        <f t="shared" si="383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1">
        <f t="shared" si="383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1">
        <f t="shared" si="383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1">
        <f t="shared" si="383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1">
        <f t="shared" si="383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1">
        <f t="shared" si="383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1">
        <f t="shared" si="383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1">
        <f t="shared" si="383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1">
        <f t="shared" si="383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41761.476817129631</v>
      </c>
      <c r="T4053" s="11">
        <f t="shared" si="383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1">
        <f t="shared" si="383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1">
        <f t="shared" si="383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1">
        <f t="shared" si="383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1">
        <f t="shared" si="383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42534.599988425929</v>
      </c>
      <c r="T4058" s="11">
        <f t="shared" si="383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1">
        <f t="shared" si="383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1">
        <f t="shared" si="383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1">
        <f t="shared" si="383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1">
        <f t="shared" si="383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1">
        <f t="shared" si="383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1">
        <f t="shared" si="383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1">
        <f t="shared" si="383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1">
        <f t="shared" si="383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1">
        <f t="shared" si="383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1">
        <f t="shared" si="383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1">
        <f t="shared" si="383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1">
        <f t="shared" si="383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1">
        <f t="shared" si="383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1">
        <f t="shared" si="383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1">
        <f t="shared" si="383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1">
        <f t="shared" si="383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42078.011875000004</v>
      </c>
      <c r="T4075" s="11">
        <f t="shared" si="383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1">
        <f t="shared" si="383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1">
        <f t="shared" si="383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41905.462372685186</v>
      </c>
      <c r="T4078" s="11">
        <f t="shared" si="383"/>
        <v>41933.493749999994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1">
        <f t="shared" si="383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1">
        <f t="shared" si="383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1">
        <f t="shared" si="383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1">
        <f t="shared" si="383"/>
        <v>42535.45416666667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1">
        <f t="shared" si="383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1">
        <f t="shared" si="383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1">
        <f t="shared" si="383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1">
        <f t="shared" si="383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1">
        <f t="shared" si="383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1">
        <f t="shared" si="383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1">
        <f t="shared" si="383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1">
        <f t="shared" si="383"/>
        <v>42020.101388888892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1">
        <f t="shared" si="383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1">
        <f t="shared" si="383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1">
        <f t="shared" si="383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1">
        <f t="shared" si="383"/>
        <v>42098.81998842593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1">
        <f t="shared" si="383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1">
        <f t="shared" si="383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1">
        <f t="shared" si="383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42750.196979166663</v>
      </c>
      <c r="T4098" s="11">
        <f t="shared" si="383"/>
        <v>42794.035416666658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 - FIND("/", N4099))</f>
        <v>plays</v>
      </c>
      <c r="S4099" s="11">
        <f t="shared" ref="S4099:T4115" si="388">(((J4099/60)/60)/24) + DATE(1970,1,1) + (-8/24)</f>
        <v>42344.491168981483</v>
      </c>
      <c r="T4099" s="11">
        <f t="shared" ref="T4099:T4115" si="389">(((I4099/60)/60)/24) + DATE(1970,1,1) + 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1">
        <f t="shared" si="38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1">
        <f t="shared" si="38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1">
        <f t="shared" si="38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1">
        <f t="shared" si="38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1">
        <f t="shared" si="38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1">
        <f t="shared" si="38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1">
        <f t="shared" si="38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1">
        <f t="shared" si="38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1">
        <f t="shared" si="38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1">
        <f t="shared" si="38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42766.698344907411</v>
      </c>
      <c r="T4110" s="11">
        <f t="shared" si="38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1">
        <f t="shared" si="38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42512.293414351843</v>
      </c>
      <c r="T4112" s="11">
        <f t="shared" si="389"/>
        <v>42572.293414351843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1">
        <f t="shared" si="38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1">
        <f t="shared" si="38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1">
        <f t="shared" si="389"/>
        <v>42376.94027777778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66FF33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4762-785C-45D5-A2FE-E35DD3C2EA92}">
  <dimension ref="A1:H13"/>
  <sheetViews>
    <sheetView tabSelected="1" topLeftCell="A7" workbookViewId="0">
      <selection activeCell="I24" sqref="I24"/>
    </sheetView>
  </sheetViews>
  <sheetFormatPr defaultRowHeight="15" x14ac:dyDescent="0.25"/>
  <cols>
    <col min="1" max="1" width="31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6" bestFit="1" customWidth="1"/>
    <col min="7" max="7" width="17" bestFit="1" customWidth="1"/>
    <col min="8" max="8" width="19.85546875" bestFit="1" customWidth="1"/>
    <col min="11" max="11" width="12" bestFit="1" customWidth="1"/>
  </cols>
  <sheetData>
    <row r="1" spans="1:8" x14ac:dyDescent="0.25">
      <c r="A1" t="s">
        <v>8380</v>
      </c>
      <c r="B1" t="s">
        <v>8381</v>
      </c>
      <c r="C1" t="s">
        <v>8399</v>
      </c>
      <c r="D1" t="s">
        <v>8382</v>
      </c>
      <c r="E1" t="s">
        <v>8383</v>
      </c>
      <c r="F1" s="6" t="s">
        <v>8384</v>
      </c>
      <c r="G1" t="s">
        <v>8385</v>
      </c>
      <c r="H1" t="s">
        <v>8386</v>
      </c>
    </row>
    <row r="2" spans="1:8" x14ac:dyDescent="0.25">
      <c r="A2" s="12" t="s">
        <v>8387</v>
      </c>
      <c r="B2">
        <f>COUNTIFS(Sheet1!$D:$D,"&lt; 1000", Sheet1!$F:$F, "successful")</f>
        <v>322</v>
      </c>
      <c r="C2">
        <f>COUNTIFS(Sheet1!$D:$D,"&lt; 1000", Sheet1!$F:$F, "failed")</f>
        <v>113</v>
      </c>
      <c r="D2">
        <f>COUNTIFS(Sheet1!$D:$D,"&lt; 1000", Sheet1!$F:$F, "canceled")</f>
        <v>18</v>
      </c>
      <c r="E2">
        <f>COUNTIFS(Sheet1!$D:$D,"&lt; 1000")</f>
        <v>461</v>
      </c>
      <c r="F2" s="6">
        <f>B2/$E2</f>
        <v>0.69848156182212584</v>
      </c>
      <c r="G2" s="6">
        <f t="shared" ref="G2:H2" si="0">C2/$E2</f>
        <v>0.24511930585683298</v>
      </c>
      <c r="H2" s="6">
        <f t="shared" si="0"/>
        <v>3.9045553145336226E-2</v>
      </c>
    </row>
    <row r="3" spans="1:8" x14ac:dyDescent="0.25">
      <c r="A3" s="12" t="s">
        <v>8388</v>
      </c>
      <c r="B3">
        <f>COUNTIFS(Sheet1!$D:$D,  "&gt;=1000", Sheet1!$D:$D, "&lt;=4999", Sheet1!$F:$F, "successful")</f>
        <v>932</v>
      </c>
      <c r="C3">
        <f>COUNTIFS(Sheet1!$D:$D,  "&gt;=1000", Sheet1!$D:$D, "&lt;=4999", Sheet1!$F:$F, "failed")</f>
        <v>420</v>
      </c>
      <c r="D3">
        <f>COUNTIFS(Sheet1!$D:$D,  "&gt;=1000", Sheet1!$D:$D, "&lt;=4999", Sheet1!$F:$F, "canceled")</f>
        <v>60</v>
      </c>
      <c r="E3">
        <f>COUNTIFS(Sheet1!$D:$D,  "&gt;=1000", Sheet1!$D:$D, "&lt;=4999")</f>
        <v>1425</v>
      </c>
      <c r="F3" s="6">
        <f t="shared" ref="F3:F13" si="1">B3/$E3</f>
        <v>0.65403508771929819</v>
      </c>
      <c r="G3" s="6">
        <f t="shared" ref="G3:G13" si="2">C3/$E3</f>
        <v>0.29473684210526313</v>
      </c>
      <c r="H3" s="6">
        <f t="shared" ref="H3:H13" si="3">D3/$E3</f>
        <v>4.2105263157894736E-2</v>
      </c>
    </row>
    <row r="4" spans="1:8" x14ac:dyDescent="0.25">
      <c r="A4" s="12" t="s">
        <v>8389</v>
      </c>
      <c r="B4">
        <f>COUNTIFS(Sheet1!$D:$D,  "&gt;=5000", Sheet1!$D:$D, "&lt;=9999", Sheet1!$F:$F, "successful")</f>
        <v>381</v>
      </c>
      <c r="C4">
        <f>COUNTIFS(Sheet1!$D:$D,  "&gt;=5000", Sheet1!$D:$D, "&lt;=9999", Sheet1!$F:$F, "failed")</f>
        <v>283</v>
      </c>
      <c r="D4">
        <f>COUNTIFS(Sheet1!$D:$D,  "&gt;=5000", Sheet1!$D:$D, "&lt;=9999", Sheet1!$F:$F, "canceled")</f>
        <v>52</v>
      </c>
      <c r="E4">
        <f>COUNTIFS(Sheet1!$D:$D,  "&gt;=5000", Sheet1!$D:$D, "&lt;=9999")</f>
        <v>722</v>
      </c>
      <c r="F4" s="6">
        <f t="shared" si="1"/>
        <v>0.52770083102493071</v>
      </c>
      <c r="G4" s="6">
        <f t="shared" si="2"/>
        <v>0.39196675900277006</v>
      </c>
      <c r="H4" s="6">
        <f t="shared" si="3"/>
        <v>7.2022160664819951E-2</v>
      </c>
    </row>
    <row r="5" spans="1:8" x14ac:dyDescent="0.25">
      <c r="A5" s="12" t="s">
        <v>8390</v>
      </c>
      <c r="B5">
        <f>COUNTIFS(Sheet1!$D:$D,  "&gt;=10000", Sheet1!$D:$D, "&lt;=14999", Sheet1!$F:$F, "successful")</f>
        <v>168</v>
      </c>
      <c r="C5">
        <f>COUNTIFS(Sheet1!$D:$D,  "&gt;=10000", Sheet1!$D:$D, "&lt;=14999", Sheet1!$F:$F, "failed")</f>
        <v>144</v>
      </c>
      <c r="D5">
        <f>COUNTIFS(Sheet1!$D:$D,  "&gt;=10000", Sheet1!$D:$D, "&lt;=14999", Sheet1!$F:$F, "canceled")</f>
        <v>40</v>
      </c>
      <c r="E5">
        <f>COUNTIFS(Sheet1!$D:$D,  "&gt;=10000", Sheet1!$D:$D, "&lt;=14999")</f>
        <v>361</v>
      </c>
      <c r="F5" s="6">
        <f t="shared" si="1"/>
        <v>0.46537396121883656</v>
      </c>
      <c r="G5" s="6">
        <f t="shared" si="2"/>
        <v>0.39889196675900279</v>
      </c>
      <c r="H5" s="6">
        <f t="shared" si="3"/>
        <v>0.11080332409972299</v>
      </c>
    </row>
    <row r="6" spans="1:8" x14ac:dyDescent="0.25">
      <c r="A6" s="12" t="s">
        <v>8391</v>
      </c>
      <c r="B6">
        <f>COUNTIFS(Sheet1!$D:$D,  "&gt;=15000", Sheet1!$D:$D, "&lt;=19999", Sheet1!$F:$F, "successful")</f>
        <v>94</v>
      </c>
      <c r="C6">
        <f>COUNTIFS(Sheet1!$D:$D,  "&gt;=15000", Sheet1!$D:$D, "&lt;=19999", Sheet1!$F:$F, "failed")</f>
        <v>90</v>
      </c>
      <c r="D6">
        <f>COUNTIFS(Sheet1!$D:$D,  "&gt;=15000", Sheet1!$D:$D, "&lt;=19999", Sheet1!$F:$F, "canceled")</f>
        <v>17</v>
      </c>
      <c r="E6">
        <f>COUNTIFS(Sheet1!$D:$D,  "&gt;=15000", Sheet1!$D:$D, "&lt;=19999")</f>
        <v>205</v>
      </c>
      <c r="F6" s="6">
        <f t="shared" si="1"/>
        <v>0.45853658536585368</v>
      </c>
      <c r="G6" s="6">
        <f t="shared" si="2"/>
        <v>0.43902439024390244</v>
      </c>
      <c r="H6" s="6">
        <f t="shared" si="3"/>
        <v>8.2926829268292687E-2</v>
      </c>
    </row>
    <row r="7" spans="1:8" x14ac:dyDescent="0.25">
      <c r="A7" s="12" t="s">
        <v>8392</v>
      </c>
      <c r="B7">
        <f>COUNTIFS(Sheet1!$D:$D,  "&gt;=20000", Sheet1!$D:$D, "&lt;=24999", Sheet1!$F:$F, "successful")</f>
        <v>62</v>
      </c>
      <c r="C7">
        <f>COUNTIFS(Sheet1!$D:$D,  "&gt;=20000", Sheet1!$D:$D, "&lt;=24999", Sheet1!$F:$F, "failed")</f>
        <v>72</v>
      </c>
      <c r="D7">
        <f>COUNTIFS(Sheet1!$D:$D,  "&gt;=20000", Sheet1!$D:$D, "&lt;=24999", Sheet1!$F:$F, "canceled")</f>
        <v>14</v>
      </c>
      <c r="E7">
        <f>COUNTIFS(Sheet1!$D:$D,  "&gt;=20000", Sheet1!$D:$D, "&lt;=24999")</f>
        <v>149</v>
      </c>
      <c r="F7" s="6">
        <f t="shared" si="1"/>
        <v>0.41610738255033558</v>
      </c>
      <c r="G7" s="6">
        <f t="shared" si="2"/>
        <v>0.48322147651006714</v>
      </c>
      <c r="H7" s="6">
        <f t="shared" si="3"/>
        <v>9.3959731543624164E-2</v>
      </c>
    </row>
    <row r="8" spans="1:8" x14ac:dyDescent="0.25">
      <c r="A8" s="12" t="s">
        <v>8393</v>
      </c>
      <c r="B8">
        <f>COUNTIFS(Sheet1!$D:$D,  "&gt;=25000", Sheet1!$D:$D, "&lt;=29999", Sheet1!$F:$F, "successful")</f>
        <v>55</v>
      </c>
      <c r="C8">
        <f>COUNTIFS(Sheet1!$D:$D,  "&gt;=25000", Sheet1!$D:$D, "&lt;=29999", Sheet1!$F:$F, "failed")</f>
        <v>64</v>
      </c>
      <c r="D8">
        <f>COUNTIFS(Sheet1!$D:$D,  "&gt;=25000", Sheet1!$D:$D, "&lt;=29999", Sheet1!$F:$F, "canceled")</f>
        <v>18</v>
      </c>
      <c r="E8">
        <f>COUNTIFS(Sheet1!$D:$D,  "&gt;=25000", Sheet1!$D:$D, "&lt;=29999")</f>
        <v>138</v>
      </c>
      <c r="F8" s="6">
        <f t="shared" si="1"/>
        <v>0.39855072463768115</v>
      </c>
      <c r="G8" s="6">
        <f t="shared" si="2"/>
        <v>0.46376811594202899</v>
      </c>
      <c r="H8" s="6">
        <f t="shared" si="3"/>
        <v>0.13043478260869565</v>
      </c>
    </row>
    <row r="9" spans="1:8" x14ac:dyDescent="0.25">
      <c r="A9" s="12" t="s">
        <v>8394</v>
      </c>
      <c r="B9">
        <f>COUNTIFS(Sheet1!$D:$D,  "&gt;=30000", Sheet1!$D:$D, "&lt;=34999", Sheet1!$F:$F, "successful")</f>
        <v>32</v>
      </c>
      <c r="C9">
        <f>COUNTIFS(Sheet1!$D:$D,  "&gt;=30000", Sheet1!$D:$D, "&lt;=34999", Sheet1!$F:$F, "failed")</f>
        <v>37</v>
      </c>
      <c r="D9">
        <f>COUNTIFS(Sheet1!$D:$D,  "&gt;=30000", Sheet1!$D:$D, "&lt;=34999", Sheet1!$F:$F, "canceled")</f>
        <v>13</v>
      </c>
      <c r="E9">
        <f>COUNTIFS(Sheet1!$D:$D,  "&gt;=30000", Sheet1!$D:$D, "&lt;=34999")</f>
        <v>84</v>
      </c>
      <c r="F9" s="6">
        <f t="shared" si="1"/>
        <v>0.38095238095238093</v>
      </c>
      <c r="G9" s="6">
        <f t="shared" si="2"/>
        <v>0.44047619047619047</v>
      </c>
      <c r="H9" s="6">
        <f t="shared" si="3"/>
        <v>0.15476190476190477</v>
      </c>
    </row>
    <row r="10" spans="1:8" x14ac:dyDescent="0.25">
      <c r="A10" s="12" t="s">
        <v>8395</v>
      </c>
      <c r="B10">
        <f>COUNTIFS(Sheet1!$D:$D,  "&gt;=35000", Sheet1!$D:$D, "&lt;=39999", Sheet1!$F:$F, "successful")</f>
        <v>26</v>
      </c>
      <c r="C10">
        <f>COUNTIFS(Sheet1!$D:$D,  "&gt;=35000", Sheet1!$D:$D, "&lt;=39999", Sheet1!$F:$F, "failed")</f>
        <v>22</v>
      </c>
      <c r="D10">
        <f>COUNTIFS(Sheet1!$D:$D,  "&gt;=35000", Sheet1!$D:$D, "&lt;=39999", Sheet1!$F:$F, "canceled")</f>
        <v>7</v>
      </c>
      <c r="E10">
        <f>COUNTIFS(Sheet1!$D:$D,  "&gt;=35000", Sheet1!$D:$D, "&lt;=39999")</f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2" t="s">
        <v>8396</v>
      </c>
      <c r="B11">
        <f>COUNTIFS(Sheet1!$D:$D,  "&gt;=40000", Sheet1!$D:$D, "&lt;=44999", Sheet1!$F:$F, "successful")</f>
        <v>21</v>
      </c>
      <c r="C11">
        <f>COUNTIFS(Sheet1!$D:$D,  "&gt;=40000", Sheet1!$D:$D, "&lt;=44999", Sheet1!$F:$F, "failed")</f>
        <v>16</v>
      </c>
      <c r="D11">
        <f>COUNTIFS(Sheet1!$D:$D,  "&gt;=40000", Sheet1!$D:$D, "&lt;=44999", Sheet1!$F:$F, "canceled")</f>
        <v>6</v>
      </c>
      <c r="E11">
        <f>COUNTIFS(Sheet1!$D:$D,  "&gt;=40000", Sheet1!$D:$D, "&lt;=44999")</f>
        <v>44</v>
      </c>
      <c r="F11" s="6">
        <f t="shared" si="1"/>
        <v>0.47727272727272729</v>
      </c>
      <c r="G11" s="6">
        <f t="shared" si="2"/>
        <v>0.36363636363636365</v>
      </c>
      <c r="H11" s="6">
        <f t="shared" si="3"/>
        <v>0.13636363636363635</v>
      </c>
    </row>
    <row r="12" spans="1:8" x14ac:dyDescent="0.25">
      <c r="A12" s="12" t="s">
        <v>8397</v>
      </c>
      <c r="B12">
        <f>COUNTIFS(Sheet1!$D:$D,  "&gt;=45000", Sheet1!$D:$D, "&lt;=49999", Sheet1!$F:$F, "successful")</f>
        <v>6</v>
      </c>
      <c r="C12">
        <f>COUNTIFS(Sheet1!$D:$D,  "&gt;=45000", Sheet1!$D:$D, "&lt;=49999", Sheet1!$F:$F, "failed")</f>
        <v>11</v>
      </c>
      <c r="D12">
        <f>COUNTIFS(Sheet1!$D:$D,  "&gt;=45000", Sheet1!$D:$D, "&lt;=49999", Sheet1!$F:$F, "canceled")</f>
        <v>4</v>
      </c>
      <c r="E12">
        <f>COUNTIFS(Sheet1!$D:$D,  "&gt;=45000", Sheet1!$D:$D, "&lt;=49999")</f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2" t="s">
        <v>8398</v>
      </c>
      <c r="B13">
        <f>COUNTIFS(Sheet1!$D:$D,  "&gt;=50000", Sheet1!$F:$F, "successful")</f>
        <v>86</v>
      </c>
      <c r="C13">
        <f>COUNTIFS(Sheet1!$D:$D,  "&gt;=50000", Sheet1!$F:$F, "failed")</f>
        <v>258</v>
      </c>
      <c r="D13">
        <f>COUNTIFS(Sheet1!$D:$D,  "&gt;=50000", Sheet1!$F:$F, "canceled")</f>
        <v>100</v>
      </c>
      <c r="E13">
        <f>COUNTIFS(Sheet1!$D:$D,  "&gt;=50000")</f>
        <v>449</v>
      </c>
      <c r="F13" s="6">
        <f t="shared" si="1"/>
        <v>0.19153674832962139</v>
      </c>
      <c r="G13" s="6">
        <f t="shared" si="2"/>
        <v>0.57461024498886415</v>
      </c>
      <c r="H13" s="6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</cp:lastModifiedBy>
  <dcterms:created xsi:type="dcterms:W3CDTF">2017-04-20T15:17:24Z</dcterms:created>
  <dcterms:modified xsi:type="dcterms:W3CDTF">2017-11-08T21:21:23Z</dcterms:modified>
</cp:coreProperties>
</file>