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7empreendimentos-my.sharepoint.com/personal/rayane_caldeira_7lm_com_br/Documents/"/>
    </mc:Choice>
  </mc:AlternateContent>
  <xr:revisionPtr revIDLastSave="0" documentId="8_{338F6499-646F-47BF-89B4-02EA50309BCC}" xr6:coauthVersionLast="47" xr6:coauthVersionMax="47" xr10:uidLastSave="{00000000-0000-0000-0000-000000000000}"/>
  <bookViews>
    <workbookView xWindow="-120" yWindow="-120" windowWidth="20730" windowHeight="11040" tabRatio="0" xr2:uid="{6EAC7BA4-EAA3-4620-947E-FD031C1BA008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33" i="1"/>
  <c r="C37" i="1"/>
  <c r="C38" i="1"/>
  <c r="C39" i="1"/>
  <c r="C40" i="1"/>
  <c r="C41" i="1"/>
  <c r="C36" i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24" i="1"/>
  <c r="D24" i="1" s="1"/>
  <c r="C25" i="1"/>
  <c r="D25" i="1" s="1"/>
  <c r="C26" i="1"/>
  <c r="D26" i="1" s="1"/>
  <c r="C27" i="1"/>
  <c r="D27" i="1" s="1"/>
  <c r="C23" i="1"/>
  <c r="D23" i="1" s="1"/>
  <c r="D13" i="1"/>
  <c r="D19" i="1"/>
  <c r="D39" i="1" l="1"/>
  <c r="D36" i="1"/>
  <c r="D41" i="1"/>
  <c r="D40" i="1"/>
  <c r="D37" i="1"/>
  <c r="D38" i="1"/>
  <c r="D42" i="1" l="1"/>
</calcChain>
</file>

<file path=xl/sharedStrings.xml><?xml version="1.0" encoding="utf-8"?>
<sst xmlns="http://schemas.openxmlformats.org/spreadsheetml/2006/main" count="68" uniqueCount="34">
  <si>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</si>
  <si>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</si>
  <si>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</si>
  <si>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</si>
  <si>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</si>
  <si>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Quanto em  2 anos?</t>
  </si>
  <si>
    <t>Quanto em  5 anos?</t>
  </si>
  <si>
    <t>Quanto em  10 anos?</t>
  </si>
  <si>
    <t>Quanto em  20 anos?</t>
  </si>
  <si>
    <t>Quanto em  30 anos?</t>
  </si>
  <si>
    <t>Dividendo</t>
  </si>
  <si>
    <t>Rendimento de carteira</t>
  </si>
  <si>
    <t>Sálario</t>
  </si>
  <si>
    <t>CONFIGURAÇÕES</t>
  </si>
  <si>
    <t>INVETIMENTO MENSAL</t>
  </si>
  <si>
    <t>CENÁRIOS</t>
  </si>
  <si>
    <t>PERFIL</t>
  </si>
  <si>
    <t>Agressivo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</si>
  <si>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</si>
  <si>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</si>
  <si>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</si>
  <si>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</si>
  <si>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</si>
  <si>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</si>
  <si>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</si>
  <si>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</si>
  <si>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</si>
  <si>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</si>
  <si>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HÓTELARIAS</t>
  </si>
  <si>
    <t>TIPOS DE FII</t>
  </si>
  <si>
    <t>PERFIS</t>
  </si>
  <si>
    <t>Conservador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</si>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</sst>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9C570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1"/>
      <color rgb="FF9C57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 style="medium">
        <color theme="0" tint="-0.24994659260841701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0.24994659260841701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0.14996795556505021"/>
      </top>
      <bottom style="medium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8" fontId="0" fillId="7" borderId="11" xfId="0" applyNumberFormat="1" applyFill="1" applyBorder="1" applyAlignment="1">
      <alignment horizontal="center"/>
    </xf>
    <xf numFmtId="8" fontId="0" fillId="7" borderId="14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8" fontId="0" fillId="7" borderId="12" xfId="0" applyNumberFormat="1" applyFill="1" applyBorder="1" applyAlignment="1">
      <alignment horizontal="center"/>
    </xf>
    <xf numFmtId="8" fontId="0" fillId="7" borderId="15" xfId="0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10" fillId="0" borderId="0" xfId="0" applyFont="1"/>
    <xf numFmtId="0" fontId="8" fillId="5" borderId="2" xfId="0" quotePrefix="1" applyFont="1" applyFill="1" applyBorder="1" applyAlignment="1">
      <alignment horizontal="center" vertical="center"/>
    </xf>
    <xf numFmtId="0" fontId="8" fillId="5" borderId="19" xfId="0" quotePrefix="1" applyFont="1" applyFill="1" applyBorder="1" applyAlignment="1">
      <alignment horizontal="center" vertical="center"/>
    </xf>
    <xf numFmtId="0" fontId="8" fillId="5" borderId="3" xfId="0" quotePrefix="1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left" indent="3"/>
    </xf>
    <xf numFmtId="0" fontId="5" fillId="6" borderId="23" xfId="0" applyFont="1" applyFill="1" applyBorder="1" applyAlignment="1">
      <alignment horizontal="left" indent="3"/>
    </xf>
    <xf numFmtId="166" fontId="6" fillId="6" borderId="24" xfId="1" applyNumberFormat="1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left" indent="3"/>
    </xf>
    <xf numFmtId="0" fontId="5" fillId="6" borderId="26" xfId="0" applyFont="1" applyFill="1" applyBorder="1" applyAlignment="1">
      <alignment horizontal="left" indent="3"/>
    </xf>
    <xf numFmtId="0" fontId="6" fillId="6" borderId="27" xfId="0" applyFont="1" applyFill="1" applyBorder="1" applyAlignment="1">
      <alignment horizontal="center"/>
    </xf>
    <xf numFmtId="10" fontId="6" fillId="6" borderId="27" xfId="2" applyNumberFormat="1" applyFont="1" applyFill="1" applyBorder="1" applyAlignment="1">
      <alignment horizontal="center"/>
    </xf>
    <xf numFmtId="0" fontId="6" fillId="4" borderId="25" xfId="0" applyFont="1" applyFill="1" applyBorder="1" applyAlignment="1">
      <alignment horizontal="left" indent="3"/>
    </xf>
    <xf numFmtId="0" fontId="6" fillId="4" borderId="26" xfId="0" applyFont="1" applyFill="1" applyBorder="1" applyAlignment="1">
      <alignment horizontal="left" indent="3"/>
    </xf>
    <xf numFmtId="8" fontId="6" fillId="4" borderId="27" xfId="0" applyNumberFormat="1" applyFont="1" applyFill="1" applyBorder="1" applyAlignment="1">
      <alignment horizontal="center"/>
    </xf>
    <xf numFmtId="0" fontId="6" fillId="4" borderId="28" xfId="0" applyFont="1" applyFill="1" applyBorder="1" applyAlignment="1">
      <alignment horizontal="left" indent="3"/>
    </xf>
    <xf numFmtId="0" fontId="6" fillId="4" borderId="29" xfId="0" applyFont="1" applyFill="1" applyBorder="1" applyAlignment="1">
      <alignment horizontal="left" indent="3"/>
    </xf>
    <xf numFmtId="8" fontId="6" fillId="4" borderId="30" xfId="0" applyNumberFormat="1" applyFont="1" applyFill="1" applyBorder="1" applyAlignment="1">
      <alignment horizontal="center"/>
    </xf>
    <xf numFmtId="166" fontId="0" fillId="0" borderId="33" xfId="1" applyNumberFormat="1" applyFont="1" applyBorder="1" applyAlignment="1">
      <alignment horizontal="center"/>
    </xf>
    <xf numFmtId="166" fontId="0" fillId="4" borderId="30" xfId="0" applyNumberFormat="1" applyFill="1" applyBorder="1" applyAlignment="1">
      <alignment horizontal="center"/>
    </xf>
    <xf numFmtId="0" fontId="0" fillId="0" borderId="34" xfId="0" applyBorder="1"/>
    <xf numFmtId="0" fontId="0" fillId="0" borderId="0" xfId="0" applyBorder="1"/>
    <xf numFmtId="0" fontId="0" fillId="0" borderId="35" xfId="0" applyBorder="1"/>
    <xf numFmtId="9" fontId="0" fillId="0" borderId="0" xfId="2" applyFont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34" xfId="2" applyFont="1" applyBorder="1" applyAlignment="1">
      <alignment horizontal="center"/>
    </xf>
    <xf numFmtId="9" fontId="0" fillId="0" borderId="35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left" vertical="center" indent="3"/>
    </xf>
    <xf numFmtId="0" fontId="9" fillId="4" borderId="32" xfId="0" applyFont="1" applyFill="1" applyBorder="1" applyAlignment="1">
      <alignment horizontal="left" vertical="center" indent="3"/>
    </xf>
    <xf numFmtId="0" fontId="9" fillId="4" borderId="25" xfId="0" applyFont="1" applyFill="1" applyBorder="1" applyAlignment="1">
      <alignment horizontal="left" vertical="center" indent="3"/>
    </xf>
    <xf numFmtId="0" fontId="9" fillId="4" borderId="26" xfId="0" applyFont="1" applyFill="1" applyBorder="1" applyAlignment="1">
      <alignment horizontal="left" vertical="center" indent="3"/>
    </xf>
    <xf numFmtId="0" fontId="9" fillId="4" borderId="28" xfId="0" applyFont="1" applyFill="1" applyBorder="1" applyAlignment="1">
      <alignment horizontal="left" vertical="center" indent="3"/>
    </xf>
    <xf numFmtId="0" fontId="9" fillId="4" borderId="29" xfId="0" applyFont="1" applyFill="1" applyBorder="1" applyAlignment="1">
      <alignment horizontal="left" vertical="center" indent="3"/>
    </xf>
    <xf numFmtId="10" fontId="0" fillId="0" borderId="27" xfId="2" applyNumberFormat="1" applyFont="1" applyBorder="1" applyAlignment="1">
      <alignment horizontal="center"/>
    </xf>
    <xf numFmtId="0" fontId="11" fillId="2" borderId="36" xfId="3" applyFont="1" applyBorder="1" applyAlignment="1">
      <alignment horizontal="center" vertical="center"/>
    </xf>
    <xf numFmtId="0" fontId="11" fillId="3" borderId="37" xfId="4" applyFont="1" applyBorder="1" applyAlignment="1">
      <alignment horizontal="center"/>
    </xf>
    <xf numFmtId="0" fontId="0" fillId="3" borderId="38" xfId="4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166" fontId="3" fillId="4" borderId="8" xfId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left"/>
    </xf>
    <xf numFmtId="166" fontId="3" fillId="9" borderId="4" xfId="0" applyNumberFormat="1" applyFont="1" applyFill="1" applyBorder="1" applyAlignment="1">
      <alignment horizontal="center"/>
    </xf>
  </cellXfs>
  <cellStyles count="5">
    <cellStyle name="Moeda" xfId="1" builtinId="4"/>
    <cellStyle name="Neutro" xfId="3" builtinId="28"/>
    <cellStyle name="Normal" xfId="0" builtinId="0"/>
    <cellStyle name="Nota" xfId="4" builtinId="1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655768227830916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HÓTELARIAS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48CF-9211-4A05715D08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86591</xdr:colOff>
      <xdr:row>0</xdr:row>
      <xdr:rowOff>186717</xdr:rowOff>
    </xdr:from>
    <xdr:to>
      <xdr:col>4</xdr:col>
      <xdr:colOff>152372</xdr:colOff>
      <xdr:row>8</xdr:row>
      <xdr:rowOff>110517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BC8B2A-91DF-4A17-88D8-8F1871AE9C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86591" y="186717"/>
          <a:ext cx="9105872" cy="1447800"/>
        </a:xfrm>
        <a:prstGeom prst="rect">
          <a:avLst/>
        </a:prstGeom>
      </xdr:spPr>
    </xdr:pic>
    <xdr:clientData/>
  </xdr:twoCellAnchor>
  <xdr:twoCellAnchor>
    <xdr:from>
      <xdr:col>1</xdr:col>
      <xdr:colOff>17318</xdr:colOff>
      <xdr:row>42</xdr:row>
      <xdr:rowOff>135081</xdr:rowOff>
    </xdr:from>
    <xdr:to>
      <xdr:col>3</xdr:col>
      <xdr:colOff>1264227</xdr:colOff>
      <xdr:row>57</xdr:row>
      <xdr:rowOff>20781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59D9F5-02E2-4B89-E884-D2493E0D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D668-2D06-44CF-BCEE-D337E42E5581}">
  <dimension ref="A9:G42"/>
  <sheetViews>
    <sheetView showGridLines="0" showRowColHeaders="0" tabSelected="1" topLeftCell="A13" zoomScale="55" zoomScaleNormal="55" zoomScalePageLayoutView="55" workbookViewId="0">
      <selection activeCell="D22" sqref="D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.5703125" customWidth="1"/>
    <col min="2" max="2" width="51.7109375" style="40" customWidth="1"/>
    <col min="3" max="3" width="51.7109375" style="5" customWidth="1"/>
    <col min="4" max="4" width="19.140625" style="1" bestFit="1" customWidth="1"/>
    <col min="5" max="5" width="5.42578125" customWidth="1"/>
    <col min="6" max="6" width="13" hidden="1" customWidth="1"/>
    <col min="7" max="7" width="9.140625" hidden="1" customWidth="1"/>
  </cols>
  <sheetData>
    <row r="9" spans="2:4" ht="15.75" thickBot="1" x14ac:dyDescent="0.3"/>
    <row r="10" spans="2:4" ht="33" customHeight="1" thickBot="1" x14ac:dyDescent="0.3">
      <c r="B10" s="9" t="s">
        <v>13</v>
      </c>
      <c r="C10" s="10"/>
      <c r="D10" s="11"/>
    </row>
    <row r="11" spans="2:4" ht="21.75" customHeight="1" thickBot="1" x14ac:dyDescent="0.3">
      <c r="B11" s="43" t="s">
        <v>12</v>
      </c>
      <c r="C11" s="44"/>
      <c r="D11" s="31">
        <v>5000</v>
      </c>
    </row>
    <row r="12" spans="2:4" ht="21.75" customHeight="1" thickBot="1" x14ac:dyDescent="0.3">
      <c r="B12" s="45" t="s">
        <v>11</v>
      </c>
      <c r="C12" s="46"/>
      <c r="D12" s="49">
        <v>6.0000000000000001E-3</v>
      </c>
    </row>
    <row r="13" spans="2:4" ht="21.75" customHeight="1" thickBot="1" x14ac:dyDescent="0.3">
      <c r="B13" s="47" t="s">
        <v>33</v>
      </c>
      <c r="C13" s="48"/>
      <c r="D13" s="32">
        <f>Salario*30%</f>
        <v>1500</v>
      </c>
    </row>
    <row r="14" spans="2:4" ht="15.75" thickBot="1" x14ac:dyDescent="0.3"/>
    <row r="15" spans="2:4" s="12" customFormat="1" ht="33" customHeight="1" thickBot="1" x14ac:dyDescent="0.35">
      <c r="B15" s="13" t="s">
        <v>14</v>
      </c>
      <c r="C15" s="14"/>
      <c r="D15" s="15"/>
    </row>
    <row r="16" spans="2:4" ht="21.75" customHeight="1" thickBot="1" x14ac:dyDescent="0.35">
      <c r="B16" s="18" t="s">
        <v>0</v>
      </c>
      <c r="C16" s="19"/>
      <c r="D16" s="20">
        <v>200</v>
      </c>
    </row>
    <row r="17" spans="1:4" ht="21.75" customHeight="1" thickBot="1" x14ac:dyDescent="0.35">
      <c r="B17" s="21" t="s">
        <v>1</v>
      </c>
      <c r="C17" s="22"/>
      <c r="D17" s="23">
        <v>5</v>
      </c>
    </row>
    <row r="18" spans="1:4" ht="21.75" customHeight="1" thickBot="1" x14ac:dyDescent="0.35">
      <c r="B18" s="21" t="s">
        <v>2</v>
      </c>
      <c r="C18" s="22"/>
      <c r="D18" s="24">
        <v>1.0789999999999999E-2</v>
      </c>
    </row>
    <row r="19" spans="1:4" ht="21.75" customHeight="1" thickBot="1" x14ac:dyDescent="0.35">
      <c r="B19" s="25" t="s">
        <v>3</v>
      </c>
      <c r="C19" s="26"/>
      <c r="D19" s="27">
        <f>FV(Taxa_mensal,Qtd_anos*12,Aporte*-1)</f>
        <v>16755.382799697527</v>
      </c>
    </row>
    <row r="20" spans="1:4" ht="21.75" customHeight="1" thickBot="1" x14ac:dyDescent="0.35">
      <c r="B20" s="28" t="s">
        <v>4</v>
      </c>
      <c r="C20" s="29"/>
      <c r="D20" s="30">
        <f>Patrimonio*Rendimento_carteira</f>
        <v>100.53229679818516</v>
      </c>
    </row>
    <row r="21" spans="1:4" ht="15.75" thickBot="1" x14ac:dyDescent="0.3"/>
    <row r="22" spans="1:4" s="12" customFormat="1" ht="33" customHeight="1" thickBot="1" x14ac:dyDescent="0.35">
      <c r="B22" s="16" t="s">
        <v>15</v>
      </c>
      <c r="C22" s="17"/>
      <c r="D22" s="8" t="s">
        <v>10</v>
      </c>
    </row>
    <row r="23" spans="1:4" ht="21.75" customHeight="1" thickBot="1" x14ac:dyDescent="0.3">
      <c r="B23" s="41" t="s">
        <v>5</v>
      </c>
      <c r="C23" s="3">
        <f>FV(Taxa_mensal,$A27*12,Aporte*-1)</f>
        <v>5445.5254595290435</v>
      </c>
      <c r="D23" s="6">
        <f>C23*Rendimento_carteira</f>
        <v>32.673152757174265</v>
      </c>
    </row>
    <row r="24" spans="1:4" ht="21.75" customHeight="1" thickBot="1" x14ac:dyDescent="0.3">
      <c r="B24" s="41" t="s">
        <v>6</v>
      </c>
      <c r="C24" s="3">
        <f>FV(Taxa_mensal,$A28*12,Aporte*-1)</f>
        <v>16755.382799697527</v>
      </c>
      <c r="D24" s="6">
        <f>C24*Rendimento_carteira</f>
        <v>100.53229679818516</v>
      </c>
    </row>
    <row r="25" spans="1:4" ht="21.75" customHeight="1" thickBot="1" x14ac:dyDescent="0.3">
      <c r="B25" s="41" t="s">
        <v>7</v>
      </c>
      <c r="C25" s="3">
        <f>FV(Taxa_mensal,$A29*12,Aporte*-1)</f>
        <v>48656.842506034438</v>
      </c>
      <c r="D25" s="6">
        <f>C25*Rendimento_carteira</f>
        <v>291.94105503620665</v>
      </c>
    </row>
    <row r="26" spans="1:4" ht="21.75" customHeight="1" thickBot="1" x14ac:dyDescent="0.3">
      <c r="B26" s="41" t="s">
        <v>8</v>
      </c>
      <c r="C26" s="3">
        <f>FV(Taxa_mensal,$A30*12,Aporte*-1)</f>
        <v>225039.68001941612</v>
      </c>
      <c r="D26" s="6">
        <f>C26*Rendimento_carteira</f>
        <v>1350.2380801164968</v>
      </c>
    </row>
    <row r="27" spans="1:4" ht="21.75" customHeight="1" thickBot="1" x14ac:dyDescent="0.3">
      <c r="A27" s="2">
        <v>2</v>
      </c>
      <c r="B27" s="42" t="s">
        <v>9</v>
      </c>
      <c r="C27" s="4">
        <f>FV(Taxa_mensal,$A31*12,Aporte*-1)</f>
        <v>864433.93100094295</v>
      </c>
      <c r="D27" s="7">
        <f>C27*Rendimento_carteira</f>
        <v>5186.6035860056581</v>
      </c>
    </row>
    <row r="28" spans="1:4" x14ac:dyDescent="0.25">
      <c r="A28" s="2">
        <v>5</v>
      </c>
    </row>
    <row r="29" spans="1:4" x14ac:dyDescent="0.25">
      <c r="A29" s="2">
        <v>10</v>
      </c>
    </row>
    <row r="30" spans="1:4" x14ac:dyDescent="0.25">
      <c r="A30" s="2">
        <v>20</v>
      </c>
    </row>
    <row r="31" spans="1:4" ht="15.75" thickBot="1" x14ac:dyDescent="0.3">
      <c r="A31" s="2">
        <v>30</v>
      </c>
    </row>
    <row r="32" spans="1:4" x14ac:dyDescent="0.25">
      <c r="B32" s="50" t="s">
        <v>16</v>
      </c>
      <c r="C32" s="51" t="s">
        <v>17</v>
      </c>
      <c r="D32" s="52"/>
    </row>
    <row r="33" spans="2:4" ht="15.75" thickBot="1" x14ac:dyDescent="0.3">
      <c r="B33" s="53" t="s">
        <v>19</v>
      </c>
      <c r="C33" s="54">
        <f>Aporte</f>
        <v>200</v>
      </c>
      <c r="D33" s="55"/>
    </row>
    <row r="34" spans="2:4" ht="15.75" thickBot="1" x14ac:dyDescent="0.3"/>
    <row r="35" spans="2:4" x14ac:dyDescent="0.25">
      <c r="B35" s="56" t="s">
        <v>20</v>
      </c>
      <c r="C35" s="57" t="s">
        <v>21</v>
      </c>
      <c r="D35" s="58" t="s">
        <v>22</v>
      </c>
    </row>
    <row r="36" spans="2:4" x14ac:dyDescent="0.25">
      <c r="B36" s="59" t="s">
        <v>23</v>
      </c>
      <c r="C36" s="60">
        <f>VLOOKUP($C$32&amp;"-"&amp;B36,Planilha2!$A:$D,4,0)</f>
        <v>0.5</v>
      </c>
      <c r="D36" s="61">
        <f>C36*$C$33</f>
        <v>100</v>
      </c>
    </row>
    <row r="37" spans="2:4" x14ac:dyDescent="0.25">
      <c r="B37" s="59" t="s">
        <v>24</v>
      </c>
      <c r="C37" s="60">
        <f>VLOOKUP($C$32&amp;"-"&amp;B37,Planilha2!$A:$D,4,0)</f>
        <v>0.1</v>
      </c>
      <c r="D37" s="61">
        <f t="shared" ref="D37:D41" si="0">C37*$C$33</f>
        <v>20</v>
      </c>
    </row>
    <row r="38" spans="2:4" x14ac:dyDescent="0.25">
      <c r="B38" s="62" t="s">
        <v>25</v>
      </c>
      <c r="C38" s="60">
        <f>VLOOKUP($C$32&amp;"-"&amp;B38,Planilha2!$A:$D,4,0)</f>
        <v>0.05</v>
      </c>
      <c r="D38" s="61">
        <f t="shared" si="0"/>
        <v>10</v>
      </c>
    </row>
    <row r="39" spans="2:4" x14ac:dyDescent="0.25">
      <c r="B39" s="62" t="s">
        <v>26</v>
      </c>
      <c r="C39" s="60">
        <f>VLOOKUP($C$32&amp;"-"&amp;B39,Planilha2!$A:$D,4,0)</f>
        <v>0.05</v>
      </c>
      <c r="D39" s="61">
        <f t="shared" si="0"/>
        <v>10</v>
      </c>
    </row>
    <row r="40" spans="2:4" x14ac:dyDescent="0.25">
      <c r="B40" s="62" t="s">
        <v>27</v>
      </c>
      <c r="C40" s="60">
        <f>VLOOKUP($C$32&amp;"-"&amp;B40,Planilha2!$A:$D,4,0)</f>
        <v>0.2</v>
      </c>
      <c r="D40" s="61">
        <f t="shared" si="0"/>
        <v>40</v>
      </c>
    </row>
    <row r="41" spans="2:4" x14ac:dyDescent="0.25">
      <c r="B41" s="62" t="s">
        <v>28</v>
      </c>
      <c r="C41" s="60">
        <f>VLOOKUP($C$32&amp;"-"&amp;B41,Planilha2!$A:$D,4,0)</f>
        <v>0.1</v>
      </c>
      <c r="D41" s="61">
        <f t="shared" si="0"/>
        <v>20</v>
      </c>
    </row>
    <row r="42" spans="2:4" ht="15.75" thickBot="1" x14ac:dyDescent="0.3">
      <c r="B42" s="63"/>
      <c r="C42" s="64"/>
      <c r="D42" s="65">
        <f>SUM(D36:D41)</f>
        <v>200</v>
      </c>
    </row>
  </sheetData>
  <mergeCells count="11">
    <mergeCell ref="B22:C22"/>
    <mergeCell ref="B16:C16"/>
    <mergeCell ref="B17:C17"/>
    <mergeCell ref="B18:C18"/>
    <mergeCell ref="B20:C20"/>
    <mergeCell ref="B15:D15"/>
    <mergeCell ref="B11:C11"/>
    <mergeCell ref="B19:C19"/>
    <mergeCell ref="B12:C12"/>
    <mergeCell ref="B13:C13"/>
    <mergeCell ref="B10:D10"/>
  </mergeCells>
  <dataValidations count="1">
    <dataValidation type="list" allowBlank="1" showInputMessage="1" showErrorMessage="1" sqref="C32" xr:uid="{83C68506-0F87-41BA-86DE-495AFF26BE9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scale="61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189D-B3DC-4E5C-BEDC-96DD4FF2BECE}">
  <dimension ref="A2:D20"/>
  <sheetViews>
    <sheetView zoomScale="70" zoomScaleNormal="70" workbookViewId="0">
      <selection activeCell="D15" sqref="D15:D20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  <col min="4" max="4" width="6.7109375" style="36" bestFit="1" customWidth="1"/>
  </cols>
  <sheetData>
    <row r="2" spans="1:4" x14ac:dyDescent="0.25">
      <c r="A2" t="s">
        <v>32</v>
      </c>
      <c r="B2" t="s">
        <v>30</v>
      </c>
      <c r="C2" t="s">
        <v>29</v>
      </c>
    </row>
    <row r="3" spans="1:4" x14ac:dyDescent="0.25">
      <c r="A3" t="str">
        <f>B3&amp;"-"&amp;C3</f>
        <v>Conservador-PAPEL</v>
      </c>
      <c r="B3" t="s">
        <v>31</v>
      </c>
      <c r="C3" t="s">
        <v>23</v>
      </c>
      <c r="D3" s="36">
        <v>0.3</v>
      </c>
    </row>
    <row r="4" spans="1:4" x14ac:dyDescent="0.25">
      <c r="A4" t="str">
        <f t="shared" ref="A4:A20" si="0">B4&amp;"-"&amp;C4</f>
        <v>Conservador-TIJOLO</v>
      </c>
      <c r="B4" t="s">
        <v>31</v>
      </c>
      <c r="C4" t="s">
        <v>24</v>
      </c>
      <c r="D4" s="36">
        <v>0.5</v>
      </c>
    </row>
    <row r="5" spans="1:4" x14ac:dyDescent="0.25">
      <c r="A5" t="str">
        <f t="shared" si="0"/>
        <v>Conservador-HÍBRIDOS</v>
      </c>
      <c r="B5" t="s">
        <v>31</v>
      </c>
      <c r="C5" t="s">
        <v>25</v>
      </c>
      <c r="D5" s="36">
        <v>0.1</v>
      </c>
    </row>
    <row r="6" spans="1:4" x14ac:dyDescent="0.25">
      <c r="A6" t="str">
        <f t="shared" si="0"/>
        <v>Conservador-FOFs</v>
      </c>
      <c r="B6" t="s">
        <v>31</v>
      </c>
      <c r="C6" t="s">
        <v>26</v>
      </c>
      <c r="D6" s="36">
        <v>0.1</v>
      </c>
    </row>
    <row r="7" spans="1:4" x14ac:dyDescent="0.25">
      <c r="A7" t="str">
        <f t="shared" si="0"/>
        <v>Conservador-DESENVOLVIMENTO</v>
      </c>
      <c r="B7" t="s">
        <v>31</v>
      </c>
      <c r="C7" t="s">
        <v>27</v>
      </c>
      <c r="D7" s="36">
        <v>0</v>
      </c>
    </row>
    <row r="8" spans="1:4" x14ac:dyDescent="0.25">
      <c r="A8" t="str">
        <f t="shared" si="0"/>
        <v>Conservador-HÓTELARIAS</v>
      </c>
      <c r="B8" t="s">
        <v>31</v>
      </c>
      <c r="C8" t="s">
        <v>28</v>
      </c>
      <c r="D8" s="36">
        <v>0</v>
      </c>
    </row>
    <row r="9" spans="1:4" x14ac:dyDescent="0.25">
      <c r="A9" s="33" t="str">
        <f t="shared" si="0"/>
        <v>Moderado-PAPEL</v>
      </c>
      <c r="B9" s="33" t="s">
        <v>18</v>
      </c>
      <c r="C9" s="33" t="s">
        <v>23</v>
      </c>
      <c r="D9" s="38">
        <v>0.32</v>
      </c>
    </row>
    <row r="10" spans="1:4" x14ac:dyDescent="0.25">
      <c r="A10" s="34" t="str">
        <f t="shared" si="0"/>
        <v>Moderado-TIJOLO</v>
      </c>
      <c r="B10" s="34" t="s">
        <v>18</v>
      </c>
      <c r="C10" s="34" t="s">
        <v>24</v>
      </c>
      <c r="D10" s="37">
        <v>0.35</v>
      </c>
    </row>
    <row r="11" spans="1:4" x14ac:dyDescent="0.25">
      <c r="A11" s="34" t="str">
        <f t="shared" si="0"/>
        <v>Moderado-HÍBRIDOS</v>
      </c>
      <c r="B11" s="34" t="s">
        <v>18</v>
      </c>
      <c r="C11" s="34" t="s">
        <v>25</v>
      </c>
      <c r="D11" s="37">
        <v>0.08</v>
      </c>
    </row>
    <row r="12" spans="1:4" x14ac:dyDescent="0.25">
      <c r="A12" s="34" t="str">
        <f t="shared" si="0"/>
        <v>Moderado-FOFs</v>
      </c>
      <c r="B12" s="34" t="s">
        <v>18</v>
      </c>
      <c r="C12" s="34" t="s">
        <v>26</v>
      </c>
      <c r="D12" s="37">
        <v>0.05</v>
      </c>
    </row>
    <row r="13" spans="1:4" x14ac:dyDescent="0.25">
      <c r="A13" s="34" t="str">
        <f t="shared" si="0"/>
        <v>Moderado-DESENVOLVIMENTO</v>
      </c>
      <c r="B13" s="34" t="s">
        <v>18</v>
      </c>
      <c r="C13" s="34" t="s">
        <v>27</v>
      </c>
      <c r="D13" s="37">
        <v>0.1</v>
      </c>
    </row>
    <row r="14" spans="1:4" x14ac:dyDescent="0.25">
      <c r="A14" s="35" t="str">
        <f t="shared" si="0"/>
        <v>Moderado-HÓTELARIAS</v>
      </c>
      <c r="B14" s="35" t="s">
        <v>18</v>
      </c>
      <c r="C14" s="35" t="s">
        <v>28</v>
      </c>
      <c r="D14" s="39">
        <v>0.1</v>
      </c>
    </row>
    <row r="15" spans="1:4" x14ac:dyDescent="0.25">
      <c r="A15" t="str">
        <f t="shared" si="0"/>
        <v>Agressivo-PAPEL</v>
      </c>
      <c r="B15" t="s">
        <v>17</v>
      </c>
      <c r="C15" t="s">
        <v>23</v>
      </c>
      <c r="D15" s="36">
        <v>0.5</v>
      </c>
    </row>
    <row r="16" spans="1:4" x14ac:dyDescent="0.25">
      <c r="A16" t="str">
        <f t="shared" si="0"/>
        <v>Agressivo-TIJOLO</v>
      </c>
      <c r="B16" t="s">
        <v>17</v>
      </c>
      <c r="C16" t="s">
        <v>24</v>
      </c>
      <c r="D16" s="36">
        <v>0.1</v>
      </c>
    </row>
    <row r="17" spans="1:4" x14ac:dyDescent="0.25">
      <c r="A17" t="str">
        <f t="shared" si="0"/>
        <v>Agressivo-HÍBRIDOS</v>
      </c>
      <c r="B17" t="s">
        <v>17</v>
      </c>
      <c r="C17" t="s">
        <v>25</v>
      </c>
      <c r="D17" s="36">
        <v>0.05</v>
      </c>
    </row>
    <row r="18" spans="1:4" x14ac:dyDescent="0.25">
      <c r="A18" t="str">
        <f t="shared" si="0"/>
        <v>Agressivo-FOFs</v>
      </c>
      <c r="B18" t="s">
        <v>17</v>
      </c>
      <c r="C18" t="s">
        <v>26</v>
      </c>
      <c r="D18" s="36">
        <v>0.05</v>
      </c>
    </row>
    <row r="19" spans="1:4" x14ac:dyDescent="0.25">
      <c r="A19" t="str">
        <f t="shared" si="0"/>
        <v>Agressivo-DESENVOLVIMENTO</v>
      </c>
      <c r="B19" t="s">
        <v>17</v>
      </c>
      <c r="C19" t="s">
        <v>27</v>
      </c>
      <c r="D19" s="36">
        <v>0.2</v>
      </c>
    </row>
    <row r="20" spans="1:4" x14ac:dyDescent="0.25">
      <c r="A20" t="str">
        <f t="shared" si="0"/>
        <v>Agressivo-HÓTELARIAS</v>
      </c>
      <c r="B20" t="s">
        <v>17</v>
      </c>
      <c r="C20" t="s">
        <v>28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Rayane Caldeira</dc:creator>
  <cp:lastModifiedBy>Rayane Caldeira</cp:lastModifiedBy>
  <dcterms:created xsi:type="dcterms:W3CDTF">2025-06-14T14:14:37Z</dcterms:created>
  <dcterms:modified xsi:type="dcterms:W3CDTF">2025-06-14T16:10:49Z</dcterms:modified>
</cp:coreProperties>
</file>