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e4829be2b80f3f/Documents/college/5th sem/Jaringan Komputer (B)/praktikum/"/>
    </mc:Choice>
  </mc:AlternateContent>
  <xr:revisionPtr revIDLastSave="92" documentId="8_{DEFFF0CB-EA52-4B0A-AEBF-4A50A1AF4BB9}" xr6:coauthVersionLast="47" xr6:coauthVersionMax="47" xr10:uidLastSave="{ADCDC0F3-60A2-41FD-A0C5-4FAA053FD5DB}"/>
  <bookViews>
    <workbookView minimized="1" xWindow="36195" yWindow="1290" windowWidth="14310" windowHeight="7275" activeTab="1" xr2:uid="{F9962DF3-5D33-4A3F-BFAD-CC61A7911B0A}"/>
  </bookViews>
  <sheets>
    <sheet name="Rute" sheetId="1" r:id="rId1"/>
    <sheet name="Pembagian IP - VLS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2" l="1"/>
  <c r="D17" i="2"/>
  <c r="D18" i="2"/>
  <c r="D19" i="2"/>
  <c r="D20" i="2"/>
  <c r="D21" i="2"/>
  <c r="D22" i="2"/>
  <c r="D23" i="2"/>
  <c r="D24" i="2"/>
  <c r="D15" i="2"/>
  <c r="C16" i="2"/>
  <c r="C17" i="2"/>
  <c r="C18" i="2"/>
  <c r="C19" i="2"/>
  <c r="C20" i="2"/>
  <c r="C21" i="2"/>
  <c r="C22" i="2"/>
  <c r="C23" i="2"/>
  <c r="C24" i="2"/>
  <c r="C15" i="2"/>
  <c r="B16" i="2"/>
  <c r="B17" i="2"/>
  <c r="B18" i="2"/>
  <c r="B19" i="2"/>
  <c r="B20" i="2"/>
  <c r="B21" i="2"/>
  <c r="B22" i="2"/>
  <c r="B23" i="2"/>
  <c r="B24" i="2"/>
  <c r="B15" i="2"/>
  <c r="C4" i="1" l="1"/>
  <c r="C12" i="1"/>
  <c r="E12" i="1"/>
  <c r="D7" i="1"/>
  <c r="D10" i="1"/>
  <c r="E10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C11" i="1"/>
  <c r="C10" i="1"/>
  <c r="C9" i="1"/>
  <c r="D9" i="1"/>
  <c r="E9" i="1"/>
  <c r="C8" i="1"/>
  <c r="C7" i="1"/>
  <c r="C6" i="1"/>
  <c r="C2" i="1"/>
  <c r="D2" i="1"/>
  <c r="E2" i="1"/>
  <c r="E4" i="1"/>
  <c r="C3" i="1"/>
  <c r="E11" i="1"/>
  <c r="E8" i="1"/>
  <c r="E7" i="1"/>
  <c r="D6" i="1"/>
  <c r="E6" i="1"/>
  <c r="C5" i="1"/>
  <c r="D5" i="1"/>
  <c r="E5" i="1"/>
  <c r="E3" i="1"/>
</calcChain>
</file>

<file path=xl/sharedStrings.xml><?xml version="1.0" encoding="utf-8"?>
<sst xmlns="http://schemas.openxmlformats.org/spreadsheetml/2006/main" count="202" uniqueCount="154">
  <si>
    <t>A1</t>
  </si>
  <si>
    <t>A2</t>
  </si>
  <si>
    <t>/24</t>
  </si>
  <si>
    <t>A3</t>
  </si>
  <si>
    <t>A4</t>
  </si>
  <si>
    <t>A5</t>
  </si>
  <si>
    <t>A6</t>
  </si>
  <si>
    <t>/22</t>
  </si>
  <si>
    <t>A7</t>
  </si>
  <si>
    <t>A8</t>
  </si>
  <si>
    <t>A9</t>
  </si>
  <si>
    <t>/23</t>
  </si>
  <si>
    <t>A10</t>
  </si>
  <si>
    <t>Nama Subnet</t>
  </si>
  <si>
    <t>Rute</t>
  </si>
  <si>
    <t>Jumlah IP</t>
  </si>
  <si>
    <t>Netmask Length</t>
  </si>
  <si>
    <t>Subnet Mask</t>
  </si>
  <si>
    <t>Format</t>
  </si>
  <si>
    <t>Router-Node</t>
  </si>
  <si>
    <t>Router-Switch-Node-Switch-Node</t>
  </si>
  <si>
    <t>Router-Switch-Node</t>
  </si>
  <si>
    <t>Router-Router</t>
  </si>
  <si>
    <t>dst</t>
  </si>
  <si>
    <t>Aura - Heiter</t>
  </si>
  <si>
    <t>Heiter - TurkRegion</t>
  </si>
  <si>
    <t>Heiter - Switch3 - Sein - Switch3- GrobeForest</t>
  </si>
  <si>
    <t>Aura - Frieren</t>
  </si>
  <si>
    <t>Frieren - Stark</t>
  </si>
  <si>
    <t>Frieren - Himmel</t>
  </si>
  <si>
    <t>Himmel - Switch1 - SchwerMountain - Switch1 - Fern</t>
  </si>
  <si>
    <t>Fern - Switch2 - Revolte</t>
  </si>
  <si>
    <t>Fern - Richter</t>
  </si>
  <si>
    <t>Himmel - LaubHills</t>
  </si>
  <si>
    <t>Subnet</t>
  </si>
  <si>
    <t>Addresses</t>
  </si>
  <si>
    <t>Usable IPs</t>
  </si>
  <si>
    <t>Length</t>
  </si>
  <si>
    <t>Wildcard</t>
  </si>
  <si>
    <t>/32</t>
  </si>
  <si>
    <t>255.255.255.255</t>
  </si>
  <si>
    <t>0.0.0.0</t>
  </si>
  <si>
    <t>NA</t>
  </si>
  <si>
    <t>/31</t>
  </si>
  <si>
    <t>255.255.255.254</t>
  </si>
  <si>
    <t>0.0.0.1</t>
  </si>
  <si>
    <t>/30</t>
  </si>
  <si>
    <t>255.255.255.252</t>
  </si>
  <si>
    <t>0.0.0.3</t>
  </si>
  <si>
    <t>/29</t>
  </si>
  <si>
    <t>255.255.255.248</t>
  </si>
  <si>
    <t>0.0.0.7</t>
  </si>
  <si>
    <t>/28</t>
  </si>
  <si>
    <t>255.255.255.240</t>
  </si>
  <si>
    <t>0.0.0.15</t>
  </si>
  <si>
    <t>/27</t>
  </si>
  <si>
    <t>255.255.255.224</t>
  </si>
  <si>
    <t>0.0.0.31</t>
  </si>
  <si>
    <t>/26</t>
  </si>
  <si>
    <t>255.255.255.192</t>
  </si>
  <si>
    <t>0.0.0.63</t>
  </si>
  <si>
    <t>/25</t>
  </si>
  <si>
    <t>255.255.255.128</t>
  </si>
  <si>
    <t>0.0.0.127</t>
  </si>
  <si>
    <t>255.255.255.0</t>
  </si>
  <si>
    <t>0.0.0.255</t>
  </si>
  <si>
    <t>255.255.254.0</t>
  </si>
  <si>
    <t>0.0.1.255</t>
  </si>
  <si>
    <t>255.255.252.0</t>
  </si>
  <si>
    <t>0.0.3.255</t>
  </si>
  <si>
    <t>/21</t>
  </si>
  <si>
    <t>255.255.248.0</t>
  </si>
  <si>
    <t>0.0.7.255</t>
  </si>
  <si>
    <t>/20</t>
  </si>
  <si>
    <t>255.255.240.0</t>
  </si>
  <si>
    <t>0.0.15.255</t>
  </si>
  <si>
    <t>/19</t>
  </si>
  <si>
    <t>255.255.224.0</t>
  </si>
  <si>
    <t>0.0.31.255</t>
  </si>
  <si>
    <t>/18</t>
  </si>
  <si>
    <t>255.255.192.0</t>
  </si>
  <si>
    <t>0.0.63.255</t>
  </si>
  <si>
    <t>/17</t>
  </si>
  <si>
    <t>255.255.128.0</t>
  </si>
  <si>
    <t>0.0.127.255</t>
  </si>
  <si>
    <t>/16</t>
  </si>
  <si>
    <t>255.255.0.0</t>
  </si>
  <si>
    <t>0.0.255.255</t>
  </si>
  <si>
    <t>/15</t>
  </si>
  <si>
    <t>255.254.0.0</t>
  </si>
  <si>
    <t>0.1.255.255</t>
  </si>
  <si>
    <t>/14</t>
  </si>
  <si>
    <t>255.252.0.0</t>
  </si>
  <si>
    <t>0.3.255.255</t>
  </si>
  <si>
    <t>/13</t>
  </si>
  <si>
    <t>255.248.0.0</t>
  </si>
  <si>
    <t>0.7.255.255</t>
  </si>
  <si>
    <t>/12</t>
  </si>
  <si>
    <t>255.240.0.0</t>
  </si>
  <si>
    <t>0.15.255.255</t>
  </si>
  <si>
    <t>/11</t>
  </si>
  <si>
    <t>255.224.0.0</t>
  </si>
  <si>
    <t>0.31.255.255</t>
  </si>
  <si>
    <t>/10</t>
  </si>
  <si>
    <t>255.192.0.0</t>
  </si>
  <si>
    <t>0.63.255.255</t>
  </si>
  <si>
    <t>/9</t>
  </si>
  <si>
    <t>255.128.0.0</t>
  </si>
  <si>
    <t>0.127.255.255</t>
  </si>
  <si>
    <t>/8</t>
  </si>
  <si>
    <t>255.0.0.0</t>
  </si>
  <si>
    <t>0.255.255.255</t>
  </si>
  <si>
    <t>Total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</si>
  <si>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</si>
  <si>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</si>
  <si>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</si>
  <si>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</si>
  <si>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</si>
  <si>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</si>
  <si>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</si>
  <si>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</si>
  <si>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192.180.0.0</t>
  </si>
  <si>
    <t>192.180.0.1 - 192.180.7.254</t>
  </si>
  <si>
    <t>192.180.7.255</t>
  </si>
  <si>
    <t>192.180.8.0</t>
  </si>
  <si>
    <t>192.180.8.1 - 192.180.11.254</t>
  </si>
  <si>
    <t>192.180.11.255</t>
  </si>
  <si>
    <t>192.180.12.0</t>
  </si>
  <si>
    <t>192.180.12.1 - 192.180.13.254</t>
  </si>
  <si>
    <t>192.180.13.255</t>
  </si>
  <si>
    <t>192.180.14.0</t>
  </si>
  <si>
    <t>192.180.14.1 - 192.180.14.126</t>
  </si>
  <si>
    <t>192.180.14.127</t>
  </si>
  <si>
    <t>192.180.14.128</t>
  </si>
  <si>
    <t>192.180.14.129 - 192.180.14.130</t>
  </si>
  <si>
    <t>192.180.14.131</t>
  </si>
  <si>
    <t>192.180.14.132</t>
  </si>
  <si>
    <t>192.180.14.133 - 192.180.14.134</t>
  </si>
  <si>
    <t>192.180.14.135</t>
  </si>
  <si>
    <t>192.180.14.136</t>
  </si>
  <si>
    <t>192.180.14.137 - 192.180.14.138</t>
  </si>
  <si>
    <t>192.180.14.139</t>
  </si>
  <si>
    <t>192.180.14.140</t>
  </si>
  <si>
    <t>192.180.14.141 - 192.180.14.142</t>
  </si>
  <si>
    <t>192.180.14.143</t>
  </si>
  <si>
    <t>192.180.14.144</t>
  </si>
  <si>
    <t>192.180.14.145 - 192.180.14.146</t>
  </si>
  <si>
    <t>192.180.14.147</t>
  </si>
  <si>
    <t>192.180.14.148</t>
  </si>
  <si>
    <t>192.180.14.149 - 192.180.14.150</t>
  </si>
  <si>
    <t>192.180.14.151</t>
  </si>
  <si>
    <t>IP VLSM berdasarkan urutan nama subnet</t>
  </si>
  <si>
    <t>Network ID</t>
  </si>
  <si>
    <t>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</si>
</sst>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4DD0E1"/>
        <bgColor rgb="FF4DD0E1"/>
      </patternFill>
    </fill>
    <fill>
      <patternFill patternType="solid">
        <fgColor theme="5" tint="0.59999389629810485"/>
        <bgColor rgb="FF4DD0E1"/>
      </patternFill>
    </fill>
    <fill>
      <patternFill patternType="solid">
        <fgColor theme="5" tint="0.79998168889431442"/>
        <bgColor rgb="FFE0F7FA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0" xfId="0" applyFont="1"/>
    <xf numFmtId="0" fontId="3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/>
    <xf numFmtId="0" fontId="2" fillId="2" borderId="1" xfId="0" applyFont="1" applyFill="1" applyBorder="1" applyAlignment="1"/>
    <xf numFmtId="0" fontId="2" fillId="8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98F8-60A7-45B1-9A7E-6C7C1B6BAF9C}">
  <dimension ref="A1:K27"/>
  <sheetViews>
    <sheetView zoomScale="130" zoomScaleNormal="130" workbookViewId="0">
      <selection activeCell="D9" sqref="D9:D10"/>
    </sheetView>
  </sheetViews>
  <sheetFormatPr defaultRowHeight="14.5" x14ac:dyDescent="0.35"/>
  <cols>
    <col min="2" max="2" width="43.453125" bestFit="1" customWidth="1"/>
    <col min="3" max="3" width="8.1796875" bestFit="1" customWidth="1"/>
    <col min="4" max="4" width="7.6328125" bestFit="1" customWidth="1"/>
    <col min="5" max="5" width="13.7265625" bestFit="1" customWidth="1"/>
    <col min="10" max="10" width="13.6328125" bestFit="1" customWidth="1"/>
    <col min="11" max="11" width="11.7265625" bestFit="1" customWidth="1"/>
  </cols>
  <sheetData>
    <row r="1" spans="1:11" ht="26" x14ac:dyDescent="0.35">
      <c r="A1" s="9" t="s">
        <v>13</v>
      </c>
      <c r="B1" s="9" t="s">
        <v>14</v>
      </c>
      <c r="C1" s="9" t="s">
        <v>15</v>
      </c>
      <c r="D1" s="10" t="s">
        <v>16</v>
      </c>
      <c r="E1" s="9" t="s">
        <v>17</v>
      </c>
      <c r="G1" s="12" t="s">
        <v>34</v>
      </c>
      <c r="I1" s="11"/>
      <c r="J1" s="11"/>
      <c r="K1" s="11"/>
    </row>
    <row r="2" spans="1:11" ht="26" x14ac:dyDescent="0.35">
      <c r="A2" s="1" t="s">
        <v>0</v>
      </c>
      <c r="B2" s="2" t="s">
        <v>24</v>
      </c>
      <c r="C2" s="3">
        <f>1+1</f>
        <v>2</v>
      </c>
      <c r="D2" s="3" t="str">
        <f>IF(C2&lt;=VLOOKUP(C2, $H$2:$I$27, 1, TRUE), VLOOKUP(C2, $H$2:$I$27, 2, FALSE), "")</f>
        <v>/30</v>
      </c>
      <c r="E2" s="3" t="str">
        <f t="shared" ref="E2:E12" si="0">VLOOKUP(D2, $I$2:$J$27, 2, FALSE)</f>
        <v>255.255.255.252</v>
      </c>
      <c r="G2" s="13" t="s">
        <v>35</v>
      </c>
      <c r="H2" s="13" t="s">
        <v>36</v>
      </c>
      <c r="I2" s="13" t="s">
        <v>37</v>
      </c>
      <c r="J2" s="13" t="s">
        <v>17</v>
      </c>
      <c r="K2" s="13" t="s">
        <v>38</v>
      </c>
    </row>
    <row r="3" spans="1:11" x14ac:dyDescent="0.35">
      <c r="A3" s="4" t="s">
        <v>1</v>
      </c>
      <c r="B3" s="5" t="s">
        <v>25</v>
      </c>
      <c r="C3" s="7">
        <f>1+1022</f>
        <v>1023</v>
      </c>
      <c r="D3" s="6" t="s">
        <v>70</v>
      </c>
      <c r="E3" s="6" t="str">
        <f t="shared" si="0"/>
        <v>255.255.248.0</v>
      </c>
      <c r="G3" s="2">
        <v>1</v>
      </c>
      <c r="H3" s="2">
        <v>1</v>
      </c>
      <c r="I3" s="3" t="s">
        <v>39</v>
      </c>
      <c r="J3" s="2" t="s">
        <v>40</v>
      </c>
      <c r="K3" s="2" t="s">
        <v>41</v>
      </c>
    </row>
    <row r="4" spans="1:11" x14ac:dyDescent="0.35">
      <c r="A4" s="1" t="s">
        <v>3</v>
      </c>
      <c r="B4" s="2" t="s">
        <v>26</v>
      </c>
      <c r="C4" s="3">
        <f>1+1+512</f>
        <v>514</v>
      </c>
      <c r="D4" s="3" t="s">
        <v>7</v>
      </c>
      <c r="E4" s="3" t="str">
        <f t="shared" si="0"/>
        <v>255.255.252.0</v>
      </c>
      <c r="G4" s="14">
        <v>2</v>
      </c>
      <c r="H4" s="15" t="s">
        <v>42</v>
      </c>
      <c r="I4" s="15" t="s">
        <v>43</v>
      </c>
      <c r="J4" s="14" t="s">
        <v>44</v>
      </c>
      <c r="K4" s="14" t="s">
        <v>45</v>
      </c>
    </row>
    <row r="5" spans="1:11" x14ac:dyDescent="0.35">
      <c r="A5" s="4" t="s">
        <v>4</v>
      </c>
      <c r="B5" s="5" t="s">
        <v>27</v>
      </c>
      <c r="C5" s="7">
        <f>1+1</f>
        <v>2</v>
      </c>
      <c r="D5" s="7" t="str">
        <f>IF(C5&lt;=VLOOKUP(C5, $H$2:$I$27, 1, TRUE), VLOOKUP(C5, $H$2:$I$27, 2, FALSE), "")</f>
        <v>/30</v>
      </c>
      <c r="E5" s="6" t="str">
        <f t="shared" si="0"/>
        <v>255.255.255.252</v>
      </c>
      <c r="G5" s="2">
        <f t="shared" ref="G5:G27" si="1">H5+2</f>
        <v>4</v>
      </c>
      <c r="H5" s="2">
        <v>2</v>
      </c>
      <c r="I5" s="3" t="s">
        <v>46</v>
      </c>
      <c r="J5" s="2" t="s">
        <v>47</v>
      </c>
      <c r="K5" s="2" t="s">
        <v>48</v>
      </c>
    </row>
    <row r="6" spans="1:11" x14ac:dyDescent="0.35">
      <c r="A6" s="1" t="s">
        <v>5</v>
      </c>
      <c r="B6" s="2" t="s">
        <v>28</v>
      </c>
      <c r="C6" s="3">
        <f>1+1</f>
        <v>2</v>
      </c>
      <c r="D6" s="3" t="str">
        <f>IF(C6&lt;=VLOOKUP(C6, $H$2:$I$27, 1, TRUE), VLOOKUP(C6, $H$2:$I$27, 2, FALSE), "")</f>
        <v>/30</v>
      </c>
      <c r="E6" s="3" t="str">
        <f t="shared" si="0"/>
        <v>255.255.255.252</v>
      </c>
      <c r="G6" s="14">
        <f t="shared" si="1"/>
        <v>8</v>
      </c>
      <c r="H6" s="15">
        <v>6</v>
      </c>
      <c r="I6" s="15" t="s">
        <v>49</v>
      </c>
      <c r="J6" s="14" t="s">
        <v>50</v>
      </c>
      <c r="K6" s="14" t="s">
        <v>51</v>
      </c>
    </row>
    <row r="7" spans="1:11" x14ac:dyDescent="0.35">
      <c r="A7" s="4" t="s">
        <v>6</v>
      </c>
      <c r="B7" s="5" t="s">
        <v>29</v>
      </c>
      <c r="C7" s="7">
        <f>1+1</f>
        <v>2</v>
      </c>
      <c r="D7" s="7" t="str">
        <f>IF(C7&lt;=VLOOKUP(C7, $H$2:$I$27, 1, TRUE), VLOOKUP(C7, $H$2:$I$27, 2, FALSE), "")</f>
        <v>/30</v>
      </c>
      <c r="E7" s="6" t="str">
        <f t="shared" si="0"/>
        <v>255.255.255.252</v>
      </c>
      <c r="G7" s="2">
        <f t="shared" si="1"/>
        <v>16</v>
      </c>
      <c r="H7" s="2">
        <v>14</v>
      </c>
      <c r="I7" s="3" t="s">
        <v>52</v>
      </c>
      <c r="J7" s="2" t="s">
        <v>53</v>
      </c>
      <c r="K7" s="2" t="s">
        <v>54</v>
      </c>
    </row>
    <row r="8" spans="1:11" x14ac:dyDescent="0.35">
      <c r="A8" s="1" t="s">
        <v>8</v>
      </c>
      <c r="B8" s="2" t="s">
        <v>30</v>
      </c>
      <c r="C8" s="3">
        <f>1+64+1</f>
        <v>66</v>
      </c>
      <c r="D8" s="8" t="s">
        <v>61</v>
      </c>
      <c r="E8" s="3" t="str">
        <f t="shared" si="0"/>
        <v>255.255.255.128</v>
      </c>
      <c r="G8" s="14">
        <f t="shared" si="1"/>
        <v>32</v>
      </c>
      <c r="H8" s="15">
        <v>30</v>
      </c>
      <c r="I8" s="15" t="s">
        <v>55</v>
      </c>
      <c r="J8" s="14" t="s">
        <v>56</v>
      </c>
      <c r="K8" s="14" t="s">
        <v>57</v>
      </c>
    </row>
    <row r="9" spans="1:11" x14ac:dyDescent="0.35">
      <c r="A9" s="4" t="s">
        <v>9</v>
      </c>
      <c r="B9" s="5" t="s">
        <v>31</v>
      </c>
      <c r="C9" s="7">
        <f>1+1</f>
        <v>2</v>
      </c>
      <c r="D9" s="7" t="str">
        <f>IF(C9&lt;=VLOOKUP(C9, $H$2:$I$27, 1, TRUE), VLOOKUP(C9, $H$2:$I$27, 2, FALSE), "")</f>
        <v>/30</v>
      </c>
      <c r="E9" s="6" t="str">
        <f t="shared" si="0"/>
        <v>255.255.255.252</v>
      </c>
      <c r="G9" s="2">
        <f t="shared" si="1"/>
        <v>64</v>
      </c>
      <c r="H9" s="2">
        <v>62</v>
      </c>
      <c r="I9" s="3" t="s">
        <v>58</v>
      </c>
      <c r="J9" s="2" t="s">
        <v>59</v>
      </c>
      <c r="K9" s="2" t="s">
        <v>60</v>
      </c>
    </row>
    <row r="10" spans="1:11" x14ac:dyDescent="0.35">
      <c r="A10" s="1" t="s">
        <v>10</v>
      </c>
      <c r="B10" s="2" t="s">
        <v>32</v>
      </c>
      <c r="C10" s="3">
        <f>1+1</f>
        <v>2</v>
      </c>
      <c r="D10" s="3" t="str">
        <f>IF(C10&lt;=VLOOKUP(C10, $H$2:$I$27, 1, TRUE), VLOOKUP(C10, $H$2:$I$27, 2, FALSE), "")</f>
        <v>/30</v>
      </c>
      <c r="E10" s="3" t="str">
        <f t="shared" si="0"/>
        <v>255.255.255.252</v>
      </c>
      <c r="G10" s="14">
        <f t="shared" si="1"/>
        <v>128</v>
      </c>
      <c r="H10" s="15">
        <v>126</v>
      </c>
      <c r="I10" s="15" t="s">
        <v>61</v>
      </c>
      <c r="J10" s="14" t="s">
        <v>62</v>
      </c>
      <c r="K10" s="14" t="s">
        <v>63</v>
      </c>
    </row>
    <row r="11" spans="1:11" x14ac:dyDescent="0.35">
      <c r="A11" s="4" t="s">
        <v>12</v>
      </c>
      <c r="B11" s="5" t="s">
        <v>33</v>
      </c>
      <c r="C11" s="7">
        <f>1+255</f>
        <v>256</v>
      </c>
      <c r="D11" s="7" t="s">
        <v>11</v>
      </c>
      <c r="E11" s="6" t="str">
        <f t="shared" si="0"/>
        <v>255.255.254.0</v>
      </c>
      <c r="G11" s="2">
        <f t="shared" si="1"/>
        <v>256</v>
      </c>
      <c r="H11" s="2">
        <v>254</v>
      </c>
      <c r="I11" s="3" t="s">
        <v>2</v>
      </c>
      <c r="J11" s="2" t="s">
        <v>64</v>
      </c>
      <c r="K11" s="2" t="s">
        <v>65</v>
      </c>
    </row>
    <row r="12" spans="1:11" x14ac:dyDescent="0.35">
      <c r="A12" s="16" t="s">
        <v>112</v>
      </c>
      <c r="B12" s="17"/>
      <c r="C12" s="5">
        <f>SUM(C2:C11)</f>
        <v>1871</v>
      </c>
      <c r="D12" s="6" t="s">
        <v>73</v>
      </c>
      <c r="E12" s="6" t="str">
        <f t="shared" si="0"/>
        <v>255.255.240.0</v>
      </c>
      <c r="G12" s="14">
        <f t="shared" si="1"/>
        <v>512</v>
      </c>
      <c r="H12" s="15">
        <v>510</v>
      </c>
      <c r="I12" s="15" t="s">
        <v>11</v>
      </c>
      <c r="J12" s="14" t="s">
        <v>66</v>
      </c>
      <c r="K12" s="14" t="s">
        <v>67</v>
      </c>
    </row>
    <row r="13" spans="1:11" x14ac:dyDescent="0.35">
      <c r="A13" s="11" t="s">
        <v>18</v>
      </c>
      <c r="B13" s="11" t="s">
        <v>19</v>
      </c>
      <c r="G13" s="2">
        <f t="shared" si="1"/>
        <v>1024</v>
      </c>
      <c r="H13" s="2">
        <v>1022</v>
      </c>
      <c r="I13" s="3" t="s">
        <v>7</v>
      </c>
      <c r="J13" s="2" t="s">
        <v>68</v>
      </c>
      <c r="K13" s="2" t="s">
        <v>69</v>
      </c>
    </row>
    <row r="14" spans="1:11" x14ac:dyDescent="0.35">
      <c r="A14" s="11"/>
      <c r="B14" s="11" t="s">
        <v>20</v>
      </c>
      <c r="G14" s="14">
        <f t="shared" si="1"/>
        <v>2048</v>
      </c>
      <c r="H14" s="15">
        <v>2046</v>
      </c>
      <c r="I14" s="15" t="s">
        <v>70</v>
      </c>
      <c r="J14" s="14" t="s">
        <v>71</v>
      </c>
      <c r="K14" s="14" t="s">
        <v>72</v>
      </c>
    </row>
    <row r="15" spans="1:11" x14ac:dyDescent="0.35">
      <c r="A15" s="11"/>
      <c r="B15" s="11" t="s">
        <v>21</v>
      </c>
      <c r="G15" s="2">
        <f t="shared" si="1"/>
        <v>4096</v>
      </c>
      <c r="H15" s="2">
        <v>4094</v>
      </c>
      <c r="I15" s="3" t="s">
        <v>73</v>
      </c>
      <c r="J15" s="2" t="s">
        <v>74</v>
      </c>
      <c r="K15" s="2" t="s">
        <v>75</v>
      </c>
    </row>
    <row r="16" spans="1:11" x14ac:dyDescent="0.35">
      <c r="A16" s="11"/>
      <c r="B16" s="11" t="s">
        <v>22</v>
      </c>
      <c r="G16" s="14">
        <f t="shared" si="1"/>
        <v>8192</v>
      </c>
      <c r="H16" s="15">
        <v>8190</v>
      </c>
      <c r="I16" s="15" t="s">
        <v>76</v>
      </c>
      <c r="J16" s="14" t="s">
        <v>77</v>
      </c>
      <c r="K16" s="14" t="s">
        <v>78</v>
      </c>
    </row>
    <row r="17" spans="1:11" x14ac:dyDescent="0.35">
      <c r="A17" s="11"/>
      <c r="B17" s="11" t="s">
        <v>23</v>
      </c>
      <c r="G17" s="2">
        <f t="shared" si="1"/>
        <v>16384</v>
      </c>
      <c r="H17" s="2">
        <v>16382</v>
      </c>
      <c r="I17" s="3" t="s">
        <v>79</v>
      </c>
      <c r="J17" s="2" t="s">
        <v>80</v>
      </c>
      <c r="K17" s="2" t="s">
        <v>81</v>
      </c>
    </row>
    <row r="18" spans="1:11" x14ac:dyDescent="0.35">
      <c r="G18" s="14">
        <f t="shared" si="1"/>
        <v>32768</v>
      </c>
      <c r="H18" s="15">
        <v>32766</v>
      </c>
      <c r="I18" s="15" t="s">
        <v>82</v>
      </c>
      <c r="J18" s="14" t="s">
        <v>83</v>
      </c>
      <c r="K18" s="14" t="s">
        <v>84</v>
      </c>
    </row>
    <row r="19" spans="1:11" x14ac:dyDescent="0.35">
      <c r="G19" s="2">
        <f t="shared" si="1"/>
        <v>65536</v>
      </c>
      <c r="H19" s="2">
        <v>65534</v>
      </c>
      <c r="I19" s="3" t="s">
        <v>85</v>
      </c>
      <c r="J19" s="2" t="s">
        <v>86</v>
      </c>
      <c r="K19" s="2" t="s">
        <v>87</v>
      </c>
    </row>
    <row r="20" spans="1:11" x14ac:dyDescent="0.35">
      <c r="G20" s="14">
        <f t="shared" si="1"/>
        <v>131072</v>
      </c>
      <c r="H20" s="15">
        <v>131070</v>
      </c>
      <c r="I20" s="15" t="s">
        <v>88</v>
      </c>
      <c r="J20" s="14" t="s">
        <v>89</v>
      </c>
      <c r="K20" s="14" t="s">
        <v>90</v>
      </c>
    </row>
    <row r="21" spans="1:11" x14ac:dyDescent="0.35">
      <c r="G21" s="2">
        <f t="shared" si="1"/>
        <v>262144</v>
      </c>
      <c r="H21" s="2">
        <v>262142</v>
      </c>
      <c r="I21" s="3" t="s">
        <v>91</v>
      </c>
      <c r="J21" s="2" t="s">
        <v>92</v>
      </c>
      <c r="K21" s="2" t="s">
        <v>93</v>
      </c>
    </row>
    <row r="22" spans="1:11" x14ac:dyDescent="0.35">
      <c r="G22" s="14">
        <f t="shared" si="1"/>
        <v>524288</v>
      </c>
      <c r="H22" s="15">
        <v>524286</v>
      </c>
      <c r="I22" s="15" t="s">
        <v>94</v>
      </c>
      <c r="J22" s="14" t="s">
        <v>95</v>
      </c>
      <c r="K22" s="14" t="s">
        <v>96</v>
      </c>
    </row>
    <row r="23" spans="1:11" x14ac:dyDescent="0.35">
      <c r="G23" s="2">
        <f t="shared" si="1"/>
        <v>1048576</v>
      </c>
      <c r="H23" s="2">
        <v>1048574</v>
      </c>
      <c r="I23" s="3" t="s">
        <v>97</v>
      </c>
      <c r="J23" s="2" t="s">
        <v>98</v>
      </c>
      <c r="K23" s="2" t="s">
        <v>99</v>
      </c>
    </row>
    <row r="24" spans="1:11" x14ac:dyDescent="0.35">
      <c r="G24" s="14">
        <f t="shared" si="1"/>
        <v>2097152</v>
      </c>
      <c r="H24" s="15">
        <v>2097150</v>
      </c>
      <c r="I24" s="15" t="s">
        <v>100</v>
      </c>
      <c r="J24" s="14" t="s">
        <v>101</v>
      </c>
      <c r="K24" s="14" t="s">
        <v>102</v>
      </c>
    </row>
    <row r="25" spans="1:11" x14ac:dyDescent="0.35">
      <c r="G25" s="2">
        <f t="shared" si="1"/>
        <v>4194304</v>
      </c>
      <c r="H25" s="2">
        <v>4194302</v>
      </c>
      <c r="I25" s="3" t="s">
        <v>103</v>
      </c>
      <c r="J25" s="2" t="s">
        <v>104</v>
      </c>
      <c r="K25" s="2" t="s">
        <v>105</v>
      </c>
    </row>
    <row r="26" spans="1:11" x14ac:dyDescent="0.35">
      <c r="G26" s="14">
        <f t="shared" si="1"/>
        <v>8388608</v>
      </c>
      <c r="H26" s="15">
        <v>8388606</v>
      </c>
      <c r="I26" s="15" t="s">
        <v>106</v>
      </c>
      <c r="J26" s="14" t="s">
        <v>107</v>
      </c>
      <c r="K26" s="14" t="s">
        <v>108</v>
      </c>
    </row>
    <row r="27" spans="1:11" x14ac:dyDescent="0.35">
      <c r="G27" s="2">
        <f t="shared" si="1"/>
        <v>16777216</v>
      </c>
      <c r="H27" s="2">
        <v>16777214</v>
      </c>
      <c r="I27" s="3" t="s">
        <v>109</v>
      </c>
      <c r="J27" s="2" t="s">
        <v>110</v>
      </c>
      <c r="K27" s="2" t="s">
        <v>111</v>
      </c>
    </row>
  </sheetData>
  <mergeCells count="1"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FFE9-D159-45AC-84CD-7F2351D8E14D}">
  <dimension ref="A1:H24"/>
  <sheetViews>
    <sheetView tabSelected="1" zoomScale="154" workbookViewId="0">
      <selection activeCell="H18" sqref="H18"/>
    </sheetView>
  </sheetViews>
  <sheetFormatPr defaultRowHeight="14.5" x14ac:dyDescent="0.35"/>
  <cols>
    <col min="1" max="1" width="11.08984375" bestFit="1" customWidth="1"/>
    <col min="2" max="2" width="12.1796875" bestFit="1" customWidth="1"/>
    <col min="3" max="3" width="13.1796875" bestFit="1" customWidth="1"/>
    <col min="4" max="4" width="17.1796875" customWidth="1"/>
    <col min="6" max="6" width="17.1796875" customWidth="1"/>
    <col min="7" max="7" width="26.7265625" bestFit="1" customWidth="1"/>
    <col min="8" max="8" width="16.453125" customWidth="1"/>
  </cols>
  <sheetData>
    <row r="1" spans="1:8" x14ac:dyDescent="0.35">
      <c r="A1" s="21" t="s">
        <v>113</v>
      </c>
      <c r="B1" s="21" t="s">
        <v>114</v>
      </c>
      <c r="C1" s="21" t="s">
        <v>115</v>
      </c>
      <c r="D1" s="21" t="s">
        <v>116</v>
      </c>
      <c r="E1" s="21" t="s">
        <v>117</v>
      </c>
      <c r="F1" s="21" t="s">
        <v>118</v>
      </c>
      <c r="G1" s="21" t="s">
        <v>119</v>
      </c>
      <c r="H1" s="21" t="s">
        <v>120</v>
      </c>
    </row>
    <row r="2" spans="1:8" x14ac:dyDescent="0.35">
      <c r="A2" s="22" t="s">
        <v>1</v>
      </c>
      <c r="B2" s="22">
        <v>1023</v>
      </c>
      <c r="C2" s="22">
        <v>2046</v>
      </c>
      <c r="D2" s="22" t="s">
        <v>121</v>
      </c>
      <c r="E2" s="22" t="s">
        <v>70</v>
      </c>
      <c r="F2" s="22" t="s">
        <v>71</v>
      </c>
      <c r="G2" s="22" t="s">
        <v>122</v>
      </c>
      <c r="H2" s="22" t="s">
        <v>123</v>
      </c>
    </row>
    <row r="3" spans="1:8" x14ac:dyDescent="0.35">
      <c r="A3" s="23" t="s">
        <v>3</v>
      </c>
      <c r="B3" s="23">
        <v>514</v>
      </c>
      <c r="C3" s="23">
        <v>1022</v>
      </c>
      <c r="D3" s="23" t="s">
        <v>124</v>
      </c>
      <c r="E3" s="23" t="s">
        <v>7</v>
      </c>
      <c r="F3" s="23" t="s">
        <v>68</v>
      </c>
      <c r="G3" s="23" t="s">
        <v>125</v>
      </c>
      <c r="H3" s="23" t="s">
        <v>126</v>
      </c>
    </row>
    <row r="4" spans="1:8" x14ac:dyDescent="0.35">
      <c r="A4" s="22" t="s">
        <v>12</v>
      </c>
      <c r="B4" s="22">
        <v>256</v>
      </c>
      <c r="C4" s="22">
        <v>510</v>
      </c>
      <c r="D4" s="22" t="s">
        <v>127</v>
      </c>
      <c r="E4" s="22" t="s">
        <v>11</v>
      </c>
      <c r="F4" s="22" t="s">
        <v>66</v>
      </c>
      <c r="G4" s="22" t="s">
        <v>128</v>
      </c>
      <c r="H4" s="22" t="s">
        <v>129</v>
      </c>
    </row>
    <row r="5" spans="1:8" x14ac:dyDescent="0.35">
      <c r="A5" s="23" t="s">
        <v>8</v>
      </c>
      <c r="B5" s="23">
        <v>66</v>
      </c>
      <c r="C5" s="23">
        <v>126</v>
      </c>
      <c r="D5" s="23" t="s">
        <v>130</v>
      </c>
      <c r="E5" s="23" t="s">
        <v>61</v>
      </c>
      <c r="F5" s="23" t="s">
        <v>62</v>
      </c>
      <c r="G5" s="23" t="s">
        <v>131</v>
      </c>
      <c r="H5" s="23" t="s">
        <v>132</v>
      </c>
    </row>
    <row r="6" spans="1:8" x14ac:dyDescent="0.35">
      <c r="A6" s="22" t="s">
        <v>0</v>
      </c>
      <c r="B6" s="22">
        <v>2</v>
      </c>
      <c r="C6" s="22">
        <v>2</v>
      </c>
      <c r="D6" s="22" t="s">
        <v>133</v>
      </c>
      <c r="E6" s="22" t="s">
        <v>46</v>
      </c>
      <c r="F6" s="22" t="s">
        <v>47</v>
      </c>
      <c r="G6" s="22" t="s">
        <v>134</v>
      </c>
      <c r="H6" s="22" t="s">
        <v>135</v>
      </c>
    </row>
    <row r="7" spans="1:8" x14ac:dyDescent="0.35">
      <c r="A7" s="23" t="s">
        <v>4</v>
      </c>
      <c r="B7" s="23">
        <v>2</v>
      </c>
      <c r="C7" s="23">
        <v>2</v>
      </c>
      <c r="D7" s="23" t="s">
        <v>136</v>
      </c>
      <c r="E7" s="23" t="s">
        <v>46</v>
      </c>
      <c r="F7" s="23" t="s">
        <v>47</v>
      </c>
      <c r="G7" s="23" t="s">
        <v>137</v>
      </c>
      <c r="H7" s="23" t="s">
        <v>138</v>
      </c>
    </row>
    <row r="8" spans="1:8" x14ac:dyDescent="0.35">
      <c r="A8" s="22" t="s">
        <v>5</v>
      </c>
      <c r="B8" s="22">
        <v>2</v>
      </c>
      <c r="C8" s="22">
        <v>2</v>
      </c>
      <c r="D8" s="22" t="s">
        <v>139</v>
      </c>
      <c r="E8" s="22" t="s">
        <v>46</v>
      </c>
      <c r="F8" s="22" t="s">
        <v>47</v>
      </c>
      <c r="G8" s="22" t="s">
        <v>140</v>
      </c>
      <c r="H8" s="22" t="s">
        <v>141</v>
      </c>
    </row>
    <row r="9" spans="1:8" x14ac:dyDescent="0.35">
      <c r="A9" s="23" t="s">
        <v>6</v>
      </c>
      <c r="B9" s="23">
        <v>2</v>
      </c>
      <c r="C9" s="23">
        <v>2</v>
      </c>
      <c r="D9" s="23" t="s">
        <v>142</v>
      </c>
      <c r="E9" s="23" t="s">
        <v>46</v>
      </c>
      <c r="F9" s="23" t="s">
        <v>47</v>
      </c>
      <c r="G9" s="23" t="s">
        <v>143</v>
      </c>
      <c r="H9" s="23" t="s">
        <v>144</v>
      </c>
    </row>
    <row r="10" spans="1:8" x14ac:dyDescent="0.35">
      <c r="A10" s="22" t="s">
        <v>9</v>
      </c>
      <c r="B10" s="22">
        <v>2</v>
      </c>
      <c r="C10" s="22">
        <v>2</v>
      </c>
      <c r="D10" s="22" t="s">
        <v>145</v>
      </c>
      <c r="E10" s="22" t="s">
        <v>46</v>
      </c>
      <c r="F10" s="22" t="s">
        <v>47</v>
      </c>
      <c r="G10" s="22" t="s">
        <v>146</v>
      </c>
      <c r="H10" s="22" t="s">
        <v>147</v>
      </c>
    </row>
    <row r="11" spans="1:8" x14ac:dyDescent="0.35">
      <c r="A11" s="23" t="s">
        <v>10</v>
      </c>
      <c r="B11" s="23">
        <v>2</v>
      </c>
      <c r="C11" s="23">
        <v>2</v>
      </c>
      <c r="D11" s="23" t="s">
        <v>148</v>
      </c>
      <c r="E11" s="23" t="s">
        <v>46</v>
      </c>
      <c r="F11" s="23" t="s">
        <v>47</v>
      </c>
      <c r="G11" s="23" t="s">
        <v>149</v>
      </c>
      <c r="H11" s="23" t="s">
        <v>150</v>
      </c>
    </row>
    <row r="13" spans="1:8" x14ac:dyDescent="0.35">
      <c r="A13" t="s">
        <v>151</v>
      </c>
    </row>
    <row r="14" spans="1:8" x14ac:dyDescent="0.35">
      <c r="A14" s="18" t="s">
        <v>34</v>
      </c>
      <c r="B14" s="18" t="s">
        <v>152</v>
      </c>
      <c r="C14" s="18" t="s">
        <v>153</v>
      </c>
      <c r="D14" s="18" t="s">
        <v>120</v>
      </c>
    </row>
    <row r="15" spans="1:8" x14ac:dyDescent="0.35">
      <c r="A15" s="19" t="s">
        <v>0</v>
      </c>
      <c r="B15" s="19" t="str">
        <f>VLOOKUP(A15, $A$1:$H$11, 4, FALSE)</f>
        <v>192.180.14.128</v>
      </c>
      <c r="C15" s="19" t="str">
        <f>VLOOKUP(A15, $A$1:$H$11, 6, FALSE)</f>
        <v>255.255.255.252</v>
      </c>
      <c r="D15" s="19" t="str">
        <f>VLOOKUP(A15, $A$1:$H$11, 8, FALSE)</f>
        <v>192.180.14.131</v>
      </c>
    </row>
    <row r="16" spans="1:8" x14ac:dyDescent="0.35">
      <c r="A16" s="20" t="s">
        <v>1</v>
      </c>
      <c r="B16" s="20" t="str">
        <f t="shared" ref="B16:D24" si="0">VLOOKUP(A16, $A$1:$H$11, 4, FALSE)</f>
        <v>192.180.0.0</v>
      </c>
      <c r="C16" s="20" t="str">
        <f t="shared" ref="C16:C24" si="1">VLOOKUP(A16, $A$1:$H$11, 6, FALSE)</f>
        <v>255.255.248.0</v>
      </c>
      <c r="D16" s="20" t="str">
        <f t="shared" ref="D16:D24" si="2">VLOOKUP(A16, $A$1:$H$11, 8, FALSE)</f>
        <v>192.180.7.255</v>
      </c>
    </row>
    <row r="17" spans="1:4" x14ac:dyDescent="0.35">
      <c r="A17" s="19" t="s">
        <v>3</v>
      </c>
      <c r="B17" s="19" t="str">
        <f t="shared" si="0"/>
        <v>192.180.8.0</v>
      </c>
      <c r="C17" s="19" t="str">
        <f t="shared" si="1"/>
        <v>255.255.252.0</v>
      </c>
      <c r="D17" s="19" t="str">
        <f t="shared" si="2"/>
        <v>192.180.11.255</v>
      </c>
    </row>
    <row r="18" spans="1:4" x14ac:dyDescent="0.35">
      <c r="A18" s="20" t="s">
        <v>4</v>
      </c>
      <c r="B18" s="20" t="str">
        <f t="shared" si="0"/>
        <v>192.180.14.132</v>
      </c>
      <c r="C18" s="20" t="str">
        <f t="shared" si="1"/>
        <v>255.255.255.252</v>
      </c>
      <c r="D18" s="20" t="str">
        <f t="shared" si="2"/>
        <v>192.180.14.135</v>
      </c>
    </row>
    <row r="19" spans="1:4" x14ac:dyDescent="0.35">
      <c r="A19" s="19" t="s">
        <v>5</v>
      </c>
      <c r="B19" s="19" t="str">
        <f t="shared" si="0"/>
        <v>192.180.14.136</v>
      </c>
      <c r="C19" s="19" t="str">
        <f t="shared" si="1"/>
        <v>255.255.255.252</v>
      </c>
      <c r="D19" s="19" t="str">
        <f t="shared" si="2"/>
        <v>192.180.14.139</v>
      </c>
    </row>
    <row r="20" spans="1:4" x14ac:dyDescent="0.35">
      <c r="A20" s="20" t="s">
        <v>6</v>
      </c>
      <c r="B20" s="20" t="str">
        <f t="shared" si="0"/>
        <v>192.180.14.140</v>
      </c>
      <c r="C20" s="20" t="str">
        <f t="shared" si="1"/>
        <v>255.255.255.252</v>
      </c>
      <c r="D20" s="20" t="str">
        <f t="shared" si="2"/>
        <v>192.180.14.143</v>
      </c>
    </row>
    <row r="21" spans="1:4" x14ac:dyDescent="0.35">
      <c r="A21" s="19" t="s">
        <v>8</v>
      </c>
      <c r="B21" s="19" t="str">
        <f t="shared" si="0"/>
        <v>192.180.14.0</v>
      </c>
      <c r="C21" s="19" t="str">
        <f t="shared" si="1"/>
        <v>255.255.255.128</v>
      </c>
      <c r="D21" s="19" t="str">
        <f t="shared" si="2"/>
        <v>192.180.14.127</v>
      </c>
    </row>
    <row r="22" spans="1:4" x14ac:dyDescent="0.35">
      <c r="A22" s="20" t="s">
        <v>9</v>
      </c>
      <c r="B22" s="20" t="str">
        <f t="shared" si="0"/>
        <v>192.180.14.144</v>
      </c>
      <c r="C22" s="20" t="str">
        <f t="shared" si="1"/>
        <v>255.255.255.252</v>
      </c>
      <c r="D22" s="20" t="str">
        <f t="shared" si="2"/>
        <v>192.180.14.147</v>
      </c>
    </row>
    <row r="23" spans="1:4" x14ac:dyDescent="0.35">
      <c r="A23" s="19" t="s">
        <v>10</v>
      </c>
      <c r="B23" s="19" t="str">
        <f t="shared" si="0"/>
        <v>192.180.14.148</v>
      </c>
      <c r="C23" s="19" t="str">
        <f t="shared" si="1"/>
        <v>255.255.255.252</v>
      </c>
      <c r="D23" s="19" t="str">
        <f t="shared" si="2"/>
        <v>192.180.14.151</v>
      </c>
    </row>
    <row r="24" spans="1:4" x14ac:dyDescent="0.35">
      <c r="A24" s="20" t="s">
        <v>12</v>
      </c>
      <c r="B24" s="20" t="str">
        <f t="shared" si="0"/>
        <v>192.180.12.0</v>
      </c>
      <c r="C24" s="20" t="str">
        <f t="shared" si="1"/>
        <v>255.255.254.0</v>
      </c>
      <c r="D24" s="20" t="str">
        <f t="shared" si="2"/>
        <v>192.180.13.255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Rute</vt:lpstr>
      <vt:lpstr>Pembagian IP - VLSM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Rayssa Ravelia</dc:creator>
  <cp:lastModifiedBy>Rayssa Ravelia</cp:lastModifiedBy>
  <dcterms:created xsi:type="dcterms:W3CDTF">2023-12-12T00:32:19Z</dcterms:created>
  <dcterms:modified xsi:type="dcterms:W3CDTF">2023-12-20T00:42:21Z</dcterms:modified>
</cp:coreProperties>
</file>