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entiment Data" sheetId="2" r:id="rId5"/>
    <sheet state="visible" name="Stopword" sheetId="3" r:id="rId6"/>
  </sheets>
  <definedNames>
    <definedName hidden="1" localSheetId="0" name="_xlnm._FilterDatabase">Data!$A$1:$E$292</definedName>
    <definedName hidden="1" localSheetId="1" name="_xlnm._FilterDatabase">'Sentiment Data'!$A$1:$E$292</definedName>
  </definedNames>
  <calcPr/>
</workbook>
</file>

<file path=xl/sharedStrings.xml><?xml version="1.0" encoding="utf-8"?>
<sst xmlns="http://schemas.openxmlformats.org/spreadsheetml/2006/main" count="2772" uniqueCount="1353">
  <si>
    <t>nama</t>
  </si>
  <si>
    <t>judul</t>
  </si>
  <si>
    <t>asal</t>
  </si>
  <si>
    <t>text</t>
  </si>
  <si>
    <t>jumlah kata</t>
  </si>
  <si>
    <t>Ariq</t>
  </si>
  <si>
    <t>Legenda Danau Toba</t>
  </si>
  <si>
    <t>Sumatera Utara</t>
  </si>
  <si>
    <t xml:space="preserve">Di sebuah desa di wilayah Sumatera, hidup seorang petani. Ia seorang petani yang rajin bekerja walaupun lahan pertaniannya tidak luas. Ia bisa mencukupi kebutuhannya dari hasil kerjanya yang tidak kenal lelah. Sebenarnya usianya sudah cukup untuk menikah, tetapi ia tetap memilih hidup sendirian. Di suatu pagi hari yang cerah, petani itu memancing ikan disungai. “Mudah-mudahan hari ini aku mendapat ikan yang besar,” gumam petani tersebut dalam hati. Beberapa saat setelah kailnya dilemparkan, kailnya terlihat bergoyang-goyang. Ia segera menarik kailnya. Petani itu bersorak kegirangan setelah mendapat seekor ikan cukup besar. Ia takjub melihat warna sisik ikan yang indah. Sisik ikan itu berwarna kuning emas kemerah-merahan. Kedua matanya bulat dan menonjol memancarkan kilatan yang menakjubkan. “Tunggu, aku jangan dimakan! Aku akan bersediamenemanimu jika kau tidak jadi memakanku.” Petani tersebut terkejut mendengar suara dari ikan itu. Karena keterkejutannya, ikan yang ditangkapnya terjatuh ke tanah.Kemudian tidak berapa lama, ikan itu berubah wujud menjadi seorang gadis yang cantik jelita. “Bermimpikah aku?,” gumam petani. “Jangan takut pak, aku juga manusia seperti engkau. Aku sangat berhutang budi padamu karena telah menyelamatkanku dari kutukan Dewata,” kata gadis itu. “Namaku Puteri, aku tidak keberatan untuk menjadi istrimu,” kata gadis itu seolah mendesak. Petani itu pun mengangguk. Maka jadilah mereka sebagai suami istri. Namun, ada satu janji yang telah disepakati, yaitu mereka tidak boleh menceritakan bahwa asal-usul Puteri dari seekor ikan. Jika janji itu dilanggar maka akan terjadi petaka dahsyat. Setelah sampai di desanya, gemparlah penduduk desa melihat gadis cantik jelita bersama petani tersebut. “Dia mungkin bidadari yang turun dari langit,” gumam mereka. Petani merasa sangat bahagia dan tenteram. Sebagai suami yang baik, ia terus bekerja untuk mencari nafkah dengan mengolah sawah dan ladangnya dengan tekun dan ulet. Karena ketekunan dan keuletannya, petani itu hidup tanpa kekurangan dalam hidupnya. Banyak orang iri, dan mereka menyebarkan sangkaan buruk yang dapat menjatuhkan keberhasilan usaha petani. “Aku tahu Petani itu pasti memelihara makhluk halus! ” kata seseorang kepada temannya. Hal itu sampai ke telinga Petani dan Puteri. Namun mereka tidak merasa tersinggung, bahkan semakin rajin bekerja.
Setahun kemudian, kebahagiaan Petani dan istri bertambah, karena istri Petani melahirkan seorang bayi laki-laki. Ia diberi nama Putera. Kebahagiaan mereka tidak membuat mereka lupa diri. Putera tumbuh menjadi seorang anak yang sehat dan kuat. Ia menjadi anak manis tetapi agak nakal. Ia mempunyai satu kebiasaan yang membuat heran kedua orang tuanya, yaitu selalu merasa lapar. Makanan yang seharusnya dimakan bertiga dapat dimakannya sendiri. Lama kelamaan, Putera selalu membuat jengkel ayahnya. Jika disuruh membantu pekerjaan orang tua, ia selalu menolak. Istri Petani selalu mengingatkan Petani agar bersabar atas ulah anak mereka. “Ya, aku akan bersabar, walau bagaimanapun dia itu anak kita!” kata Petani kepada istrinya. “Syukurlah, kanda berpikiran seperti itu. Kanda memang seorang suami dan ayah yang baik,” puji Puteri kepada suaminya. Memang kata orang, kesabaran itu ada batasnya. Hal ini dialami oleh Petani itu. Pada suatu hari, Putera mendapat tugas mengantarkan makanan dan minuman ke sawah di mana ayahnya sedang bekerja. Tetapi Putera tidak memenuhi tugasnya. Petani menunggu kedatangan anaknya, sambil menahan haus dan lapar. Ia langsung pulang kerumah. Di lihatnya Putera sedang bermain bola. Petani menjadi marah sambil menjewer kuping anaknya. “Anak tidak tau diuntung ! Tak tahu diri ! Dasar anak ikan !,” umpat si Petani tanpa sadar telah mengucapkan kata pantangan itu. Setelah petani mengucapkan kata-katanya, seketika itu juga anak dan istrinya hilang lenyap. Tanpa bekas dan jejak. Dari bekas injakan kakinya, tiba-tiba menyemburlah air yang sangat deras dan semakin deras. Desa Petani dan desa sekitarnya terendam semua. Air meluap sangat tinggi dan luas sehingga membentuk sebuah telaga. Dan akhirnya membentuk sebuah danau. Danau itu akhirnya dikenal dengan nama Danau Toba. Sedangkan pulau kecil di tengahnya dikenal dengan nama Pulau Samosir.
</t>
  </si>
  <si>
    <t>Dibawah 500</t>
  </si>
  <si>
    <t>Puteri Hijau</t>
  </si>
  <si>
    <t xml:space="preserve">Sekitar abad 14 dan 15 masehi , berdiri kerajaan di daerah Medan Deli dengan istana yang diberi nama istana Maimun. Sultan Muhayat Syah adalah raja dari kerajaan melayu itu. Beliau memiliki 3 orang anak , anak pertama bernama Mambang Jazid, anak kedua bernama Mambang Khayali dan anak ketiganya bernama Putri Hijau. Ketiga anak ini memiliki kekuatan yang hebat , Mambang Jazid mampu merubah dirinya menjadi Naga , Mambang Khayali mampu merubah dirinya menjadi meriam dan Putri Hijau mampu mengeluarkan cahaya hijau nan indah saat malam bulan purnama. Namun ada kelebihan lain yang di miliki Putri Hijau yaitu wajahnya yang amat cantik jelita serta sifatnya yang ramah dan bersahaja terhadap rakyat sehingga banyak rakyat yang menyukainya sebagai pemimpin yang bijaksana. Saat itu malam bulan purnama , seperti biasa Putri Hijau berjalan-jalan di sekitar taman istana, dari tubuhnya memancarkan cahaya hijau yang indah, bahkan cahayaitu sampai terlihat oleh sultan kerajaan Aceh yang bersebelahan dengan kerajaan Deli saat itu.Sultan Aceh yang terpesona karna melihat pancaran cahaya hijau yang indah darikerajaan tetangganya itu , mengutus beberapa pengawal nya untuk mencari tahu asal dari cahaya itu. Tak perlu aktu lama , para pengawal itu mendapat informasi bahwa cahaya hijau itu terpancar dari tubuh seorang Putri Raja Deli yang cantik jelita. Mendengar informasi dari sang pengawal, membuat Sultan Aceh berkeinginan untuk mempersunting Putri Hijau. Beragam perhiasan dan beberapa pengawal diutusnya untuk meminang putri hijau. Namun pinangan dari sultan Aceh di tolak mentah-mentah oleh Putri Hijau. 
Sultan Aceh yang mendengar penolakan pinangannya itu menjadi murka dan menganggap kerajaan Deli telah menebar benih peperangan terhadap kerajaan nya. Ratusan prajurit diutus sultan Aceh untuk menghancurkan kerajaan Deli. Namun pasukan yang dikirimnya kalah telak oleh pasukan dan benteng pertahanan kerajaan deli yang terkenal kuat. Lalu Sultan Aceh membuat sebuah siasat licik, yaitu menembakkan meriam dengan peluru koin emas. Dan siasatnya itu berhasil. Para prajurit sibuk mengutip koin-koin emas yang berserakkan, disaat seperti itulah pasukan kerajaan Aceh menyerang kerajaan Deli. Hasilnya kerajaan Deli kalah, namun Mambang Khayali tak terima dengan kekalahan itu lalu merubah dirinya menjadi meriam dan menembakkan peluru dengan gencar ke arah musuh. Karena terlalu lama menembak kan peluru, meriam jelmaan Mambang Khayali menjadi sangat panas dan akhirnya putus terbelah dua. Ujung mariam terlempar jauh hingga ke perbatasan Aceh sedang kan pangkal nya masih bisa kita temui di Istana Maimun Medan. Melihat keadaan yang tidak menguntungkan ini, akhirnya kerajaan deli mengaku kalah, dan Putri Hijau dibawa oleh pasukan sultan Aceh. Mambang Jazid memberi persyaratan kepada sultan Aceh untuk tidak menyentuh Putri hijau sampai tiba d ikerajaan Aceh dan memasukkan putri hijau ke dalam peti kaca yang telah di siap kan Mambang Jazid, lalu saat tiba di daerah Jambu Air, putri hijau disuruh abangnya untuk membakar menyan dan menaburkan beras dan telur ke sungai lalu menyebutkan nama abang nya Mambang Jazid sebanyak 3 kali. Persyaratan itu pun diterima oleh sultan Aceh karna menurut nya itu hal yang mudah. Lalu pergi lah sultan Aceh beserta rombongan pasukannya menggunakan kapal berlayar di Sungai Deli (dahulu sungai Deli bisa di layari kapal) dan Putri Hijau dimasukkan ke dalam peti kaca. Saat tiba di daerah Jambu Air , putri hijau keluar dari peti kaca , lalu mengerjakan amanat yang diberikan abangnya kepadanya, yaitu menabur beras dan telur di sungai Deli lalu membakar menyan dan menyebut nama Mambang Jazid 3 kali.”Mambang Jazid , Mambang Jazid ; mambang , jazid, datanglah abangku ,selamatkanlah adikmu ini dari genggaman sultan Aceh”. Tiba-tiba air sungai deli yang tadi nya tenang berubah bergemuruh , langit menjadi gelap seolah mau turun badai, dan petir menyambar saling bersahutan. Saat seperti itu , Putri Hijau kembali masuk ke dalam peti kaca. Tak lama muncul seekor naga dari sungai deli yang tak lain adalah jelmaan Mambang Jazid. Naga itu mengamuk dan menghancurkan kapal rombongan sultan aceh. Peti kaca yang berisi Putri Hijau terlempar ke sungai deli dan terapung-apung. Lalu naga jelmaan Mambang Jazid memasukan peti kaca berisi Putri Hijau ke dalam mulutnya dan membawa pergi ke laut . Sampai sekarang tidak ada yang tau , apakah putri hijau masih hidup sebagai manusia. Lagenda ini sampai sekarang masih dikenal dikalangan orang-orang Deli dan malahan juga dalam masyarakat Melayu di Malaysia. Di Deli Tua masih terdapat reruntuhan benteng dari Putri yang berasal dari zaman Putri Hijau, sedangkan sisa meriam, penjelmaan abang Putri Hijau, dapat dilihat di halaman Istana Maimoon, Medan hingga saat ini.
</t>
  </si>
  <si>
    <t>Dibawah 1000</t>
  </si>
  <si>
    <t>Batu Gantung Danau Toba</t>
  </si>
  <si>
    <t>Pada zaman dahulu kala, terdapat satu keluarga kecil yang terdiri dari sepasang suami istri dan seorang anak perempuan. Mereka tinggal di sebuah desa terpencil di sekitar wilayah Danau Toba. Anak perempuan keluarga itu bernama Seruni. Ia menjadi sosok kembang desa di kampungnya karena memiliki paras yang cantik jelita. Selain itu, ia juga dikenal rajin bekerja membantu orangtuanya di ladang. Jika sedang tidak bekerja di ladang, terkadang Seruni mengambil alih tugas untuk menjual hasil kebunnya ke pasar. Penjualan hasil ladang digunakan oleh Seruni beserta ayah ibunya untuk memenuhi kebutuhan hidup sehari-hari. Pada suatu hari, pergilah Seruni ditemani dengan anjing peliharaannya ke ladang milik keluarganya. Ia bekerja sendirian karena ayah dan ibunya ada keperluan di desa tetangga. Sesampainya di ladang, Seruni tidak bekerja dan hanya duduk termenung sambil menikmati pemandangan Danau Toba. Sementara itu, anjingnya yang bernama Toki ikut duduk di samping Seruni seakan memahami gejolak hati wanita ini. Ternyata, hati Seruni sedang galau karena ia akan dijodohkan dengan laki-laki pilihan orang tuanya. Laki-laki itu hitungannya masih saudara sepupunya sendiri. Padahal, ia sebenarnya telah menjalin cinta dengan laki-laki pujaan hatinya secara diam-diam. Seruni dan kekasihnya telah sama-sama mengucapkan janji untuk membawa hubungan mereka ke jenjang pernikahan. Namun, Seruni juga tidak ingin mengecewakan kedua orang tuanya dan dianggap sebagai anak yang durhaka. Toki yang duduk di samping Seruni sesekali menggonggong untuk mendapatkan perhatian dari wanita ini. Namun, Seruni mengabaikan anjingnya dan masih sibuk dengan permasalahan hubungan asmaranya. Jika Seruni memilih untuk menikahi pemuda pilihan orang tuanya, wanita ini berpikir ia tidak akan bisa hidup dengan bahagia. Alasannya, ia sudah terlalu cinta dengan kekasih pujaan hatinya.“Ya Tuhan, saya sudah tidak tahu mau berbuat apa. Saya tidak sanggup hidup dengan beban seberat ini,” ratap Seruni. Wanita ini mencurahkan isi hatinya sambil mengeluarkan air mata kepada Yang Maha Kuasa. Seruni kemudian bangkit dari duduknya dan berjalan ke arah Danau Toba. Melihat hamparan air di hadapannya, tiba-tiba saja muncullah niat dalam wanita ini untuk mengakhiri hidupnya dengan cara melompat ke Danau Toba yang bertebing curam. Di tengah-tengah suasana hati dan pikirannya yang berkecamuk, Seruni berjalan mendekati tebing Danau Toba. Namun, ia justru terperosok jatuh kedalam lubang batu besar. Dalam lubang itu, Seruni tidak bisa melihat apa-apa karena minimnya cahaya. Ketika Seruni meraba-raba batu di sekelilingnya, ia merasa bahwa batu-batu itu bergerak seakan hendak mengimpitnya. Dengan penuh ketakutan, wanita ini berteriak minta tolong dengan suara yang memilukan. Toki yang berada di mulut lubang menggonggong beberapa kali memanggil majikannya yang telah jatuh. Seruni yang mendengar gonggongan anjingnya meminta Toki untuk mencari bantuan. Sayangya, dinding-dinding batu cadas itu terus bergerak mengurung Seruni.“Parapat! Tolong parapat batu! Parapat!” teriak Seruni dalam ketakutan dan kepanikannya. Toki yang mendengar teriakan majikannya, terus menggonggong sembari menggaruk-garuk tanak di mulut lubang. Seolah mengerti kalau ia tidak mungkin bisa memberikan pertolongan kepada majikannya, Toki lalu lari ke rumah. Anjing itu mencari orang tua Seruni yang ternyata baru tiba di rumah dari keperluannya di desa tetangga. Toki menggonggong ke arah orang tua Seruni layaknya ingin memberi tahu bahwa anak perempuan mereka dalam bahaya. Anjing itu menggonggong sembari berjalan mondar-mandir mengajak orangtua Seruni ke suatu tempat. Pasangan suami istri itu mulai menyadari ada hal yang tidak beres karena Toki tidak bersama Seruni dan hari sudah semakin gelap. Ayah dan ibu Seruni kemudian meminta bantuan tetangga mereka untuk mencari Seruni. Tak menunggu terlalu lama, para tetangga berkumpul di halaman rumah orang tua Seruni sambil membawa obor. Mereka lalu mengikuti Toki yang berlari menuju ke arah ladang. Alangkah terkejutnya mereka ketika menemukan lubang di pinggir ladang mereka. Toki menggonggong sambil menggerakkan moncongnya ke arah lubang. Ketika orangtua Seruni mendekati mulut lubang, terdengar suara wanita berkata “Parapat! Tolong parapat batu! Parapat!”. Seketika, pasangan suami istri itu sadar suara itu adalah suara putri mereka. “Pak, itukan suara Seruni!” ucap sang istri. Ayah Seruni mengiyakan ucapan istrinya.  “Mengapa ia berteriak parapat parapat batu, Pak?” tanya sang istri.“Entahlah, Bu. Aku juga tak tahu. Mungkin ada yang tidak beres di bawah lubang sana.” ujar ayah Seruni. Orangtua Seruni merasa khawatir dengan keadaan anak mereka satu-satunya. Sementara itu, para tetangga Seruni berusaha mencari cara bagaimana mengeluarkan Seruni dari dalam lubang. Ayah seruni mendekatkan obor miliknya ke mulut lubang dan memanggil anaknya. Namun, Seruni hanya membalas panggilan ayahnya dengan mengucapkan kata “parapat” berkali-kali. Sang ayah lalu meminta istrinya untuk memegang obornya. Laki-laki ini hendak masuk kedalam lubang demi menyelamatkan anaknya. Ayah Seruni yang sudah bersiap untuk meloncat ke dalam lubang dicegah oleh istrinya. Tiba-tiba, terdengar bunyi gemuruh. Tanah yang mereka pijak  bergoyang dengan hebat seakan hari kiamat akan datang. Lubang batu tempat Seruni terperangkap tiba-tiba menutup sendiri. Sementara itu, gempa yang tidak  berhenti membuat tebing-tebing batu di pinggiran Danau Toba berjatuhan. Orang tua Seruni dan para tetangganya berlari ke sana ke mari untuk menyelamatkan diri. Di tengah kekacauan itu, tak ada orang yang ingat untuk menyelamatkan Seruni. Wanita ini dibiarkan terimpit batu-batu cadas di dalam lubang. Kematian Seruni pun tak bisa dielakkan lagi. Setelah gempa berhenti, tiba-tiba muncul sebuah batu besar yang bentuknya menyerupai tubuh seorang wanita. Posisi batu itu tergantung di tepi Danau Toba. Konon, batu itu merupakan penjelmaan dari Seruni. Masyarakat memberikan julukan batu gantung karena posisinya yang menggantung di pinggir tebing</t>
  </si>
  <si>
    <t>Diatas 1000</t>
  </si>
  <si>
    <t>Sampuraga Si Anak Durhaka</t>
  </si>
  <si>
    <t xml:space="preserve">Pada zaman dulu, hiduplah seorang janda tua dan anak laki-lakinya di sebuah kampung yang sepi. Anak laki-laki itu bernama Sampuraga. Hidup mereka bisa dibilang miskin, namun mereka tetap saling menyayangi dan bahagia. Untuk bisa menghidupi kehidupannya sehari-hari, mereka mencari kayu bakar untuk dijual dan juga menjadi buruh upah di ladang orang lain. Keduanya sangat jujur dan rajin dalam bekerja sehingga banyak yang suka kepada mereka. Suatu hari, di bawah pohon rindang Sampuraga dan juga majikannya beristirahat sembari menikmati makan siang dan berbincang-bincang setelahnya mereka bekerja dari pagi. ’’Sampuraga, usiamu masih muda. Kalau boleh aku sarankan, kamu sebaiknya pergi ke negeri yang penduduknya hidup makmur dan sangat subur” . Ucap majikannya. “yang Tuan maksud itu negeri mana?” Sampuraga penasaran. “Namanya negeri Mandailing, rata-rata penduduk disana memiliki ladang dan juga usaha. Karena tanah disana memiliki kandungan emas, maka dengan mudah mereka mendapatkan uang hasil dari mendulang emas di sungai.”  majikan menjelaskan. “Sebenarnya saya sudah lama ingin merantau untuk mneari pekerjaan yang baik dan bisa membahagiakan ibu saya” . Ucap Sampuraga “sungguh-sungguh begitu mulia cita-citamu, Sampuraga! Memang kamu anak yang berbakti”. majikannnya memuji. Setelahnya ia berbincang seperti itu dengan majikannya, Sampuraga pun pulang dan mengutarakan keinginannya kepada sang ibu.“Bu, aku ingin merantau untuk mendapatkan pekerjaan yang lebih baik. Aku ingin mengubah nasib kita yang terus-terusan menderita”. “Mau kemanakah engkau akan pergi anakku?”. Ibunya bertanya. “Aku akan pergi ke Negeri Mandailing bu, majikanku tadi bilang kalau negeri disana penduduknya hidup makmur dan sejahtera karena tanahnya yang begitu subur” jelas Sampuraga. “Pergilah anakku" Meskipun ibu sangat khawatir tidak bisa bertemu lagi denganmu karena usia ibu yang semakin tua, namun tak ada alasan untuk ibu melarangmu pergi. Maafkan ibu karena belum bisa membahagiakanmu selama ini, anakku”.“Terima kasih ibu" Aku berjanji jika sudah berhasil nanti akan kembali menemui ibu, doakan anakmu bu!” .Sampuraga meminta restu. “Ya, anakku! Siapkan bekal yang akan kamu bawa!”.Esok harinya,Sampuraga siap untuk berangkat dan berpamitan kepada ibunya. “Bu, aku berangkat! ibu harus jaga kesehatan, dan jangan terlalu bekerja terlalu keras!”.“Ya anakku, berhati-hatilah kamu dijalan, cepat kembali jika kau sudah berhasil disana”.Sampuraga pun berpamitan sambil mencium tangan ibunya dengan hati yang sangat haru. Air mata pun keluar dari kelopak mata sang ibu begitu pun dengan Sampuraga. Sampuraga merangkul ibunya, begitupun ibu membalas denganpelukan erat dan berkata: “Sudahlah anakku" jika tuhan menghendaki pasti kita akan bertemu kembali” . Ucap sang ibu. Sampuraga pun pergi meninggalkan ibunya. Ia pergi di malam hari, melewati perkampungan dan juga hutan belantara. Suatu hari, ia sampai di desa yang bernama Sirambas. Melihat negeri itu ia sangat terpesona. Penduduknya yang begitu ramah-tamah, masing-masing mereka memiliki rumah yang begitu indah yang atapnya ijuk. Dan ditengah-tengah keramaian kota itu berdiri sebuah istana yang begitu mewah. Di setiap sudut kota terdapat candi yang terbuat dari batu. Semua yang ia lihat menandakan kalau penduduk disana itu hidup dengan sejahtera. Sampuraga pun mencoba melamar pekerjaan disana, dan lamaran pertamanya pun langsung di terima oleh raja Sirambas. Sang raja sangat percaya kepadanya, karena ia anak yang begitu jujur juga rajin bekerja. Sang raja sudah beberapa kali menguji kejujurannya ternyata memang ia begitu jujur. Oleh karena itu sang raja ingin mengangkatnya menjadi raja dengan menikahkannya dengan anak perempuannya yang terkenal sangat cantik di wilayah Sirambas karena memangsang raja tidak meiliki seorang anak laki-laki. “Sampuraga, engkau adalah anak yang begitu baik juga rajin. Maukah engkau aku jadikan menantuku?”. Sang raja bertanya.
“Dengan sennag hati, Tuan! hamba bersedia menikah dengan puteri Tuan” .Jawabnya. Pernikahan pun dipersiapkan sebulan sebelum acara secara besar-besaran, puluhan ekor kambing juga kerbau disediakan untuk disembelih. Gordang Sambilan pun sudah di persiapkan untuk menghibur para undangan. Pernikahannya itu sampai beritanya hingga ke pelosok desa. Ibu Sampuraga meneruskan hidupnya dengan mencari kayu bakar, untuk bisa menghidupi dirinya, tapi kerinduannya kepada Sampuraga yang semakin hari semakin tak tertahankan membuatnya sering sakit-sakitan. Suatu hari Ibunya memutuskan untuk menyusul anaknya ke Mandailing meskipun tak tahu dimana anaknya itu tinggal karena memang belum pernah memberikan kabar apalagi mengenai rencana pernikahannya. Setelah ia mempersiapkan bekal berangkatlah ke negeri Mandailing dengan berjalan kaki. Lelah dan rasa lapar pun tidak diperdulikannya karena ingin segera bertemu dengan anaknya itu. Sutau hari, ia pun sampai di negeri Sirambas. Disana ia melihat keramaian dan juga terdengan suara Gordang Sambilan yang bertalu-talu. Sang ibu pun mendekat dengan langkah terseok-seok. Ia terkejut ketika melihat anaknya bersanding bersama seorang putri yang begitu cantik. Tiba-tiba sang ibu pun mendatangi Bagas Godang di tempat Sampuraga itu bersanding sambil berteriak: “Sampuragaaaa.. ini ibu naaak..”.Sampuraga terkejut mendengar namanya itu. “Ah tidak mungkin itu suara ibu” sambil matanya mencari-cari sumber suara. Setelah salah satu pengawalnya memberitahu kalau di Bagas Gadang ada seorang perempuan tua, ia pun keluar. Dengan tiba-tiba sang ibu lari mendekati Sampuraga dan berkata: “anakku Sampuraga! ini ibu nak..!”. Sang ibu mengulurkan tangan hendak memeluk anaknya itu. Sampuraga pun serasa di sambar petir ketika ia melihat ibunya itu, ia malu kepada istrinya dan juga kepada para undangan. Wajahnya pun berubah menjadi merah membara karena ada nenek tua yang tiba-tiba mengakui kalau ia anaknya. Perasaannya begitu berkecamuk, ia takut kalau sang raja tahu kalau ia adalah ibunya, karena ia sebelumnya sudah bercerita kalau ayah dan ibunya sudah lama meningal dan ia hidup sebatang kara.
“Hei Wanita tua jelek! Enak saja kau mengaku kalau aku ini anakmu! Aku tidak  punya ibu jelek seperti kamu! pergi kau dari sini! jangan kau kacaukan acaraku!” . Sampuraga membentaknya. “sampuragaaaa, ini ibumu yang telah melahirkan dan membesarkanmu nak1 Kenapa kau lupa sama ibu? ibu sangat merindukanmu. Peluklah ibumu ini nak!” . “Tidak! Kau bukan ibuku! Dan aku bukan anakmu! ibuku sudah lama meninggal! Algojo! usir perempuan tua jelek ini!” . perintah sampuraga. Hati Sampuraga benar-benar sudah tertutup. Ia tega tidak mengakui ibunya sendiri dan mengusir serta mengingkarinya. Para undangan pun terharu namun tidak ada yang bisa berbuat apa-apa. Sang ibu pun di seret keluar oleh kedua pengawal sambil berderai air mata sang ibupun berdoa:
“Ya Tuhan, jika ia benar Sampuraga, berilah ia pelajaran ! karena ia telah mengingkari ibu kandungnya sendiri!”. Seketika itu juga langit menjadi hitam diselimuti awan yang sangat tebal. Petir menyambar, hujan turun dengan sangat deras juga guntur yang menggelegar. Para undangan pun berlarian menyelamatkan diri sementara sang ibu pun hilang entah kemana. Dalam waktu yang singkat tempat diadakannya pesta itu tenggelam tak seorang pun selamat termasuk Sampuraga juga istrinya. Beberapa hari kemudian, tempat itu berubah menjadi kolam air yang begitu panas. Disekitarnya terdapat batu kapur yang bentuknya seperti kerbau dengan ukuran yang begitu besar. Selain itu juga ada unggukan tanah berpasir dan juga lumpur yang bentuknya seperti bahan makanan. Bentuk itu di percaya jelmaan dari upacara pernikahan Sampuraga yang terkena kutukan. Kemudian tempat itu diberikan nama “Kolam Sampuraga”  oleh masyarakat setempat yang letaknya berada di desa Sirambas dekat dari pusat kota Panyabungan
</t>
  </si>
  <si>
    <t>Si Buyung Besar</t>
  </si>
  <si>
    <t xml:space="preserve">Alkisah Rakyat ~ Pada zaman dahulu kala penduduk pantai pun masih jarang kepercayaannya tahyul pun masih kuat, tingallah sepasang sami isteri yang hidup rukun dan damai. Mereka bercocok tanam dan mempunyai seorang anak yang diberi nama si Buyung Besar. Pertumbuhan anak ini jauh berbeda dari anak-anak yang lain kerena badannya lekas tumbuh besar. Itulah sebabnya dia diberi nama demikian itu.Sehari-harian anak ini bermain-main dia tas pohon dan mempunayi sebuah kapak kecil yang amat disayanginya. Dengan kapak kecil itulah san anak bermain-main diatas pohon itu. Takada sebatang pohon pun yang tak kena kapaknya. Sambil menetak-netakkan kapaknya, si Buyung Besar bernyanyi dan lucu kedengarannya.
"Tak ada paksa dicari-cari; ada paksa dibuang-buang." Begitulah dia bernyanyi setiap hari dan baru turun dari atas pohon itu setelah dipanggil ibunya untuk makan.Sehabis makan, segera kembali lagi naik ke atas pohon lainnya, sambil menetak-netak itu lama kelamaan ayahnya jadi heran dan bertanya.
"Apa arti nyanyianmu itu Buyung Besar?" kata ayahnya. "Ayah dengar setiap hari engkau menyanyikan yang itu-itu juga." Sang anak tidak mendengarakan kata-kata ayahnya dan terus menetakkan kapaknya sambil menyanyi. Segera ibunya memanggilnya makan karena sudah tengah hari. Si anak pun turun lalu pergi makan bersama dengan orang tuanya. Seperti biasa sehabis makan, ia pergi lagi ke atasohon lalu menyanyikan lagunya.
Pada suatu hari sang ayah berpikir tentang maksud nyanyian anaknya itu. Hal itu ditanyakan kepada isterinya dan dijawab isterinya, "Manalah aku tahu." Sang suami berniat menyerahkan si anak kepada Datuk Penghulu agar dibimbingnya si Buyung Besar, karena menurut dia Datuk Penghuklulah yang mampu membimbingnya.ang isteri menurut keinginan suaminya. Dalam waktu dua tiga hari, si anak diserahkan mereka kepada Datuk Penghulu. Di sana sang ayah menjelaskan maksud kedatangan mereka seraya memberitahukan keganjilan perangi anaknya itu. Datuk Penghulu tidak keberatan dan berjanji akan mendidik si Buyung Besar dengan baik. Kemudian mereka permisi pulang sedang si anak tinggal bersama Datuk Penghulu.
Setelah beberapa tahun berselang si Buyung Besar pun telah dewasa, perangainya telah jauh berobah. Sekarang ia jadi pendiam dan hanya berbicara kalau orang menyapanya. Hanya sekali-sekali kedengaran nyanyiannya yang dulu itu.
Pada suatu hari Datuk Penghulu menanyakan maksud nyanyian itu kepada si Buyung Besar, apa maksudnya.
"Tak ada apaksa dicari-cari, ada paksa dibuang-buang." Buyung Besar menjelaskan bahwa ia tak tahu artinya dan menyatakan bahwa itulah nyanyiannya setiap hari. Kemudian Datuk Penghulu menanyakan apakah si Buyung Besar mau berniaga keluar negeri. Si Buyung Besar menurut saja segala keinginan Datuk Penghulu. Tetapi si Buyung meminta dibuatkan sebuah kapal untuk dibawa berlayar.
Datuk Penghulu bersedia membuatkan sebuah kapal. Dikerahkanlah semua tukang di tempat itu mengerjakannya. Dalam waktu enam bulan kapal itupun selesailah. seminggu kemudian kapal itu berangkat membawa buah kelapa penuh, dengan bantuan orang-orang kampung. Kapal itu diperlengkapi pula dengan sebuah meriam. sebelum berangkat, malamnya si Buyung Besar lebih dahulu pamit kepada ayah-bundanya untuk menyatakan maksud keberangkatannya serta meminta doa restu keselamatannya selama berlayar. Malamnya setelah minta izin dari Datuk Penghulu, kapal yang berisi buah kelapa itu pun berangkatlah bersama para pembantunya.
Satu malam, dua malam, minggu berganti bulan mereka berada di atas lautan. Suatu hari berkatalah awak kapal kepada si Buyung Besar seraya menunjukkan sebuah pulau. Buyung Besar memerintahkan agar kapal ditujukkan ke sana. Kini mereka sampai pada sebuah negeri. Buyung Besar berkata kepada penduduk negeri itu.
"Hai penduduk kampung, siapa yang hendak membeli barang daganganku ini. Aku membawa buah kelapa." Segera penduduk kampung itu datang bramai-ramai dan berkata bahwa mereka tidak mempunyai uang untuk membayarnya.
"Terang siapa yang ingin mengerjakan buah kelapa ini, saya berikan. Minyak kelapanya ambillah untuk kalian. Sabut-sabut dan tempurungnya isikanlah kembali ke dalam kapal hamba," katanya. Mendengar ucapan demikian itu penduduk kampung sangat gembira dan senang hati.  Beberapa minggu berselang, selesailah pekerjaan mereka itu.
Seluruh sabut-sabut dan tempurung kelapa telah diisikan kembali ke dalam kapal si Buyung Besar. Penduduk kampung itu tak lupa mengucapkan terima kasih kepada si Buyung Besar atas kebaikan hatinya itu seraya memohon agar dibawakan kembali buah kelapa yang lain kalau masih ada.
Kembali metreka berlayar mengarungi lautan menuju kampung halamannya. Berbulan-bulan lamanya mereka di laut barulah sampai di tempat asalnya. Meriam dibunyikan pertanda bahwa mereka telah tiba kembali dengan selamat. mendengar dentuman  itu Datuk Penghulu segera menjumapinya ke tambatan kapal seraya menanyakan kabar Buyung Besar. Buyung Besar menjelaskan kabar baik serta memberitahu bahwa hasil dagangannya itu "pulang pokok saja." Datuk Penghulu tidak ambil pusing walaupun si Buyung Besar yang dimodalinya itu kembali tanpa untung.
Dengan seizin Datuk Penghulu si Buyung Besar pergi menemui ayah-bundanya untuk melepaskan rindu hati yang sudah berbulan-bulan berpisah tetapi hanya satu hari saja. Disana Buyung Besar menceritakan pengalamannya selama enam bulan itu di laut serta menjelaskan bahwa daganagnnya hanyapulang pokok saja adanya. Mereka melihat perobahan anaknya setelah itu. Tabiatnya yang menetak-netakkan kapak ke atas pohon diingatnya lagi. Demikian juga nyanyian yang ganjil didengar itu tak pernah lagi tersembul dari mulutnya.
Besok paginya ia berangkat menuju rumah Datuk Penghulu setelah pamit dari kedua orang tuanya. Ditempat Datuk Penghulu, Buyung Besar menanyakan tentang muatan kapal itu. Tetapi si Buyung Besar menyerahkan kebijaksanaan selnjutnya kepada Datuk. Segera isi kapal dibersihakn, dikeluarkan dari dalam kapal serta-merta menanyakan apakah Buyung Besar ingin lagi berlayar. Buyung mengiakan dengan syarat kalau ada modal lagi dia menyanggupinya. Kali ini yang dibawa adalh padi. Para kuli memuat kapal itu penuh dengan padi, tetapi orangnya telah berganti bukan lagi mereka yang ikut berlayar pertama kali. Mereka itu tak mau lagi karena tidak mendapat gaji dari Datuk Penghulu, Buyung Besar akan berangkat. Tetapi hal itu lebih dahulu diberitahukannya kepada kedua orang tuanya dikampungnya. Disanalah ia tidur malam itu dan baru pagi harinya minta izin dari Datuk Penghulu. Dijelaskan, kalau tak ada halangan ia akan berangkat. Dan Datuk memerintahkan kepada pembantunya agar patuh kepada perintahnya.
Malam itu Bayung Besar bersama pembantu-pembantunya berangkat menuju lautan dengan barang dagangan padi. Pelayaran ini lebih lama dari yang pertama. Akhirnya mereka sampai pada sebuah negeri lain (bukannya persinggahan semula) Buyung Besar berkata.
"Hai penduduk kampung saya ingin berjumpa dengan kalian." Penduduk negeri itu menanyakan akan diri Buyung Besar tentang tujuan mereka datang di temapt itu. Dengan menjelaskan diri dan kedatangannya, ia pun berkata.
"Kalau kalian hendak menumbuk padi yang kami bawa, sikan. Berasnya kami hadiahkan kepada kalian, tetapi segala kulit-kulitnya keluarkan lalu masukkan kembali ke dalam kapal ini," Dengan senang hati penduduk negeri itu bekerja keras menumbuknya.
Setelah dua bulan berlangsung selesailah pekerjaan menumbuk padi itu dan kulitnya pun telah masuk ke dalam kapal Buyung Besar yang baik hati. Mereka mengharapkan Buyung Besar kembali membawa dagangan serupa itu dengan mengucapkan terima kasih atas kebaikan hati itu. Setelah pamit dari penduduk kampung itu mereka pun kembali berlayar menuju kampung halaman. Antara sesama kuli-kuli itu terdengar ocehan.
"Alangkah bodohnya dan bencinya aku melihat tingkah si Buyung Besar ini. Seenaknya saja memberikan padi-padi  itu kepada orang lain. Kita telah bekerja keras menolongnya, mematuhi segala perintahnya tapi tak diberi apa-apa. Berasnya dikasih sama orang itu dan kulitnya dibawa pulang. Mati aku melihat kebodohan si Buyung Besar ini," begitlah mereka mengeluh melihat tindakan si Buyung Besar ini. Mereka tak berani membantah atau mencela terus terang karena takut kepada Datuk.
Hampir dua bulan mereka berlayar pulang, tibalah kapal itu dengan selamat. Dentuman meriam pun dibunykan tanda mereka telah tiba kembali. Datuk Penghulu menyuruh menterinya melihat siapa yang membunyikan meriam itu. Kiranya ia melihat akan si Buyung Besar telah pulang dari pelayarannya. 
Datuk mendapat berita baik-baik dan jawaban serupa dengan pelayaran pertama yakni, "pulang pokok saja." Datuk hanya menyatakan syukur atas keselamatan mereka dan menekankan agar sedikit demi sedikit Buyung Besar dapat meolong orang tuanya. Selesai berbincang-bincang dengan Datuk Penghulu, Buyung Besar pergi menjumpai kedua orang tuanya.
Diceritakannyalah pengalamannya selama ini di rantau orang, tentang dagangannya dan sambutan penduduk negeri itu terhadapnya.Kedua orang tuanya sangat asyik mendengarkan cerita pengalaman anak tunggalnya itu. Larut malam barulah mereka tidur. Besok paginya, Buyung Besar memberitahukan keberangkatannya berikut seraya memohon doa restu orang tuanya. Dengan seizin orang tuanya, Buyung Besar pergi ke tempat Datuk Penghulu. Datuk berkata.
"Bagaimana Buyung Besar, jadikah kamu berangkat malam nanti? Pandai besi, pandai emas dan perak sudah siap menanti dan segala keperluan telah sedia. Kuli-kuli yang akan bawa berlayar itu tak mau lagi pergi. Keberangkatanmu yang ketiga kalinya ini ditemani oleh tukang-tukang yang mahir membuat segala macam barang, baik ukir-ukiran maupun perabot.
"Sebelum kapal brlayar Datuk Penghulu mengumpulkan semua orang yang akan ikut serta dengan perintah bahwa semua anak-anak kapal dan tukang harus menuruti perintah Buyung Besar dan tak boleh membantah. Siapa yang berani membantah akan dihukum. Jadi sebelum ada perintah Buyung Besar, tidak boleh mengerjakan sesuatu. Selesai perintah Datuk itu kapal pun berangkat.
Setelah beberapa minggu berlayar, sebuah bayangan hitam berada di depan mereka. Juru mudi memberitahukannnya kepada Buyung Besar. dengah perintah Buyung Besar, kapal mereka ditujukkan ke sana. Tiada berapa lama antaranya, sampailah mereka. Rupanya bayangan itu tak lain dari sebuah pulau yang penuh dengan besi. Melihat besi-besi itu, pandai besi bermaksud mulai bekerja, tetapi kerena belum ada perintah mereka tak berani. Perintah Buyung Besar yang ditunggu-tunggu itu tak juga ada, sehingga salah seorang yang di antara mereka menggerutu.
"Kalau perintah itu kita tunggu-tunggu, maka satu minggu inipun kita tungu belaum juga akan bekerja. Karena itu mari kita mulai saja. "Dijawab yang lain. "Yah, tapi belum ada perintah, nanti kita dimarahi."
"Nah, kita dibawa kemari'kan untuk belerja, kurasa dia takkan marah," kata kawannya. Begitulah mereka pun bekerja tanpa perintah Buyung Besar dan membuat barang dari besi menurut keahliannya masing-masing. banyak lemari, kursi, tempat  tidur dan barang lainnya yang sudah mereka kerjakan.Pada suatu hari berkatalah Buyung Besar kepada juru mudi.
"Angkat sauh, pasang layar, kita segera berangkat ke tengah lagi.idak seorang pun dapat membawa barang-barang yang sudah dibuat itu," katanya. Mendengar perintah itu mereka merasa kesal dan gelisah,tetapi tak seorang pun yang berani membantahnya karena membantah berarti masuk penjara. Juru mudi naik kapal. Kapal pun bergerak meninggalkan pulau besi itu menuju ketengah lautan luas. Kira-kira lima hari pelayaran juru mudi menanyakan tujuan  mereka berikutnya. Jawaban Buyung Besar singkat saja, yakni, "Ke tengah," Juru mudi tak berani melanjutkan pertanyaannya selain menunjukkan kapal itu ke tengah lautan kira-kira sebulan kemudian tampaklah di depan mereka cahaya putih bersinar.
Hal itu diberitahukan kepada Buyung Besar dan mendapat perintah agar kapal ditujukkan kesana. Kiranya tabiat Buyung Besar selama pelayaran itu tetap selalu tidak banyak bicara. Kerjanya sehari-harian ialah berjalan  dari buritan ke haluan saja sambil menetak-netakkan kapal kecilnya ke tepi dinding kapalnya.
Tiada berapa lama kemudian mereka sampai ke tempat asal cahaya putih itu yang tak lain adalah sebuah pulau yang penuh dengan perak. Melihat perak itu para tukang tidak dapat lagi menahan diri untuk segera mengerjakannya. Mereka berebutan turun ke darat dan bekerja menurut keahliannya masing-masing. Si Buyung Besar tidak mengacuhkan mereka itu. Ia hanya mondar-mandir saja dari haluan ke buritan kapal sambil menetak-netakkan kapal kecilnya.
Lebih kurang sebulan lamanya mereka berada di pulau perak itu Buyung Besar memerintahkan agar semua mereka yang berada di dart naik kapal dan tak boleh membawa barang-barang yang sudah dibuatnya, karena hal itu tak pernah diperintahkan. Siapa yabg membantah akan dihukum sesuai dengan perintah Datuk Penghulu ketika berangkat. Para pandai perak itu takut membawa barang buatannya masing-masing dan naik ke kapal hampa tangan. Kapal pun bergerak meninggalkan pulau perak menuju ke tengah lautan. Mereka pada diam merenung nasib mereka yang akan terjadi berikutnya.
Sepekan lamanya mereka berlayar, juru mudi menanyakankeadaan mereka kepada Buyung Besar dan kemana tujuan berikutnya. Jawab Buyung Besar tetap singkat, "Ke tengah lautan," dan menegaskan bahwa mereka belum diperintahkan pulang. Kapal pun ditujukkan ke tengah lautan selama berminggu-minggu. 
Pada waktu pagi yang cerah dimana para pekerja masih tidur nyenyak, juru mudi melihat cahaya merah di depan seolah-olah lautan itu terbakar nampaknya. dengan suara keras ia berteriak.
Oh,...... Buyung Besar! Di muka kita ada cahaya merah seakan-akan lautan ini terbakar. pakah kita putar haluan?" Buyung Besar memerintahkan agar cahaya itu dituju terus. Dengan hati yang berdebar-debar juru mudi mengarahkan kapal ke arah cahaya mereka itu. Seisi kapal menjadi cemas dan hanya tahu berdoa kepada Tuhan agar dilindungi dari mara bahaya. Sehari semalam pelayaran sampailah mereka ke tempat itu yang tak lain adalah sebuah pulau yang penuh dengan emas melulu. Kali ini si Buyng Besar memberi perintah kepada semua tukang untuk bekerja membuat apa saja dalam jumlah yang banyak untuk diri masing-masing. Bagi dia diminta dibuatkan sebuah kapal besar sebesar kapalnya dan sebuah peti berukuran satu depa kali dua depa yang kuncinya dari dalam. Mendengar perintah itu mereka mulai membuat kapal seperti yang diinginkan oleh si Buyung Besar. Mereka bekerja dengan tekunnya dalam suasana gembira.
Ringkas cerita, kapal dan peti si Buyung Besar selesai mereka kerjakan serta barang-barang lainnya menurut selera masing-masing. kemudian mereka diperintahkan agar memasukkan barang-barang itu kedalam kapal dan tidak boleh bercampur baur antara barang yang satu dengan yang lainnya. Demikianlah kapal emas itu penuh dengan barang-barang diikatkan pada buritan kapalnya dan tak seorang pun yang boleh menungguinya. Dalam perjalanan pulang, kapak kecil kepunyaan Buyung Besar terjatuh ke dalam lautan. Karena itu Buyung Besar memerintahkan juru mudi untuk menghentikan kapalnya dan membuang sauh. Kepada semua awak kapal ia berkata dan berpesan.
"Tuan-tuan sekalian, kapak saya sudah jatuh ke laut sedangkan saya tak dapt berpisah dengannya. Sebab itu saya akan turun ke laut mengambilnya. Kalau tidak, kapal tidak boleh berangkat sebelum saya kembali ke kapal. walaupun setahun lamanya makanan dan minuman masih cukup untuk dimakan. Sauh ini akan bergoyang tandanya saya akan kembali. Jika tanda itu telah ada maka tariklah sauh ini," katanya sambil menunjukkan kepada tali sauh itu. Selesai berpesan demikian ia pun terjun ke dalam laut. Tinggallah mereka di atas kapal menunggu nasib apa yang  akan terjadi  atas diri Buyung Besar.
Di dasar lautan Buyung Besar tercengang melihat sebuah taman dan istana yang megah. Kiranya istana itu adalah istan Raja Lautan. Di sana tinggal, selain paran pengawal dan hulubalang juga tingal raja lautan suami-isteri bersama puterinya. Ditaman itulah puteri raja itu selalu bermain-main. Waktu kapak kesayangan Buyung Besar jatuh, kebetulan puteri Raja Lautan sedang berada disana. benda yang jatuh itu diambilnya lalu disimpannya dalam biliknya. Tak seorang pun yang mengetahui bahwa tuan puteri mendapatkan kapak itu.
Buyung Besar terus pergi mendapatkan seorang yang sedang menjaga di depan istana. Ia memberi salam lalu bertanya. "Wahai Tuan yang sedang berjaga-jaga, saya ini bernama Buyung Besar dari dunia. Saya datang kemari untuk mencari kapak saya yang jatuh ke dasar laut ini. Tahukah Tuan siapa yang mendapatnya? Saya bersedia menebusnya dengan apa saja," katanya.
"Wahai Tuang yang datang dari dunia. Apa yang Tuan katakan sungguh saya tidak tahu. tetapi ada baiknya kalau hal Tuan saya sampaikan kepada raja kami. Bersabarlah Tuan menunggu di sini sebentar biar hamba sampaikan kepada raja."
Pengawal itu pun pergi menghadap rajanya menyampaikan hal  si Buyung Besar. Raja Lautan memerintahkan agar si Buyung Besar datang menghadap. kemudian Buyung Besar pergi menghadapi raja lalu raja menanyanya.
"Hai orang dunia, apa hajat tuan datang kemari. katakanlah yang sebenarnya, semoga kami dapat membantu." Maka diceritakanlah  hal kapaknya yang jatuh itu. Raja berkata.
"Kalau begitu, istirahatlah dulu agar kukumpulkan rakyat untuk menanyakan siapa yang telah mendapat kapakmu itu".
Hulubalang segera diperintahkan memanggil sekalian rakyatnya kecuali tuan puteri. Kepada hadirin, Raja Lautan bertanya.
"Hai rakyatku sekalian, siapakah di antara kalian yang ada mendapatkan sebuah kapak kecilkepunyaan orang dunia ini?" Tak "Sungguh heran, tak seorang pun rakyat kita yang mendapatkan kapak orang dunia itu, kasihan." Lalu sambungnya, "Tadi tidak kulihat puteri kita, dimana dia? Coba panggil, mana tahu mungkin dia yang mendapatkannya." Sang isteri pun pergi memanggil puterinya ke hadapan raja. Setelah ditanya, puteri raja mengaku bahwa dialah yang mendapatkan kapak itu waktu bermain-main di dalam taman. Diterangkannya bahwa dia tak hadir tadi karena tak dipanggil dan juga tidak ditanya, lalu minta ampun atas kealpaannya itu. Ditegaskannya, kapak itu baru diberikannya setelah mendapatkan tebusan dari orang dunia. Raja menanyakan kehendak puterinya sebagai tebusan itu, dan sang puteri menginginkan diri Buyung Besar. karena itu raja termenung dan tiada lama berselang, hal itu langsung dihadapkan kepada orang dunia. Buyung Besar kembali menyerah dan mengembalikan persoalan itu kepada raja lautan. Baginya tidak ada pilihan lain selain memenuhi permintaan tuan puteri, karena ia sendiri telah menjanjikan untuk meberikan segala apa yang ada padanya. Singkat cerita, raja pun mersmikan perkawinan antara Buyung Besar dengan puteri Raja Lautan. Pesta yang meriah diadakan selama 40 hari 40 malam. Dan selama enam bulan Buyung Besar tinggal di dasar lautan bersama isterinya baru teringat kembali kepada teman-temannya yang berada di atas kapal.
Suatu hari Buyung Besar berkata kepada isterinya, bahwa ia ingin segera pulang ke dunia dimana kawan-kawannya sedang menunggu-nunggu di atas kapalnya. sang isteri tidak merasa keberatan bersama Buyung Besar lalu pergi menghadap raja untuk minta izin pulang ke dunia. Raja tidak keberatan melepas keduanya malah memberi tanda mata kepada menantunya sebentuk cincin dan sebungkah kemenyan sambil berpesan.
"Aku tahu benar bahwa kehiduoan di dunia berbeda disini. Disana penuh dengan dengki dan iri hati. Karena itu anakku cincin ini dapat memberimu makan bila kau kehendaki dan kemenyan ini bakarkah agar engkau terhindar dari bahaya," katanya.
Besoknya, berangkatlah Buyung Besar bersama isterinya ke dunia. Sesuai dengan pesannya kepada teman-temannya di kapal sauh digoyangkan. Gegerlah penghuni kapal melihat tali sauh itu bergoyang. Semua mata tertuju kesana, lalu ditarik oleh  juru mudi. Dan terlihatlah oleh mereka bayangan Buyung Besar dalam air. sesampai di atas kapal, riuhlah teman-temannya dan menanyakan siapa yang melekat di belakangnya itu. Buyung Besar dengan bangga menjelaskan bahwa itu adalah isterinya. Pekerja diperintahkan agar segera membukakan peti emasnya untuk memasukkan isterinya ke dalamnya. semua penghuni kapal itu tercengang dan takjub melihat kecantikan isterinya, tetapi tak berani bertanya lagi karena takut akan ditindak oleh si Buyung Besar. Peti itu disuruh kunci dari dalam oleh isterinya.
Kini mereka berangkat pulang. Tiada berapa lama kemudian, kapal pun sampai di muara. Meriam dibunyikan tiga kali sebagai tanda bahwa mereka telah kembali. Mendengar bunyi meriam itu berbodong-bodonglah manusia datang kesana. Dan tidak ketinggalan Datuk Penghlu. Dari jauh orang ramai telah melihat dua buah kapal di sana. satu diantaranya telah dikenal dan satu lagi sangat mengagumkan karena terbuat dari emas. Karena cahayanya maka warna air sekitarnya berobah menjadi kuning kemerah-merahan. Kemudian turunkah si Buyung Besar lalu disambut oleh Datuk Penghulu diiringi sorak-sorai yang ramai. Keduanya segera bersalaman seraya ditanyai tentang keuntunga dan hal kapal emas itu. Buyung Besar menjawab  bahwa keuntungannya tidak begitu banyak, lalu mempersilakan Datuk naik ke atas kapal emas itu. Datuk sangat mengaguminya dan bangga akan hasil pekerjaan Buyung Besar . Dia hilir mudik di atas kapal emas itu serauya memperhatikan barang-barang dan benda-benda yang terbuat dari emas murni itu. Ia tertarik akan peti emas dan menanyakannya kepada Buyung Besar. Buyung Besar menjelaskan dan mengutarakan pendapatnya untuk membagi hasil pelayaran mereka itu.
Menurut hamba Datuk tidak sukar membaginya. Barang-barang tumpukkan kecil itu dibagikan kepada para pekerja. Yang lainnya yakni kapal emas dan sebuah peti adalah untuk kita. Bagi hamba cukuplah peti yang kecil itu saja," kata Buyung Besar. tetapi datuk sangat tertarik akan peti itu sejak dilihatnya tadi dan ingin mengetahui isinya. Mendengar itu Datuk Penghulu bertanya lagi.
"Sebelum pembagian yang kau usulkan itu, bolehkah aku mengetahui isi peti emas itu?" Buyung Besar tidak merasa keberatan lalu dibukanya dan menyatakan bahwa isinya itu adalah isterinya sendiri. Setelah tiga kali ketukan, terbukalah peti itu dari dalam lalu keluarlah isterinya puteri Raja Lautan.
Melihat kecantikan puteri Raja Lautan itu Datuk Penghulu kagum dan tak dapat berkata-kata. Setelah sadar dari lamunannya, ia pun berkata kepada Buyung Besar.
"Usulan pembagian keuntungan itu tak dapat kuterima. Akulah yang memutuskannya. Kapal emas dan peti emas kuserahkan padamu, sedangkan usterimu itu hendaknya kau serahkan kepadaku," katanya Buyung Besar tidak menduga demikian dan beberapa saat lamanya tak dapat berkata-kata selain menundukkan kepala sambil berpikir-pikir. Akhirnya walaupun dengan berat hati, dia menyetujui keputusan Datuk Penghulu. karena hari sudah mulai malam, orang-orang pun telah pergi meninggalkan muara. Buyung Besar memerintahklan agar awak kapal membagi-bagi barang-barang kecil yang terbuat dari emas itu., dan jangan ada yang lebih, jangan ada yang kurang. Kemudian Buyung Besar bersama Datuk Penghulu pulang ke rumah. Selama dalam perjalanan pulang itu Buyung Besar terus diam demikian juga isterinya.
Sesampai di istana, Datuk  memerintahkan agar mempersiapkan  kamar untuk puteri Raja Lautan. Dan besok harinya agar para pembantu mempersiapkan pesta selama sepekan untuk menyongsong hari perkawinananya dengan tuan puteri itu. Ia juga memesankan agar Buyung Besar tetap berada di rumahnya dan turut mempersiapkan pesta itu. Tibalah hari yang ditunggu-tunggu itu. Para undangan datang. Tuang kadhi pun telah siap pula untuk menikahkan Datuk Penghulu dengan puteri Raja Lautan. Keduanya duduk diatas pelaminan karena upacara pernikahan akan segera mulai.
Kemudian Datuk Penghulu turun dari pelaminan untuk melukakan akad nikah, semua pengunjung kagum menyakksikan kecantikan tuan puteri. Mereka memperkatakan betapa malangnya nasib Buyung Besar, dimana isterinya yang cantik harus diserahkan kepada Datuk Penghulu. tetapi yang lain menjawab pula dengan. "Malang tak dapat ditolak, untung tak dapat diraih" dan itu adalah takdir baginya," ketika akad nikah akan berlangsung, Buyung Besar meninggalkan ruangan itu lalu duduk seorang diri di halaman sembari membakar kemenyan pemberian mertuanya Raja Lautan disertai doa (mantera).
Waktu berlangsungnya akad nikah itu, tiba-tiba Datuk Penghulu berobah pikiran. Ia tak dapat melakukan akad nikah dengan sempurna walau ditunjuki tuan kadhi berulang kali. Malah Datuk Penghulu tak adapat lagi menguasai dirinya lalu berdiri sambil mencak-mencak. Ada kalanya tiarap seperti orang yang berenang. Demikianlah ia untuk beberapa saat lamanya disaksikan oleh orang yang hadir di situ. Dalam keadaan demikian tuan kadhi turun ke halaman menjumpai Buyung Besar. Ia berkata.
"Kiranya cukuplah sudah hukuman yang ditimpakan Tuhan kepada Datuk Penghulu, kuharap ampunilah dia."
Buyung Besar pun tersentak dari lamunannya lalu memandang tuan kadhi seraya berdiri, Buyung Besar berkata.
"Barangkali benar kata Bapak, marilah kita menemuinya ke ruangan."
Terlihatlah oleh mereka Datuk Penghulu sedang dalam kepayahan. Didekatinya Datuk itu seraya meletakkan tangannya di atas kepalanya. Begitu kepala Datuk disentuh Buyung Besar, Datuk Penghulu pun mulai sadar.
Beberapa saat kemudian Datuk Penghulu benar-benar telah sadar, lalu berucap kepada hadirin bahwa ia tidak jadi melangsungkan perkawinannya dengan tuan puteri. Saat itu juga diumumkannya bahwa Buyung Besar dinikahkan dengan puteri Raja Lautan dan saat itu pula ia mengundurkan diri dari jabatan Datuk, seraya menunjuk Buyung Besar sebagai penggantinya.
Demikianlah pesta untuk perkawinan Datuk Penghulu itu beralih menjadi pesta perkawinan Buyung Besar dengan puteri Raja Lautan. Sejak itu Buyung Besar menjadi Datuk dan memerintah negeri dengan adil dan bijaksana. Mereka hidup bahagia demikian  juga masyarakatnya bertambah makmur adanya.
</t>
  </si>
  <si>
    <t>Jibau Malang</t>
  </si>
  <si>
    <t xml:space="preserve">Alkisah Rakyat ~ Tersebutlah kisah di zaman dahulu kala di daerah Hamparan Peran berdiamlah Syekh Panjang Jangut yang telah tua dengan anaknya yang bernama Datuk Kejuruan yang sudah beristeri lebih  kurang 30 tahun lamanya, tetapi tidak mendapat keturunan seorang anak pun. Begitu pulalah halnya dengan Datuk Malim Panjang yang bertempat tinggal di daerah Rantau Panjang, kawan sepermainan Datuk Kejuaruan sedari kecil, juga telah beruamah tangga lebih kurang 30 tahun lamanya tetapi tidak juga mendapat seorang keturunan anak pun.
Pada suatu hari, kedua sahabat karib itu bercakap-cakap mengenai nasib mereka, bahwa mereka ingin mempunyai keturunan. Berkatalah Datuk Kejurauan kepada Datuk Malim Panjang.
"Sekiranya nanti kita dirakhmati Tuhan Yang Maha Esa seorang anak; kalau anakku laki-laki dan Datuk Malim Panjang perempuan atau sebaliknya, semenjak dari lahirnya kita niatkan dan kita ikat dan tunangkan, setelah dewasa kita kawinkan.
Mudah-mudahan apa yang kita maksudkan menjadi niat kita bersama-sama dengan Tuhan memberkahidan mencucuri rkhmat-Nya, agar terkabul apa yang kita pohonkan dengan memperbanyak doa," katanya.
Selang 40 hari lamanya dari percakapan mereka itu mka dengan kodrat Tuhan Yang Maha Esa kedua isteri mereka sama-sama mulai tampak tanda hamil dan mengandung. Setelah cukup lamanya sembilan bulan sembilan hari, maka isteri Datuk Kejuaruan pun melahirkan anak kembar dua orang laki-laki, yang pertama (abangnya) diberi nama si Jibau dan yang kedua (adiknya) diberi nama si Nogong.
Karena besarnya hati Datuk Kejuruan, maka dipanggilnya orang suruhananya yang bernama Amat Lincah membeeri khabarnya kepada Datuk Malim Panjang tentang kelahiran puteranya sambil menyuruh bawa lampin bedungnya ke sana. Sesampai Amat Lincah di sana, waktu itu pulaha  isteri Datuk Malim Panjang melahirkan puteri yang diberi nama Siti Ensah. Sejurus kemudian, Datuk Malim Panjang pun memanggil Amat Lincah untuk membawa pertukaran lampin bedung bayinya untuk dikhabarakan juga kepada Datuk Kejurauan bahwa bayinya telah lahir seorang puteri.
Lama kelamaan, waktu berjalan terus, menit berganti jam, jam berganti hari, hari berganti bulan, bulan berganti tahun, si Jibau, si Nogong dan Siti Ensah pun dewasa. Selang beberapa meninggal dunia demikian jugalah Datuk Malim Panjang pun meninggal dunia juga. Hanya isteri mereka dan si Jibau dan  Nogong lah yang masih hidup.
Pada suatu hari bunda si Jibau dan si Nogong memanggil kedua anaknya dan berkata, katanya.
"Hai Jibau, engkau telah cukup dewasa. Pergilah anakku menjenguk adikmu puteri Siti Ensah karena anakanda telah dipertunangkan amarhum ayahandamu dan ayahandanya sedari sejak mulai lahir dan telah dipertukarkan lampin dan bedungmu dengan adikmu Siti Ensah. Dialah bakal jadi isterimu." Mendengar perintah ibunya, maka si Jibau bertanya, tanyanya.
"Ya, bunda, dimanakah tunangan anakanda puteri Siti Ensah sekarang dan apa pula tandanya kalau pergi ke rumahnya?" Bundanya berkata.
"Kalau anakanda ke tempatnya nanti, pergilah anakanda ke Rantau Panjang. Apabila anakanda melihat di sana air sungai mudik ke hulu, pohon kayu mengikut sujud, itulah tandanya nanti bahwa rumah dan Siti Ensah berada di tempat itu. Dan janganlah anakanda tunggu lebih lama lagi. Besok sebelum ayam berkokok pagi subuh, berangkatlah ke sana xsegera," kata ibunya dan kepada si Nogong, ia berkata pula.
"Hai, anakanda Nogong, apa pula maksud di hatimu; apakah ada pula anak dara yang telah berkenan dihati anakanda? Katakanlah kepada bunda bagaimana harus diperbuat."
"Ya, bundaku, maksud anakanda biarlah dulu anakanda pergi menuntut ilmu pertapaan. Tempat yang anakanda maksud kan itu ialah di Bukit Timbunan Tulang. Disana anakanda akan bertapa selama 40 hari lamanya. Esok harinya anakanda akan berangkat sebelum ayam berkokok pada subuh pagi hari," sahut di Nogong.
"Kalau demikian maksud anakanda, baiklah, tetapi berhati-hatilah dalam segala hal yang akan dihadapi," kata bundanya.
Kemudian berkatalah si Jibau kepada adiknya Nogong. "Hai adinda Nogong, kalau adinda Nogong pergi bertapa, bagaimana pula halnya kakanda nanti; dan betapa caranya nanti kalau kakanda pergi melihat Siti Ensah, karena telah ada firasat kurang baik pada diriku," katanya.
"Kalau demikian halnya, lebih baik kakanda katakan pada adikanda tanda dan alamat kepada adikanda supaya  adikanda maklum sekiranta ada mara bahaya menimpa diri kekanda sewaktu adikanda dalam pertapaan," jawab adiknya.
"Baiklah adik Nogong, dengarkanlah pesanku ini! Kalau bahaya besar menimpa diriku alamat dan tandanya, petir berbunyi di atas kepalamu Nogong dan bintang di langit terbit di tengah hari,: kata si Jibau.
"Baiklah kakanda Jibau, akan kuingat dan kupegang teguh pesan kakanda itu," jawab adiknya.
Keesokan  harinya sebelum subuh pagi, si Jibau berangkat menjenguk tunangannya dan si Nogong berangkat menuju bukit Timbunan Tulang untuk bertapa selama 40 hari. Jibau pergi dengan naik perahu besar lengkap dengan meriam. Dicabutnya pokok sibung untuk kayu penggalahnya. Dalam perjalanan itu sekali menggalah dua tiga tanjung terlampau. Maka tak berapa lamanya perjalanan itu, sampailah Jibau ke hulu sungai Rantau Panjang.
Dilihtanya tanda, air sungai mudik ke hulu, pohon kayu mengikut sujud, maka teringatlah ia akan petuah ibunya bahwa inilah dia rumah puteri Siti Ensah. Jibau pun membunyikan meriamnya sebanyak tiga kali dentuman. Mendengar dentuman meriam itu  bunda Siti Ensah terkejut, lalu bertanya kepada anaknya Siti Ensah yang sedang menyulam.
Siti Ensah berdiri, melihat dari jendela, nampaknyalah seorang pemuda gagah sedang menuju ke rumahnya. Dan Siti Ensah melihat air sungai mudik ke hulu, pohon kayu tunduk sujud. Kemudian bundanya bertanya.
"Siapakah gerangan yang datang itu, ya, Siti Ensah?"
"Ya, bunda, adapun anak muda yang datang itu adalah kanda Jibau," jawab Siti Ensah.
"Kalau begitu, panggillah Selamat Ranjang Gombak untuk melihatnya," kata ibunya. Lelaki ini bertanya kepada Jibau.
"Siapakah gerangan yang datang ini?" Si Jibau menjawab,.
"Hamba yang datang ini adalah si Jibau." Mendengar jawaban itu, Selamat Panjang Gombak pun berlari-larilah mengabarkannya kepada Siti Ensah dan bundanya.
"Kalau begitu, sambutlah dia Selamat Panjang Gombak, dan ke rumah ini." Selamat Panjang Gombak pun pergilah menyambut si Jibau. Sampai di halaman rumah, bundanya dan Siti Ensah menyongsong kemuka  pintu mempersilakan si Jibau masuk ke rumah. Sesudah di rumah, si JIbau dipersilakan duduk di atas tikar ambal berbunga yang telah dibentangkan, sementara Siti Ensah menyuguhkan tepak sirih cerana sebagai penghormatan memakan sirih tersebut dilihatnya pinang masih bulat-bulat dan sirih cari-cemarik. Si Jibau heran.
"Bagaimana memakan sirih yang telah carik-cemarik dan pninang bulat-bulat serta apa maksud dan artinya ini," pikirnya. lalu Jibau bertanya kepada Siti Ensah.
"Bagaimana memakan pinang bulat-bulat dan sirih yang carik-cemarik, adinda?"
"Demikianlah halnya kakanda Jibau, memulai sesuatu pekerjaan harus mempunyai syarat agar mudah dilakukan," jawab Siti Ensah. Jibau tersenyum dikulum lalu diambilnya sirih itu, rupanya sirih berdandan. Diambilnya pinang bulat itu lalu diembusnya, rupanya pinang itu lepas berkait-kait, lalu dimakannyalah sirih itu.iada berapa lama antaranya, nasi dan lauk pauknya telah masak pula. Maka dihidangkanlah nasi itu di hadapan si Jibau seraya dipersilakan menyantapnya. Sewaktu membuka tutup hidangan, dilihatnya nasi searah tersusun macam berukir lalu dimakannya. Dan tak berapa lama kemudian, selesailah Jibau makan. Hidangan itu pun diangkat kembali lalu disimpan. Sambil duduk-duduk menghirup teh mereka  bercakap-cakap. Bunda Siti Ensah menanyakan pertunangannya dan pelaksanaan peresmian perkawinan mereka nantinya.
"Cobalah anakanda Jibau tenung dan lihatkan  mengenai pertunangan dan pertemuan  kalian berdua yang akan datang itu," katanya.
"Baiklah, bunda, biarlah anakanda coba-coba menenunnya tetapi adakah jeruk purut disini?" katanya.
"O, ya, ada kami tanam sepokok di samping halaman sebelah rumah ini," jawab ibunya sambul menyuruh Selamat Panjang Gombak mengambl jeruk tersebut. Jeruk yang diambil Selamat Panjang Gombak itu diberikannya kepada si Jibau dengan air di mangkuk putih dan jeruk ditaruh di dalam piring, lalu diletakkan di muka si Jibau. Jibau mengambil jeruk itu lalu dipotongnya. Setiap potongan itu jatuh dalam mangkuk putih, setiap itu pula ia menggelengkan kepalanya. Melihat keadaan itu, hati bunda Siti Ensah berdebar-debar, ingin segera tahu apa yang ditenungnya itu," lebih-lebih lagi Siti Ensah. Dengan gaya yang tidak sabar lagi bunda Siti Ensah menanyakan kepada si Jibau bagaimana menurut pandangannya. Jibau mengangkat kepalanya dan dengan tenang ia berkata kepada bunda Siti Ensah bahwa banyaklah halanganbesar yang akan di hadapinya nanti. Mendengar hal itu Siti Ensah pergi ke dapur menepuk abu dengan tangannya tujuh kali, lalu pingsan. Melihat kejadian itu bundanya bingung dan menangis seraya berkata.
"Bagaiamanakah ini anakanda Jibau, tolonglah segera obatkan (tawarkan) agar adikmu lekas sadsr," katanya. dengan tak membuang waktu lagi, Jibau turun lalu pergi ke bawah pokok jeruk.
Sebuah jeruk ditawar-tawarkan lalu diciumkannya kepada Siti Ensah. Tak lama antaranya, Siti Ensah kembali sadar seperti biasa.
Melihat Siti Ensah telah tenang, Jibau pun mohon diri untuk pulang ke kampungnya. Disalaminya bunda Siti Ensah dan Siti Ensah menyalami si Jibau pula. lalu Jibau pun turun ke halaman menuju tepian temat perahunya berlabuh diiringi mereka berjalan bersama-sama melepas si Jibau berangkat. Bagaimana halnya orang yang sedang tersangkut kasih terpaut sayang taklah dapat terungkapkan lagi, hanya insan yang merasakannyalah yang mengetahuinya.
Tersebut pylalah kisah akan Datuk orang kaya Muda. Ia mendapat berita bahwa si Jibau pernah mendatangi rumah Siti Ensah. karena itu ia merasa cemburu. Kiranya ia bermaksud hendak mempersunting Siti Ensah jadi isterinya. Apalagi Siti Ensah yang rupanya cantik bagaikan bulan empat belas purnama; putihnya melepak bagaikan umbut muda, pipinya bagaikan pauh dilayang, matanya bagaikan Bintang Timur, alis matanya bagaikan semut beriring, hidungnya mendasun tunggal, bibirnya bagaikan merah delima merekah, rambutnya bagaikan mayang terurai; tak ada tandingannya di negri itu.
Datuk Orang kaya Muda pun berangkatlah menuju tempat Siti Ensah membawa perahu besar lengkap dengan meriamnya serta pengawalnya. Sesampai di hulu sungai dekat rumah Siti Ensah, Datuk Orang Kaya Muda pun memerintahkan kepada pengawal- pengawalnya agar membunyikan meriamnya sebanyak tujuh kali dentuman. Mendengar bunyi meriam yang bertalu-talu itu maka bertanyalah bunda Siti Ensah kepada puterinya.    "Apakah si Jibau kebali?" tanyanya.
"Tak munhgkin, Bunda, karena ia baru tiga hari dari sini," jawab anakny. Bunda Siti Ensah pun menyuruh Selamat Panjang Gombak melihat siapa gerangan yang datang itu. Rupanya adalah Datuk Orang Kaya Muda, yang nampak-nampaknya menuju ke rumah Siti Ensah juga.
Sesampai Datuk Orang Kaya Muda di rumah siti Ensah lantar dijalankannyalah tipu muslihatnya. Dia menyatakan hendak menjemout Siti Ensah dan bundanya, pesan dari si Jibau mereka harus turut karena ia sedang sakit keras. dengan pancingan yang demikian itu terjebaklah mereka anak-beranak turut bersama-sama  Orang Kaya Muda, berangkat naik perahu besar menunju tempat Orang Kaya Muda. Di tengah perjalanan, dopisahkanlah anak- beranak itu, ibunya di haluan dan anaknya dikuncikan dalam kamar. Orang Kaya Muda serta dikatakannya, bahwa semua pembicaraannya itu adalah bohong belaka, karena yang sebenarnya ia ingin memperisterikan Siti Ensah sebab kecantikannya. Mendengar keterangan Datuk itu Siti Ensah jadi geram sekali dan meronta - ronta hendak melawan. Tetapi beberapa pengawal menangkapnya atas perintah Datuk Orang Kaya Muda, lalu dirantau di situ.
Setelah perahu besar di tepian negeri Datuk Orang Kaya Muda, dengan segera Siti Ensah dibawa ke istana lalu dikurung dalam kamar istana itu. Ibunya dikurung di belakang istana itu.
Kemudian Datuk Orang Kaya Muda pergi ke rumah Datuk Jibau ( Syekh Panjang Janggut) yang ada menyimpan keris Tumbuk Lada Siganjak Eras yang bisanya tujuh cula. Sesampai di Balai Besar Syekh  Panjang Janggut, dikatakannyalah bahwa si Jibau mendapat halangan besar dan menyuruhkan agar kerisnya diambilkan datuknya untuk dipergunakan agar terlindung dari bahaya besar yang sedang dihadapinya. Karena Syekh  Panjang Janggut percaya saja akan perkataan Orang Kaya Muda itu, ia pun segera masuk ke kamar untuk mengambil keris Tumbuk Lada Sigamnjak Eras. Keris itu tak bersarung karena sarungnya tersimpan dalam peti besai yang anakj kuncinya  telah lama hilang    Waktu Orang Kaya Muda menerima keris itu, sempat jiga ditanyakannya.
"Mana  sarungnya Tuk?" Datuk Syekh Panjang Janggut menyatakan bahwa sarung keris itu tertinggal dalam peti besi  yang kuncinya telah hilang.   
"Kalau demikian Tuk, baiklah," kata Orang Kaya Muda seraya bergegas-gegas pergi meninggalkan Balai Besar itu menuju istananya.
Setiba diistananya, dilihatnya si Jibau telah ada di sana, karena si Jibau mendapat khabar bahwa Siti Ensah berada di istana itu karena ditawan oleh Orang Kaya Muda. Ia mendatangi si Jibau dan bertanya dengan suara lantang menanyakan maksud kedatanag si Jibau.
"Memang aku tak pernah menginjak istanamu ini, tetapi kali ini terpaksa aku datang. Maksud kedatanganku kemari ialah hendak menyadarkan keangkuhanmu, kesombonganmu, kekejaman dan kekuatan anjaranmu itu. Nah, sekarang bebaskan Siti Ensah dan bundanya segera," katanya.
"Diam mulutmu Jibau," jawab Orang Kaya Muda. "Sekaramg kutanya padamu dua perkara saja. Pertama, sayang kepada nyawamu,  tinggalkan tempat ini; Kedua, kalau mau ke neraka, ya..... terimalah bagianmu, namun Siti Ensah takkan keberikan padamu, mengerti? Nah, sekarang turunlah ke lapangan mengadu tenaga yang mau harimau dan singa jantan; disitu barulah kita tahu nantinya," katanya.
Sesampai di lapangan, mereka berjumpa rupa; dan terjadilah pertarungan sengit, tangkap menangkap, empas menghempas, hingga terbenam badan sampai ke pinggang; demikianlah silih berganti. Nampaknya Orang Kaya Muda mulai lemas dan hampir tak berdaya lagi, maka dicabutnyalah keris Tumbuk Lada Siganjak Eras, lantas ditikamkannya kepada si Jibau. Karena Jibau tak menyangka sama sekali, tertikamlah perutnya dan seketika itu juga terasa panas berbisa sekujur tubuhnya. Karena tak tertahan lagi, si Jibau pun melarikan diri, lalu terjun ke sungai di lubuk gelagah.
Orang Kaya Muda meresa puas dan menyangka bahwa si Jibau segera tewas mengingat keris itu sangat berbisa, karena setiap orang yang kena tikam keris itu akan segera menemui ajalnya.
Kemudian Orang Kaya Muda menpatkan Siti Ensah dan memberitahukan bahwa Jibau telah tewas hanyut di sungai dan tak ada gunanya diharap-harapkan lagi. Mendengar berita kematian si Jibau itu, darahnya tersirap lantas ia mencuri lari dan mengambil segendeng kelapa. Ia pergi mencari si Jibau ke tepi sungai dan terjun ke lubuk, tetapi tidak juga bersua. Siti Ensah bertambah rindu dan sedih lalu terus mencari di mana si Jibau brada, namun tidak bersua juga. Karena lelahnya, ia pun tertidur di bawah pokok Baharu. 
Ketika ia terlena antara tidur dan jaga, bagai bermimpi datanglah seorang tua menyerupai Datuk Panjang Janggut, mengatakan. "Kalau hendak mencari Jibau, carilah di lubuk gelagah." Seketika itu juga tersentaklah ia dan mengingat-ingat mimpinya lalu bangkit segera menuju lubuk gelagah. Disana, dilihatnya si Jibau ada berendam dalam lubuk itu. Ia segera terjun ke lubuk dan mengajak si Jibau supaya naik ke darat.
"Siti Ensah, tinggalkanlah aku di sini, karena aku tak tahan lagi dengan bisa keris Ganjak Eras itu," jawabnya. Siti Ensah terus membujuk.
"Kanda, bisa keris itu dapat diobati dengan penawar yang disampaikan oleh Tuk Panjang Janggut waktu aku tertidur di tepi sungai ini. Sekarang naiklah kita ke darat dulu," katanya.
"Baiklah," kata Jibau. Siti Ensah membacakan doa mantra tawar itu, dan tak berapa lama antaranya turunlah rasa bisa itu, Badan si Jibau pun segar kembaliu seperti biasa.
Terdengarlah khabar oleh DAtuk Orang Kaya Muda bahwa Jibau masih hidup dan sama-sama berjalan dengan Siti Ensah. Ia pun berusaha menangkap mereka. Pengawal- pengawal dan orang-orang kuatnya diperintahkan agar segera mungkin menangkap si Jibau dan Siti Ensah. Waktu Jibau dan Siti Ensah mau menuju ke rumahnya Balai Besar, berjumpalah mereka dengan pengawal-pengawal dan orang - orang kuat Orang Kaya Muda. Pertarungan satu lawan  banyak pun terjadilah, hingga si Jibau dan Siti Ensah dapat ditangkap lalu diikat. Kemjudian dibawa ke istana. Si Jibau dirantaikan di bawah tangga rumah dan Siti Ensah di kurung dalam dalam kamar laludikunci dari luar.
Nasib si Jibau sungguh malang nampaknya, karena siapa saja yang hendak naik ke istana harus menggesekkan kaki dulu ke kekapala  si Jibau narulah naik ke istana. Tiga hari si Jibau berantai di bawah tangga istana tidak diberi makan dan minum, mulailah ia tak berdaya.
Bujuk rayu, paksa dan sebagainya, tetapi tidak berhasil. Akhirnya Siti Ensah teringat akan si Nogong yang sedang bertapa dan tak lama lagi akan selesai. Dengan cara siasat ia menyatakan bersedia mengikuti Orang Kaya Muda tetapi dengan syarat:
"Kita harus bersanding dan mengadakan pesta besar, yaitu selama enggang mengeram, dan pohon rumbia berjantung. Kalau kedua syarat ini terpenuhi, barulah kita usai bersnding dan barulah kita bersama-sama," katanya.
Akan si Nogong, sewaktu ia khusuk bertapa itu, tiba-tiba bunyi petir di atas kepalanya dan bintang terbit tengah hari. Ia pun tersentak dari semedinya lalu teringat akan abangnya si Jibau dalam bahaya besar. Ia pun keluar dari pertapaannya segera pulang menuju rumahnya Balai Besar. Dijumpainya atuknya, dan ia mendapat cerita. Ditanyakannya tentang keris itu untuk dipakai tetapi dengan rasa kesal  atuknya mengatakan bahwa keris itu sudah di tangan Orang kaya Muda. Kemudian ia memintakan sarungnya saja, tetapi itu pun payah didapat karena kuncinya telah hilang. Dengan paksa dikuatkannya peti itu lalu sarung pisau itu diambilnya dan diselipkan ke pinggangnya. Dengan rasa tak sabar lagi, Nogong mohon doa restu atuknya lalu terus berlari -lari meninggalkan rumah Balai Besar menuju rumah Orang Kaya Muda.
Di sana dilihatnyalah si Jibau terantai di bawah tangga istana. Sehera didatanginya si Jibau serta-merta merenggutkan rantai -rantai itu hingga bertaburan. Si Jibau pun terlepaslah dari belenggu rantai Orang Kaya Muda itu. Si  Jibau dan Nogong langsung naik ke istana mendatangi Orang Kaya Muda yang sedang bersanding di atas pelaminan dengan Siti Ensah. Nogong terus datang ke muka pelaminan itu sambil merenggut Orang Kaya Muda lalu dicampakkannya ke bawah ke halaman istana. sempat juga ia berkata kepada abangnya.
"Kanda uruslah Siti Ensah," katanya, lalu melompat ke halaman berhadapan dengan Orang Kaya Muda. Mereka pun bertarunglah mengadu kekuatan dan kesaktian masing-masing. Orang -orang di istana pada ketakutan, bubar, lari kesana kemari puntang - panting karena pertarungan sengit antara Nogong dengan Orang Kaya MUda itu. Mereka empas menghempas, pijak memijak, dan Orang Kaya Muda telah banyak mendapat cedera lagi berdarah, itu pun karena masih ada padanya keris Ganjak Eras yang tersisip di pinggangnya. Tetapi karena pukulan tenaga dalam Nogong berisi, Orang Kaya Muda mulai lemas dan teringatlah ia akan keris di pinggangnya. Pisau itu dicabutnya, lalu ditikamkannya kepada si Nogong. Segera pula disambut si Nogong dengan menahankan sarung kerisnya, sehingga keris Ganjak Eras masuk kesarungnya; maka terlepaslah keris itu dari tangan Orang Kaya Muda. Oleh si Nogong keris itu dicabutnya lagi dan kembali dipegang sebelah kanannya dan sarungnya dipegang sebelah kirinya, lalu ditikamkan kepada Orang Kaya Muda dan.... mengena. Seketika itu juga panas bisa keris itu menjalar ke sekujur tubuh Orang Kaya Muda hingga menggelepar-gelepar seperti ayam disembelih. Nogonhg mendekatinya hendak menghabisinya tetapi Orang Kaya Muda minta ampun agar jangan ditewaskan. Nogong berkata.
"Baiklah, kalau begitu; kuberi waktu untukmu melihat dan mempersaksikan Siti Ensah dengan si Jibau diresmikan dan dipersandingkan di atas pelaminan yang kau buat, sekaligus dinobatkan menjadi kepala pemerintahan di negeri kita ini', katanya.
Orang Kaya Muda yang angkuh itu, kini mukanya bertambah biru, akhirnya menghembuskan nafasnya yang penghabisan tanpa ada yang kasihan melihatnya, dan tak seorang pun yang berani mendekatinya karena takut akan si Nogong pertapa itu.
Si Jibau kini disambut rakyat dengan gembira dan senang hati sebagai kepala pemerintahan di negeri itu. Dan sejak Jibau memegang tampuk pemerintahan, rakyat dijamu, fakir miskin diberi hadiah dan rakyat oun hidup rukun dan damai serta aman tenteram. 
</t>
  </si>
  <si>
    <t>Tuah Burung Merbak</t>
  </si>
  <si>
    <t xml:space="preserve">Alkisah Rakyat ~ Tersebutlah kisah di zaman dahulukala, daerah Sumatera Timur masih merupakan hutan belukar. Penduduknya jarang tempat tinggalnya masih berpencar- pencar.
Pada suatu kampung, tinggal sepasang suami-isteri. Mereka mempunyai dua orang anak laki-laki. Anak yang sulung bernama Ahmad dan anak kedua bernama Muhammad. Mereka tinggal disebuag gubuk tua. Pekerjaan mereka sehari-harinya mengerjakan sebidang tanah yang yang letaknya tidak berapa jauh dari gubuk mereka. Pagi-pagi sekali kedua suami-isteri ini sudah pergi kesawahnya. Anaknya Ahmad dan Muhammad  ikut membantu. Mereka adalah anak-anak yang baik perilakunya, selalu ramah kepada tetangga dan penyayang kepada binatang. Sehingga orang-orang sekampungnya sangat menyayangi mereka. Sudah menjadi kebiasaan buat kedua bersaudara ini, pagi membantu ibu dan ayah disawah dan sore harinya mereka pergi mengaji. Begitulah pekerjaan si Ahmad dan Muhammad setiap hari.
Pada suatu sore, ketika mereka pulang dari mengaji sambil bersenda gurau di jalan, mereka melihat seekor burung Merbuk yang terbang-terbang hingga di hadapan mereka. Ketika si Ahmad dan Muhammad dekat ke burung Merbuk itu, maka burung itu pun terbang lagi tetapi tidaklah terbang jauh. Oleh karena itu,maka timbul di hati keduanya untuk menangkap burung itu. Dan dengan sekejap saja mereka telah berhasil menangkap burung Merbuk itu. Oleh karena gembiranya, Ahmad dan Muhammad berlari-lari menuju rumahnya. Tak berapa lama sampailah mereka di rumah, mereka langsung menemui ayahnya yang sedang duduk-duduk di beranda depan, Ahmad berkata kepada ayahnya.
"Ayah....! Tadi sewaktu Ahmad dan Muhammad pulang dari mengaji, kami mendapat seekor burung Merbuk yang sangat indah. Warna bulunya berkilauan bagaikan keemasan ayah," katanya sambil menunjukkan burung yang baru saja mereka peroleh itu.
"Apakah ayah dapat membuatkan sangkarnya?"
"Bukan ayah tidak bersedia membuatkan sangkarnya, tetapi sekarang ayah sedang banyak pekerjaan yang akan diselesaikan lebih dahulu. Padi kita sudah mulai keluar, yang harus disiapkan tempatnya. Nanti setelah ayah seledai membuat tempat padi, barulah ayah buatkan sangkar burung itu," demikian kata ayahnya si Ahmad dan Muhammad.
"Baiklah ayah," jawab mereka Ahmad dan Muhammad masuk ke rumah untuk menukar pakaian.
Selesai sembahyang Maghrib. Ahmad dan Muhammad mengulangi lagi pelajarannya, demikianlah mereka lakukan setiap malam selesai sembahyang. Sudah menjadi kebiasaan bagi keluarga Pak Ahmad, pagi-pagi sekali sudah bangun. Dan sesudah makan pagi mereka bersama-sama pergi ke sawah. Si Ahmad dan Muhammad tak lupa membawa burung Merbuk kesayangannya.
Telah ditakdirkan oleh Yang Maha Kuasa, bahwa pada zaman dahulu kala binatang dapat berbicara sesamany. Dan bahasa binatang itu dapat pula dimengerti oleh manusia. Demikian pula sebaliknya. Karena telah lama burung Merbuk itu dipelihara oleh si Ahmad dan Muhammad, burung itu sudah menjadi jinak sekali. Sehingga tidak lagi diikat oleh si Ahmad. Bahkan burung itu sudah tidak mau lagi terbang jauh. Kemana saja si Ahmad  dan MUhammad pergi, Merbuk itu tetap saja ada bersama mereka. Seolah-olah mereka tak dapat berpisah lagi.
Kita tinggalkan sejenak si Ahmad dan Muhammad bersama burung Merbuknya. Kita beralih kepada kisah seorang orang tua yang tinggal di kampung itu juga, yang kerjanya setiap hari memikat burung Merbuk. Perginya pagi, pulang petang. Karena kerjanya setiap hari adalah memikat burung Merbuk, maka orang-orang di kampung itu menyebutnya dengan panggilan Wak Pawang Berbuk. Pada suatu hari sepulang dari memikat burung Merbuk Wak Pawang sangat lelah. Karena lelahnya, sehabis sembahyang Isya ia pun lalu pergi tidur dengan neyenyaknya.
Di dalam tidurnya ia bermimpi berjumpa dengan seorang , orang tua yang berpakaian serba putih.Orang tua itu berkata kepada Wak Pawang Merbuk. "Hai Pawang Merbuk! Di kampung ini ada seekor burung Merbuk yang amat bertuah." Wak Pawang Merbuk bertanya, "Kalau boleh saya tahu apakah tuah burung Merbuk itu dan siapa yang empunya?" Adapun tuahnya, yaitu, siapa yang dapat memakan kepalanya, ia akan menjadi Raja dan bagi yang dapat memakan hatinya ia akan menjadi Menteri. Yang punya burung tersebut adalah si Ahmad dan Muhammad. Tempat tinggalnya tak jauh dari sini. Besok, sebelum matahari terbit tinggi, berjalanlah kau ke arah Selatan!" Setelah berkata demikian orang tua itu menghilang.
Uak Pawang Merbuk pun tersentak dari tidurnya. Ia masih ingat akan kata-kata yang baru saja didengarnya dan masih terngiang-ngiang ditelinganya. Ia merasa heran akan mimpinya. "Benarkah mimpiku ini? Kalau begitu besok sebelum matahari terbit aku harus segera meninggalkan rumah sesuai dengan apa yang dikatakan oleh orang tua tadi, dan mencari di mana pemilik burung Merbuk itu berada," pikirnya. Setelah sembahyang subuh, Uak Pawang Merbuk segera berangkat meninggalkan rumahnya.
Di dalam perjalanan Uak Pawang Merbuk bertanya ke sana -kemari tentang kediaman Ahmad dan Muhammad. Barulah pada  tengah hari ia berjumpa dengan rumah si Ahmad. Sesampainya disana dilihatnya kedua putera Pak Ahmad sedang bermain-main dengan burung Merbuk kesayangan mereka. Lalu didekati Uak Pawang kedua anak itu.
"Assalamualaikum!" ia memberi salam kepada Ahmad dan Muhammad.
"Wa'alaikum salam," jawab Ahmad dan Muhammad.
''Apakah  hajat Uak datang ke gubuk kami?" tanya si Ahmad.
"Kalian yang bernama Ahmad dan Muhammad?" tanya Uak Pawang Merbuk.
"Benar, Uak," jawab Ahmad dan Muhammad serentak.
"Kalau boleh Uak tahu, dimana ayah dan ibumu?" tanyanya.
"Ayah dan Ibu sedang pergi ke ladang, sebentar lagi juga mereka akan pulang. Masuklah dulu Uak ke dalam," Ahmad menyilakan Uak Pawang masuk.
"Aaaa.....! tidak usahlah, Uak di luar saja sambil menunggu ayah dan ibumu pulang. Hai....! Burung siapa ini, Uak lihat jinak sekali. Tidak payah bersangkar lagi," katanya.
"Oh......! Ini yang Uak maksudkan. Ini burung kami Uak. Memang burung ini tak payah pakai sangkar lagi, sudah lama kami pelihara. Dan kami dapat sewaktu kami pulang dari mengaji. Ia terbang-terbang hinggap, dihadapan kami, lalu kami kejar-kejar dan dapat kami tangkap" sahut anak-anak itu.
"Bagaimana kalau burung kalian ini Uak beli, berapa pun harganya aku Uak bayar. Lalu pula, pagi-pagi kan kalian membantu ayah dan ibu di sawah dan sore hari pergi mengaji,'kan payah kalian dibuatnya," kata Uak Pawang itu.
"Maaf saja Uak burung ini tidak kami jual. Ia tidak payah diurus, karena ia sudah jinak. Lagi pula rasanya burung ini sudah seperti saudara kami," demikian jawab si Ahmad dan Muhammad.
Dari kejauhan tampak sepasang suami-isteri sedang berjalan menuju ke rumahnya. Mereka adalah Pak Ahmad dan Ibu Ahmad.
Ahmad dan Muhammad yang sedari tadi asyik bercerita dengan Uak Pawang, tidak mengetahui bahwa ayah dan ibunya sudah sampai di pekarangan rumah. Barulah mereka sadar setelah Ibu dan Ayahnya memberi salam. Lalu Ahmad berkata kepada ayahnya.
"Ayah! Uak ini ingin bertemu dengan Ayah, sudah lama Uak menunggu." Pak Ahmad segera menyalami tamunya dan mempersilakan Uak Pawang masuk. Sesampainya di dalam rumah, maka Pak Ahmad bertanya kepada tamunya.
"Apakah hajat Abang datang ke mari...?" Maka Uak Pawang Merbuk pun mengutarakan maksudnya.
"Begini Pak Ahmad......! hajat saya datang, yang pertama ialah ingin berjalan-jalan menengok-nengok di sekitar tempat ini.
Sebagaimana Pak Ahmad tahu, pekerjaan saya adalah memikat burung. Entah ada barangkali tempat-tempat yang cocok untuk  tempat memikat. Itulah maksud sebenarnya. Lain dari itu, ingin pula saya bertanya. Tadi saya lihat kedua anak Pak Ahmad ada mempunayi burung Merbuk. Nampak-nampaknya burung itu sudah jinak, tidak payah lagi diberi sangkar. Bolehkah barangkali saya beli burung itu? Karena burung itu tidak payah lagi bersangkar, hajat saya hendak saya jadikan pemikat. Disamping itu pun suaranya sangat nyaring dan merdu pula. Kalau Pak Ahmad setuju, biarlah saya beli burung itu, sebutkan saja harganya jangan segan-segan," katanya. Mendengar hajat Uak Pawang hendak membeli burung Merbuk anaknya itu, Pak Ahmad sangat gembira. Kebetulan meeka sedang sangat membutuhkan uang, ditambah lagi persediaan beras pun sudah hampir habis.
Sambil tersenyum, Pak Ahmad menjawab. "ooooh, kalau itu yang Abang maksud baiklah saya tanya dulu kedua anak mitu, karena merekalah yang mempunyainya," lalu Pak Ahmad menyuruh isterinya memanggil Ahmad dan Muhammad Ibu si Ahmad segera pergi memangghil kedua anaknya. 
"Ahmad kalian dipanggil ayah, kemarilah sebentar!" Mendengar panggilan Ibunya Ahmad dan Muhammad segera berlari masuk kerumah.
"Ada apa Bu?" Ahmad bertanya.
"Kalian berdua dipanggil oleh ayahmu. Pergilah segera jumpa di ruang tengah."
Ahmad dan Muhammad segera menjumpai ayahnya yang sedang berbincang-bincang dengan Uak Pawang Merbuk. Ahmad dan Muhammad segera mendekat lalu bertanya.
"Bukankah ayah memanggil kami berdua?"
"Ya, jawab ayahnya.
"Duduklah di sini kalian. Ada yang akan ayah tanyakan." Ahmad dan Muhammad segera mengambil tempat duduk disisi ayahnya.
"Seperti kalian lihat disini ada tamu kita. Mungkin juga Uak ini telah bertanya kepada kalian berdua tentang burung Merbuk itu. Tetapi walaupun begitu, ada baiknya ayah jelaskan lagi. Tadi ayah dan Uak Pawang sudah berbincang-bincang. Adapun maksud Uak ini datang kemari adalah ingin membeli burung Merbuk kalian itu. Apakah kalian mau menjualnya?" Pertanyaan ayahnya itu dijawab keduanya.
"Maafkan kami ayah. Kami tidak bermaksud hendak menjual burung itu. Berapa saja akan dibayar oleh Uak Pawang tidak menarik hati kami. Karena burung itu dapat kami jadikan kawan bermain. Dan lagi tak sampai hati kami berpisah dengannya."
Oleh karena jawaban anak-anaknya itu tidak diduga oleh Pak Ahmad, maka bukan main geramnya ia melihat kedua anaknya itu. Namun demikian tidaklah dilihatkannya kepada tamunya. Setelah kedua anaknya beranjak dari ruangan tempat mereka berbincang-bincang tadi, lalu ayah si Ahmad berkata kepada Uak Pawang Merbuk.
"Bagaimana kalau sehari dua ini Uak Pawang datang lagi? Buarlah nanti kami bujuk agar anak-anak itu berubah maksudnya?"
"Kalau begitu Pak Ahmad, baiklah saya permisi dulu. Nanti dua atau tiga hari ini saya datang lagi."
Dalam perjalanan pulang ke rumahnya, timbul bermacam-macam angan-angan yang tinggi di pkiran Uak Pawang Merbuk. Dalam hati ia berkata, "Alangkah bahagianya kalau aku dapat menjadi Raja yang perkasa dan aku dapat menyunting seorang puteri yang cantik jelita untuk kujadikan permaisuri. Oh...... burung Merbuk bertuah, bagaimana pun kau harus kumiliki." Begitulah kata hati Uak Pawang, sambil ia terus berjalan penuh dengan khayalan menuju rumahnya. Pagi itu udara sangat cerah. Disebelah Timur tampak matahari bersinar terang. Daun-daun kayu yang ditimpa embun berjatuhan  ke bumi. Begitu juga perasaan hati si Ahmad dan Muhammad pagi itu.
Sebagaimana biasa selesai minum pagi, Ahmad dan Muhammad berkemas-kemas hendak pergi ke ladang membantu ayahnya, sambul mengumpulkan alat-alat keperluan di ladang. Ahmad memanggil adiknya.
"Muhammad! Jangan lupa bawa burung kita itu."
"Baik Bang," jawab Muhammad
"Dan lagi jangan lupa bawa makanan yang sudah dibungkus mak,"sambil menunjukkan bungkusan yang terletak di atas meja kecil.
Mendengar percakapan kedua anaknya, Ibu Ahmad segera menedekat. Kemudian bertanya kepada anak-anaknya.
"Masih belum berangkat kalian rupanya."
"Belum bu! Sedang mengumpulkan barang-barang yang akan dibawa," jawab keduanya singkat. Ibu Ahmad berkata lagi.
"Ibu pikir hari ini tak usahlah burung itu dibawa ke sawah.
"Kenapa bu.....?" tanya si Ahmad
"Ibu takut nanti diambil orang pula burung itu di jalan atau mungkin lewat pula Uak Pawang semalam, dan ditangkapnya. Kan lebih baik kalian tinggalkan saja di rumah. Dan lagi pula menyulitkan kalian untuk membantu ayahmu. Kalian harus hati-hati menjaga burung-burung yang akan memakan padi kita," kata ibunya.
"Baiklah bu.....," jawab keduanya.
Kedua anak laki-laki itu segera minta izin  kepada ibunya untuk berangkat ke sawah. Burung kesayangannya mereka hari itu ditinggalkan di rumah.
Sepeninggal si Ahmad dan Muhammad, Ibu Ahmad berpikir menyusun rencana yang akan dilakukannya terhadap burung kesayangan anak-anaknya itu. Burung Merbuk kepunyaan anak tersebut segera ditangkapanya. Dalam hati ia berkata sendiri. 
"Kalau burung ini kujual sesudah kumasak tentu harganya lebih mahal daripada dijual hidup-hidup." Tiada berapa lama maka disembelihlah burung Merbuk kesayangan anaknya itu. Terus dipanggangnya. Sesudah masak lalu panggang burung Merbuk itu diletakkannya di atas perapian. Setelah itu si Ahmad pun melakukan pekerjaan rumah lainnya.
Dalam perjalanan pulang Ahmad berkata kepada adiknya, "Abang meresa tidak enak perasaan. Apakah ada sesuatu yang akan terjadi di rumah dengan ibu kita," katanya.
"Entahlah Bang," jawab si Muhammad. "Akupun mempunyai perasaan yang sama seperti seolah-olah terjadi sesuatu di rumah kita, aku selalu teringat kepada burung Merbuk kita."
"Kalau begitu marilah kita cepat berjalan agar kita  cepat sampai di rumah," kata abangnya.
Tak lama, sampailah mereka di rumah. Dilihatnya ibunya sedang mencuci piring di perigi. Lalu kedua anak-anak itu menjumpai ibunya sambil bertanya.
"Bu, di mana ibu simpan burung kami? Ahmad dan Muhammad akan bermain-main dengannya. Setelah hari tak jumpa, rasanya sudah macam setahun." Ibunya segera menoleh dan dengan wajah yang dibuat-buat sedih, ia berkata.
"Anak-anakku, memang nasib tak dapat diraih, malang tak dapat ditolak. Kau dan adikmu tak dapat bermain lebih lama lagi dengan burungmu itu. Sewaktu ibu tadi pergi keluar, ibu lihat burung kesayanganmu sedang bermain, dan sewaktu itu masuk lagi ibu lihat burung itu sudah digigit kucing. lalu ibu kejar kucing itu. Dijatuhkannya burung itu, tetapi sudah hampir mati. Daripada terbuang, ibu potong dan sudah ibu panggang." Mendengar penjelasan ibunya, kedua putera Pak Ahmad hampir saja jatuh pingsan. Mereka tidak dapat menahan tangis. Hari yang begitu cerah berubah jadi kelabu bagi mereka. Ibunya segera membujuk dan menyuruh puteranya bertukar pakaian. Ahmad dan Muhammad segera masuk ke kamar bertukar pakaian. Sementara itu ibunya meneruskan pekerjaannya.
Sewaktu mereka bertukar pakaian, tiba-tiba timbul niat hati Ahmad dan Muhammad untuk melihat panggang burung Merbuk tadi. Keduanya terus pergi ke dapur. Setelah terlihat oleh mereka, maka berkatalah si Ahmad kepada adiknya.
"Lebih baik kita makan saja panggang burung ini. Ingin sekali aku melihatnya. "Maka ketika itu juga oleh si Ahmad diambilnya kepala burung itu lalu dimakannya. Sedangkan si Muhammad mengambil hatinya, lalu dimakannya juga.
Setelah mereka memakan burung itu, keduanyapun pergi bermain-main di halaman rumah. Tiada berapa lama, dari dalam rumah terdengar suara ibunya memanggil kedua anaknya. Si Ahmad dan MUhammad pun berlari masuk ke dalam rumah, sambil mendekati ibunya.
"Ada apa bu....?" tanya mereka berdua.
"Siapa yang memakan kepala dan hati burng yang ibu panggang tadi?" tanya ibunya.
"Kami bu," jawab ai Ahmad dan Muhammad. "Saya memakan kepala dan adik memakan hatinya," kata Ahmad menjelaskan.    
"Kenapa kalian memakan kepala dan hatinya, tidak memakan dagingnya. Kepala dan hatinya patut dimakan oleh ayahmu," sambil berkata demikian ibunya menjewer telinga keduanya. Diiringi dengan umpatan-umpatan karena marahnya.
"Percuma ayah dan ibu membanting tulang di sawah untuk memberi makan kalian," kata ibunya.
Karena dimarahi oleh ibunya, dan dijewer telinganya, maka keduanya menangis. Ibunya pun pergi meninggalkan mereka.
Sejurus kemudian, pulanglah Pak Ahmad dari swah. Dilihatnya kedua anak-anaknya duduk termenung di beranda depan. Pak Ahmad terus masuk ke dalam rumah dan menemui isterinya yang sedang melipat-lipat kain cucian. Pak Ahmad segera bertanya .
"Bu.....kenapa anak-anak kita itu....? Kelihatannya murung," katanya.
Ibu Ahmad lalu menceritakan apa yang telah terjadi. Mendengar cerita isterinya timbul pula marah Pak Ahmad. Kemudian Pak Ahmad memanggil kedua puteranya. dengan marah yang meluap-luap tanpa usul periksa lagi, langsung bPak Ahmad mengusir kedua anaknya itu.
Si Ahmad dan Muhammad menangis dan bersujud di kaki ayahnya memohon ampun. Namun Pak Ahmad tetap pada keputusannya, mengusir mereka pergi dari rumah ini. Oleh karena ayahnya tidak dapat mengampunkan mereka, maka pada tengah malam si Ahmad dan Mjuhammad dengan diam-diam meninggalkan rumah. Mereka tidak membawa apa-apa, selain pakaian saja. Keduanya berjalan menurutkan langkah. Mereka baru berhenti ketika sudah merasa lelah. Setelah lelahnya hilang, mereka kembali meneruskan perjalanannya lagi. Begiru sehari hari. Mereka memakan-makanan yang terdapat di dalam hutan seperti umbi-umbian, pucuk daun kayu. Begitulah kedua abang beradik itu terlunta-lunta di dalam hutan, sehingga tak terasa oleh mereka, bahwa mereka telah berbulan-bulan lamanya di dalam hutan itu.
Pada suau hari menjelang senja, keduanya berhenti di buah pohon kayu yang rimbun. Mereka sangat lelah, haus dan lapar. Berkatalah si Ahmad kepada adiknya Muhammad.
"Malam ini kita bermalam saja disini, besok sesudah matahari terbit kita berjalan lagi. Oleh karena di sini banyak jejak-jejak binatang buas, ada baiknya kau tidur di atas pohon ini. Ikatkan badanmu ke pohon itu, supaya jangan jatuh," kata Ahmad kepada adiknya.
"Aku, biarlah tidur di bawah pohon ini sambil berjaga-jaga."
Si Muhammad tidak membantah. Ia pun terus memanjat pohon itu. Diikatkannya badannya ke batang pohon. Karena letihnya, ia pun tertidur neyenyaknya. Demikian juga si Ahmad ia pun segera tertidur. Kita tinggalkan dahulu si Ahmad dan Muhammad yang tidur dengan nyenyaknya. Kita beralih kepada sebuah Negeri. Negri ini diperintah oleh seorang raja yang sudah tua. Raja itu tidak mempunyai anak laki-laki, Raja hanya mempunyai dua orang anak perempuan. Menurut adat, anak perempuan tidak dapat menggantikan kedudukan ayahnya. Oleh sebab itu Raja berpendapat, harus segera dicari penggantinya mengingat usia Raja yang sudah amat tua.
Pada suatu hari, berkatalah Raja kepada Perdana Menteri. "Wahai, Perdana Menteri. Beta sudah tua dan selalu sakit-sakitan.Pengganti beta belum ada. Menurut adat di kerajaan ini anak peremuan tidak boleh menjadi raja. Oleh sebab itu, beta berharap agar dipukul tabuh larangan. Himpunlah rakyat sekalian beta ingin menyampaikan sesuatu kepada mereka," sabda Baginda Raja. Tanpa usul periksa lagi, Perdana Menteri pun memukul tabuh larangan. Tiada berapa lama, maka berdatanglah rakyat negeri itu ke istana raja. Raja melihat  rakyatnya telah berkumpul. Rajapun berkata.
"Wahai, rakyat beta sekalian, beta sudah tua, selalu sakit-sakitan. Beta tidak mempunyai anak laki-laki yang dapat menggantikan beta. Pada hari ini beta bermaksud melepas Gajah Putih, untuk mencari pengganti beta," katanya. Beta minta agar Perdana Menteri dan dua orang pembantu pergi mengikuti gajah putih. Siapa saja yang disembah oleh gajah putih nanti, maka orang itulah yang akan menggantikan beta menjadi Raja di negeri ini. Segeralah orang itu bawa kemari."
Setelah raja selesai memberikan amanatnya, Perdana Menteri bersiap- siap untuk pergi. Makanan dan minuman dipersiapkan, lalu Perdana Menteri meminta izin kepada raja.    Berangkatlah Perdana Menteri bersama dua orang pembantunya. Mereka mengikuti gajah putih dari belakang. Masuk hutan keluar hutan, begitulah pekerjaan mereka. Apabila lelah, mereka beristirahat sebentar. Setelah lelah hilang mereka meneruskan perjalanan lagi. Dengan tak terasa, rupanya mereka sudah lama sekali berjalan. Pada tengah malam, sampailah gajah putih di tengah-tengah hutan. Begitu ia sampai di bawah sebatang pohon, gajah putih merebahkan diri bersujud.
Perdana Menteri berlari mendekatu gajah putih. Terlihat oleh datuk Perdana Menteri seorang pemuda sedang tertidur dibawah pohon kayu. Tak ayal lagi, terus diangkatnya pemuda yang tertidur tadi. Dinaikkannya keatas punggung gajah, gajah pun dituntunnya menuju pulang, sedankan pemuda itu masih tetap tertidur dengan nyenyaknya. Tiada berapa lama berselang, sampailah Perdana Menteri di pinggiran negeri. Melihat gajah putih sudah pulang, maka rakyatpun berduyun-duyun datang ke istana. Raja pun turun dari istana menyongsong kedatangan gajah putih. Di pintu gerbang gajah putih merebahkan diri.Dan raja pun menurunkan pemuda yang masih tertidur itu. Ketika pemuda itu menjejak-jejak tanah, iapun tersentak. Ia terkejut dan tercengang, tetapi ia tidak berkata sepatah pun. Ia menurut saja. Raja membawa pemuda itu ke istana, pakaiannya segera diganti. Kini pemuda itu terlihat gagah lagi tampan. Semua orang yang melihatnya terpesona, terlebih-lebih anak dara. Mereka menuju kegagahan anak muda itu.
Pemuda tersebut segera dituntun raja masuk ke dalam balai sidang. Semua orang telah berkumpul untuk mendengar titah raja. Pemuda itu didudukkan oleh raja di sebelah kananya. Dan disebelah kiri raja, duduk permaisuri. Raja mengumumkan, bahwa sejak hari itu, orang muda yang duduk bersamanya akan ditunjuk sebagai pengganti raja. Selesai raja mengumumkan penggantinya, raja pun meninggalkan balai sidang. Sejak itu pemuda tersebut tinggal bersama keluarga raja Pemuda kita itu tiada lain, ialah si Ahmad. Ia ditemani oleh gajah putih ketika ia sedang nyenyak di bawah sebatang pohon kayu. Sedangkan adiknya si Muhammad, tidur diatas pohon kayu itu juga.
Ketika hari sudah siang terbangunlah si Muhammad. Ia memanggil-manggil abangnya, tetapi tiada mendapat sahutan. Ia kembali memanggil, namun tiada juga mendapat sahutan. Si Muhammad pun turun ke bawah, dilihatnya di sekitar pohon kayu itu banyak sekali jejak binatang. Ia menduga bahwa abangnya telah dimakan binatang buas, ia pun menangis; meratapi nasib abangnya dan meratapi nasibnya sendiri yang kini sudah hidup sebatang kara ditengah-tengah hutan pula. Kaena dukanya, ia pun berjalan menurut kan kaki tanpa tujuan. Ia terlunta-lunta seorang diri didalam hutan yang lebat itu. Karena lelahnya, ia pun berhenti di bawah sebatang pohon, sambil memakan tumbuh-tumbuhan hutan. Ketika ia asyik dengan lamunannya, terdengar olehnya ada suara burung yang sedang berkelahi diatas  pohon itu. Ia pun mengalihkan pandangannya ke atas pohon itu. Dilihatnya dua ekor burung rajawali sedang memperebutkan sebuah ranting kayu, keduanya saling cakar mencakar. Akhirnya ranting kayu yang diperebutkan tadi jatuh ke bawah dekat si Muhammad duduk.
Setelah ranting itu jatuh, maka kedua burung rajwali berhenti berkelahi. Masing-masing hinggap ke dahan kayu. Salah seekor berkata.
"Nah, sekarang ranting itu telah jatuh. Jatuhnya kedekat seorang manusia pula. Kalau tadi engkau tidak berkeras ingin merebutnya dari aku, tentu ranting masih berada padaku," katanya.
Rajawali yang satu lagi berkata, "Sebenarnya apa gunanya ranting itu bagimu. Kalau engkau menginginkan ranting, 'kan masih banyak lagi ranting di sini." Dijawab oleh rajawali yang penasaran itu.
"Itulah, mana engkau tahu bahwa ranting yang jatuh itu tidak sama dengan ranting-ranting yang lain. Ranting yang satu itu, ranting bertuah, ranting keramat. Ia dapat memberi kita apa saja. Disamping itu, ia dapat pula mengantarkan kita ke tempat yang jauh dengan sekejap mata," Setelah burung rajawali itu mengucapkan kekesalan hatinya, maka iapun terbang meninggalkan kawannya. Kawannya pun tiada berapa lama terbang pula.
Kedua ekor burung rajawali itu telah meninggalkan pohon kayu itu. Si Muhammad yang dari tadi mendengarkan percakapan kedua burung rajawali itu, menajdi tertarik hatinya. "Benarkah apa yang dikatakan burung rajawali itu?" Maka ia pun mengambil ranting itu. Sungguh tidak diduga oleh si Muhammad, dengan seketika telah terhidang makanan yang lezat-lezat. Karena perutnya sudah lapar, maka si Muhammad menyantap makanan tadi. Setelah ia merasa kenyang, maka terkenang pula ia kepada abangnya. Dijampi lagi  ranting kayu itu. "Wahai ranting kayu yang bertuah lagi keramat, kau antarkanlah aku kepada abangku. Aku tidak tahu dimana ia berada. Entahkan mati, entahkan hidup. Aku minta engkau dapat menolong aku berjumpa kembali dengan abangku," ujarnya.
Dengar takdir. Yang Maha Kuasa, si Muhammad dengan tiba-tiba sudah dalam sebuah taman bunga. Taman bunga ini sangat indahnya, ditanami dengan bunga-bunga beranaeka warna. Ketika si Muhammad sampai di dalam taman. Puteri  Bungsu sedang bermain-main di taman itu. Melihat kedatangan si Muhamma di taman itu, maka menjeritlah puteri Bungsu. Mendengar jeritan Puteri Bungsu, berdatangang para pengawal istana Si Muhammad ditangkap, lalu dimasukkan ke dalam penjara bersama ranting kayunya. Si Muhammad tidak dapat berbuat apa-apa, selain menurutkan kehendak pengawal-pengawal itu. Tuan Puteri Bungsu pun melaporkan kepada ayahandanya tentang kedatangan seorang pemuda tampan ke dalam taman tadi. Ia belum pernah melihat seorang pemuda setampan si Muhammad. Tetapi, ia tidak menunjukkan kekagumannya itu kepada ayahandanya.
Keesokan harinya, raja menyuruh panggil tawaanan itu. Ia dijaga ketat oleh pengawal Raja bertanya.
"Hai anak muda. Siapa namamu, dari mana kau datang, kenapa berani memasuki taman larangan kami?"
Muhammad menundukkan kepala sambil berkata, "Ampun tuanku, hamba tiada menyangka kalau taman itu adalah taman larangan. Hamba datang dari jauh. Hamba tidak ingat lagi asal tempat hamba itu. Yang hamba ingat, bahwa hamba terlunta-lunta di dalam hutan bersama saudara hamba. Bertahun - tahun kami terlunta di dalam hutan itu. Dan pada suatu malam, terjadilah malapetaka menimpa kami. Pada malam itu hamba tidur di atas pohon kayu, abang tidur di bawah. Ketika hari sudah pagi, hamba terbangun. Hamba panggil abang hamba, tetapi tiada menyahut. lalu hamba turun ke bawah abang hamba lihat banyak sekali jejak binatang. Hamba menduga bahwa abang hamba itu sudah dimakan binatang buas. Sejak itu hamba berkelana seorang diri di dalam hutan. Hingga akhirnya hamba terdampar ke dalam taman bunga dibawa oleh ranting kayu. Kedatangan hamba  kemari, ialah hendak mencari abang hamba yang hilang itu. Hamba yakin abang hamba itu berada di dalam kerajaan Tuanku ini."
Mendengar tutur Muhammad, raja pun bertanya kepada si Ahmad. 
"Wahai, anakanda Ahmad. Bagaimana pendapat anakanda dengan tutur anak muda ini. Adakah mengandung kebenaran ataukah tipu muslihat semua?" Ahmad agak ragu-ragu. Lalu ia mengusulkan kepada raja agar untuk sementara waktu pemuda itu ditahan saja. Usul si Ahmad dibenarkan raja, lalu Muhammad dibawa kembali ke dalam penjara.
Semenjak si Muhammad ditahan di dalam penjara, Puteri Bungsu selalu datang menjenguknya secara diam-diam. Kedatangan Puteri Bungsu ke penjara tiada orang yang tahu, kecuali pembantunya yaitu mak Inang. Tiap ia datang di penjara diusahakannya agar si Muhammad tidak mengetahuinya. Pada suatu hari ketika datang lagi ke penjara dilihatnya si Muhammad sedang duduk. Di hadapanMuhammad terhidang makanan yang lezat. Puteri Bungsu menjadi heran. "Siapakah gerangan yang telah memberi makanan kepada anak muda ini?" pikir Puteri Bungsu. Ia tambah heran lagi ketika dengan tiba-tiba saja ruangan penjara menjadi terang. Cahaya yang menerangi ruangan penjara itu kelihatannya datang dari arah tempat duduk si Muhammad. Begitu juga keadaan si Muhammad, ia kelihatannya gagah sekali. Pakaiannya seperti pakaian orang-orang besar.
Oleh karena sudah lama Puteri Bungsu berada disitu, maka ia pun beranjak meninggalkan penjara dengan sangat hati-hati agaar tidak ada orang yang mengetahuinya. Begitulah setiap malam kerja Tuan Puteri. Kalau hari sudah gelap dan penghuni istana sudah mulai tidur, maka Puteri Bungsu dengan mengendap-endap berkunjung ke penjara. Walaupun kedatangannya ke penjara itu sekedar ingin menatap wajah si Muhammad. Sebenarnya MUhammad mengetahui bahwa Puteri Bungsu selalu datang ke tempat itu. Ia bersikap seolah-olah berada seorang diri. 
Sekali-kali ia berkata kepada dirinya, "Oh....sungguh malang nasibku ini.bang tercinta belum diketahui hidup matinya. Diri sendiri berada pula dlama penjara," keluhnya. Keluhannya itu terdengar oleh Tuan Puteri, bertambah kasihanlah Puteri Bungsu kepada si Muhammad. Bayangan si MUhammad sudah melekat di pelupuk mata Puteri Bungsu, sehingga ia tak dapat tidur neyenayk. Puteri Bungsu sudah dihinggapi penyakit rindu. Begitulah keadaan Puteri Bungsu. Bila hari malam, ia datang ke penjara dan setelah letih pulang ke dalam biliknya, sambil termanung mengenang anak muda.
Oleh karena hampir tiap malam Puteri Bungsu datang ke penjara, maka suatu malam ia terpergok dengan seorang pengawal yang sedang ronda. Melihat ada orang yang mendekati penjara, si pengawal berusaha  mengenalinya. Alangkah terkejutnya si pengawal, ia pun segera meninggalkan penjara melaporkan kepada Perdana Menteri, apa yang dilihatnya. Perdana Meneteri tidak heran mendengar laporan pengawal, karena ia sendiri pun sudah pernah melihat Tuan Puteri datang ke penjara itu, tetapi hal itu dipendamkanya saja. Perdana Menteri maklum, jika Tuan Puteri sampai tergila-gila kepada si Muhammad yang tampan. Dalam hati Perdana Menteri, ia tidak keberatan Tuan Puteri berjodoh dengan si Muhammad, asalkan saja usul-usulnya sudah jelas. Oleh karena rahasia pribadi Tuan Puteri sudah diketahui pengawal dan sudah pula disampaikan kepada Perdana Menteri, maka tiada jalan lain harus segera disampaikan kepada raja. Perdana Menteri menganjurkan kepada raja, agar diadakan pemeriksaan ulang atas diri Muhammad.
Di dalam balai sidang sudah banyak yang hadir. Si Muhammad dibawa masuk ke dalam balai sidang. Ia duduk dengan sopan, sambuil menekurkan kepalanya, ia tiada bergerak-gerak. Tak berapa lama kemudian, masuklah Raja ke dalam balai sidang. Raja mulai memeriksa si Muhammad. Kembali Raja bertanya tentang asl-usul Muhammad, tiada tertinggal tentang masuk Muhammad ke dalam taman. Dengan sopan dan lancar, Muhammad menerangkan kembali asal-usulnya. Demikian juga sampai ia bertemu dengan dua ekor burung yang sedang berkelahi. tentang kesaktian ranting kayu itupun, tidak lupa Muhammad menceritakannya.
Dalam pemeriksaan itu tampak hadir si Ahmad. Muhammad yakin, bahwa yang di sebelah Raja itu adalah abangnya, Ahmad. Sedang si Ahmad tidak lagi menandai adiknya. Karena kini mereka sudah menjadi pemuda yang gagah. Lagi pula mereka berpisah di dalam hutan sudah terlalu lama. Tetapi, sewaktu si Muhammad menceritakan bahwa ia dan abangnya pernah memakan kepala burung dan hati burung Merbuk yang telah menimbulkan amarah kedua orang tuanya, maka si Ahmad pun mulai sadar akan dirinya. Maka iapun ikut pula bertanya kepada si Muhammad.
"Benarkah saudara pernah mempunyai seorang saudara yang hilang di dalam hutan? Dan benarkah saudara pernah memakan hati burung Merbuk?" tanyanya.
Si Muhammad tidak ragu-ragu, lalu menjawab, bahwa keterangannya itu adalah benar, bukanlah keterangan yang dibuat-buat. Setelah Ahmad yakin bahwa pemuda yang dihadapannya ini adiknya, maka ia pun turun dari tempat duduknya dan terus datang kehadapan si Muhammad seraya memeluknya. Ia menangis tersedu-sedu sambil membelai dengan kasihnya. Semua yang hadir turut bersedih bercampur gembira, karena adik dari calon raja mereka telah ditemukan.ama juga mereka berdua saling berpelukan.
Melihat keadaan kedua bersaudara itu, raja lalu berkata kepada si Ahmad.
"Wahai anakku Ahmad, sudahlah! Jika memang benar pemuda yang bernama Muhammad ini adalah saudaramu, maka bawalah ia masuk ke dalam bilik. Biarlah dia beristirahat. Bila nanti ia sudah merasa segar kembali, baru kita bertanya lebih lanjut dengannya. "Si Ahmad membawa adiknya masuk ke dalam bilik.
Keesokan harinya setelah makan pagi, raja memanggil si Ahmad dan Muhammad. Raja menyampaikan maksudnya hendak mengundurkan diri dan pemerintahan. Juga dengan Perdana Menteri, karena mereka sudah terlalu tua dan selalu sakit-sakitan. Disamping itu, Raja juga mengutarakan niatnya untuk menyatukan mereka berdua dengan Puteri-puterinya. Engkau Ahmad, kujodohkan dengan anakanda Puteri Sulung, dan engkau Muhammad kujodohkan dengan anakanda Puteri Bungsu. Sesudah perkawinan kalian nanti berlangsung, ayahanda dan Perdana Menteri akan mengundurkan diri. kalian berdualah yang meneruskan memimpin kerajaan ini," titah Baginda.
Selesai berkata begitu, Raja pun memanggil Datuk Bendahara untuk membuat persiapan persalatan. Segala keperluan perayaan perkawinan pun dipersiapakan.Pesta besar itu berlangsung  selama dua pekan. Rakyat bergembira, siang dan malam keramaian terus berlangsung. Ahmad dan Muhammad hidup bahagia, rukun dan damai dengan isterinya. Mereka saling kasih mengasihi. 
</t>
  </si>
  <si>
    <t>Partiga Tiga Sipunjung Dan Anggaranim</t>
  </si>
  <si>
    <t xml:space="preserve">Alkisah Rakyat ~ Menurut yang empunya cerita kisah ini terjadi di Simelungun, Sumatera Utara, sekitar abad ke-17. Pada suatu hari seorang laki-laki, PARTIGA TIGA SIPUNJUNG, berangkat dari kampunganya Sibisa, dekat Prapat, menuju Si melungun. Bersamanya ikut adik tirinya, seorang gadis yang bernama ANGGARANIM.
Isteri Partigatiga Sipunjung tinggal di kampung bersama beberapa orang anak dan cucunya. Salah seorang cucunya bernama Siali Urung. Ia laki-laki setengah baya, berbadan tegap dan kuat. Gadis itu cantik sekali dan suka berkaca di mata air yang jernih. Sesudah beberapa hari berjalan kaki, mereka sampai di kampung Silampuyang, lalu menetap disitu.
Tidak berapa lama kemudian Partigatiga Sipunjung kawin dengan seorang perempuan dari marga Saragih yang termasuk berkuasa di kampung itu. Penguasa yang memerintah di daerah yang disebut Siantar itu ialah Raja Sitanggang yang termasuk marga Saragih. Serupa Partigatiga Sipunjang, Raja Sitanggang suka sekali mengadu ayam dan berjudi. Kedua juara tentu saja sering berhadapan di gelanggang melaga ayamnya.
Dalam pertarungan ini Partigatiga Sipunjung ternayat paling mujur. Ia lebih banyak dan lebih sering menang daripada Raja Sitanggang. Karena jengkel, Raja Sitanggang akhirnya menantang lawannya mengadu ayam mereka untuk penghabisan kalinya dengan bertaruh habis-habisan. Ia mempertaruhkan seluruh daerah kekuasaannya berikut semua yang ada di atasnya termasuk benda-benda yang bernyawa.
Tantangan ini diterima Partigatiga Sipunjung. Sebagai taruhan dari pihaknya diajukannya semua harta bendanya, termasuk adiknya yang cantik, Anggaranim. Maka adu ayam itupun mulailah. Sekitar gelanggang penuh penonton yang bersorak-sorai dan masing-masing menjagoi juaranya. Sesudah bertarung lama dan sengit, ayam jago Partigatiga Sipunjang berhasil menewaskan lawannya.
Kekalahan ini diterima Raja Sipunjang dengan ksatria. Sesuai dengan perjanjian, seluruh daerah, harta benda dan rakyatnya diserahkannya kepada pemenang. Dan penyerahan itu berlangsung secara resmi, disaksikan oleh seluruh rakyatnya. Sesudah itu Raja Sitanggang berangkat ke Tanah Jawa, dimana seorang dari marganya memerintah. Sesudah ia menang, Partigatiga Sipunjung kembali ke Sibisa. Kepada cucucnya, Siali Urung ditawarkannya untuk menjadi penguasa di daerah yang dimenangkannya. Tawaran ini diterima cucucnya dengan senang hati.
Anggaranim yang tinggal di Siantar sesudah abangnya kembali ke Sibisa, tetap tidak kawin. Sekalipun banyak yang melamarnya pada Partigatiga Sipunjang, ia tetap menolak. Setiap hari gadis itu berkaca dimata air "Tapian Suhi Boh Bosar" yang terdapat di Pematang Siantar itu.
Pada suatu hari, sedang ia bermain-main lagi di pinggir mata air itu, sebuah dahan kayu telah jatuh menimpanya. Ujungnya yang runcing mengenai hidung gadis itu sehingga luka-luka. Sesudah lukanya dibersihkannya, ternyata hidungnya cacat, sehingga hilanglah kecantikan gadis itu. Anggaranim tidak lagi secantik dulu, ketika setiap pemuda kagum memandangnya.
Sejurus lamanya ia duduk termenung memikirkan nasibnya. Ia sadar, bahawa perubahan wajahnya adalah hukuman yang dijatuhkan Yang Maha Kuasa kepadanya. Dengan hati sedih dan air mata berlinang ia minta ampun dan memohonkan kepada Yang Maha Kuasa untuk mengembaliakan kecantikannya seperti sediakala. Namun permohonannya sia-sia belaka. Wajahnya tetap cacat. Karena sedihnya ia tidak mau pulang dan tetap duduk merunung wajahnya di mata air yang jernih itu. Siang malam ia tinggal dekat mata air itu, seolah-oleh menantikan suatu mukjizat yang akan mengembalikan kecantikannya. Makanannya pun harus dibawakan kepadanya.
Pada suatu hari, ketika ia ditemani oleh beberapa orang kampung, ia meminta sehelai kain sarung yang dalam bahasa Simelungun disebut "hiou sendei." Kain jenis ini dihiasi garis-garis aneka warna yang indah. Sesudah menerima apa yang dimintanya, kain itu dipergunakannya selain untuk pakaian, juga untuk selimut. Bila kain itu dipakainya malam hari di bawah sinar rembulan, rupanya sungguh mempesonakan.
Pada suatu  pagi, ketika orang-orang kampung lewat dekat mata air itu untuk pergi ke swah, dengan takjub sekali mereka melihat perubahan yang aneh pada gadis itu. Kakinya sudah berubah menjadi ekor ular besar! Dari perut sampai ke kepala ia tetap berupa manusia. Tapi bagian dari paha hingga kakinya telah berubah menjadi bagian belakang sebangsa ular sinca yang dalam bahasa Simelungun disebut "ulok sendei."
Bagian yang menjadi ular ini penuh sisik dan bintuk-bintik yang indah. Ujung ekornya yang runcing terus-menerus mengibas perlahan dalam air yang jernih itu. Dari perut hingga kepalanya Sianggarnim masih dapat ditandai. Sesudah perubahan jasadnya terjadi, gadis itu menanggalkan semua pakaiannya. Peristiwa menggemparkan ini segera tersiar kemana-mana. Dari segala penjuru orang datang berduyun-duyn untuk menyaksikan kejadian yang aneh itu.
Sesudah melihat gadis setengah manusia, setengah ular itu, beberapa di antara pengunjung cepat-cepat meninggalkan tempat itu. Mereka takut akan di serang oleh manusia ular itu, sebab mereka adalah oarang-orang yang dahulu sangat cemburu melihat kecantikan Sianggaranim dan berusaha menyingkirkannya. Perubahan manusia menjadi ular berlangsung terus secara berabgsur-angsur. Ketika badannya hingga leher sudah penuh bintuk-bintik dan sisik-sisik, pada suatu hari Anggaranim berkata sambil tersenyum.
"Panggilan anangku Partigatiga Sipunjung dan anak-anak serta cucu-cucunya kesini. Aku ingin pamitan dengan mereka." Memenuhi permintaan ini dianggap sebagai penghormatan terakhir yang harus diberikan kepada seseorang yang akan meninggal. Maka segera dikirimlah utusan-utusan untuk menghubungi Partigatiga Sipunjung dan anak cucucnya.
Para penduduk datang ke mata air itu membawa topeng, gendang dan alat bunyi-bunyian lain. Mereka bergendang dan melakukan "tortor" (tarian) seperti biasa dilakukan untuk menghormati orang yang meninggal.
Dengan senang Sianggaranim memandangi mereka yang "manortor" itu sambil mendengarkan lagi lagu sendu yang didendangkan gadis-gadis. Dengan penuh perhatian ia duduk dengan tenang tanpa sedikit pun mengeluarkan air mata. Irama tarian dan nyanyian itu diikutinya dengan meliuk-liukkan badan ularnyayang lemah gemulai. Sewaktu-waktu ia mengangguk angguk menyatakan persetujuannya.
Semua yang hadir memperhatikannya dengan kagum, sebab begitu bagian bawah tubuhnya digulungnya dan kepalanya diangkatnya, rambutnya yang panjang dan berkilauan kelihtan seluruhnya.
Sekalipun hidungnya cacat, dalam sikap yang anggun itu rupanya masih cantik dan mempesonakan.Lebih cantik lagi oleh warna kulitnya yang gemerlapan disinari matahari pagi. Sianggaranim menjulangkan badannya lebih tinggi lagi, sehingga ia sama besarnya dengan seorang perempuan yang normal. lalu diucapkannya kata-kata perpisahannya lkepada Partigatiga Sipunjung.
"Abangku Partigatiga Sipunjang yang sangat kucintai, ada masa datang dan ada masa pergi. Sekarang sudah tiba giliranku untuk meninggalkan dunia ini. A,puni dosaku....Dosamu sendiri akan tetap tidak terhapus. Sebagai hukuman aku bermohon kepada Yang Maha Kuasa agar semua keturunanmu yang perempuan tidak akan pernah dikurniai kecantikan serupa aku..."
Tiba-tiba Sianggaranim menjelma lengkap menjadi seekor ular. Perlahan-lahan ia merangkak menjauhi mata air itu ke arah Bah (sungai) Sorma, dimana sekarang rumah potong Pematang Siantar berdiri.
Kepergiannya diiringkan terus oleh bunyi gendang, tortor dan nyanyi-nyanyian sedih. Sesampainya dipinggir Bah Sorma, untuk penghabisan kalinya ia mengangguk ke arah Partigatiga Sipunjung, lalu menghilang di tempat yang dalam. Semua yang hadir meninggalkan tempat itu dengan muka sedih. Mereka sangat terharu oleh peristiwa itu dan bertanya dalam hati masing-masing mengapa peristiwa itu menimpa Sianggaranim. Sejak itu gadis yang menjelma menjadi ular itu dijuluki "NAN SORMA," nama yang mengingatkan pada sungai dimana ia menghilang.
Konon pada suatu hari sesudah Nan Sorma menelinap ke dalm sungai itu, beberapa orang petani dikejutkan oleh suatu gejala yang aneh. Dekat sebuah mata air dekat Bah Sibulu, kira-kira 1 km dari tempat dimana sekarang rumah potong Pematang Siantar berdiri, mereka melihat di atas sebuah bukit warna yang aneh menyerupai pelangi. Mereka mendekati tempat itu dan menemukan sekumpulan besar ular. menurut dugaan mereka yang terbesar diantaranya pastilah Nan Sorma.
Hal ini mereka laporkan kepada rajanya Siali Urung, Sang raja segera mengirim beberapa orang perempuan utusan ke tempat itu. Mereka membawa tepak sirih lengkap dengan isinya. Setibanya di tempat ular itu, tepak sirih itu mereka letakkan di hadapannya. Setiap kali seekor ular lewat mereka berkata.
"Kalau kau keluarga kami, terimalah sirih ini...." Tetapi ular-ular itu semuanya takut dan menjauhi para tamu. Akhirnya muncullah seekor ular besar yang anggun. Tepak sirih itu diterimanya, dibawanya ke mata air, lalu dikosongkannya. Tuan yang kosong itu dibawanya kembali seolah-oleh menegaskan bahwa sesungguhnya dialah Nan Sorma.
Sejak peristiwa ini raja-raja Siantar menganggap tempat itu suci. Mereka menamakannya "Sombaon Nan Sorma." Setiap tahun sebelum turun ke sawah, di tempat itu diadakan persembahan tortor. Juga pada musim kemarau atau bila hujan turun terlampau banyak, ke tempat itu di bawa sesajean.
Keluarga raja-raja Siantar, Bandar, Damanik dan Bah Bolak, adalah keturunan langsung dari Siali Urung dan Partigatiga Sipunjung. Mereka memakai nama marga "Damanik Bariba." Peristiwa yang menimpa Nan Sorma menyebabkan sebagian mereka tidak berani membunuh ular sendei. Anak - anak perempuan yang baru lahir biasa mereka kirimkan kepada bibinya supaya terhindar dari bencana yang menimpa "Nan Sorma.
</t>
  </si>
  <si>
    <t>Cerita Raja Narasaon</t>
  </si>
  <si>
    <t xml:space="preserve">Alkisah Rakyat ~ Kira-kira pada abad ke-14 di Sibisa, sebuah kampung dekat Prapat, memerintah seorang raja yang bernama "Datu Pejel". Isterinya salah seorang dari puteri Guru Teteabulan, yang bernama "Siboru Bidinglaut".
Dari perkawinan mereka lahir seorang anak laki-laki yang dinamakan 'NARASAON". Nama ini diberikana karena ia menderita suatu penyakit kulit yang tak kunjung sembuh. Penyakit itu bertambah lama bertambah parah. Seluruh kulit Narasaon mulai menyerupai kulit kasar seekor kodok besar.
Datu Pejel yang terkenal sebagai dukun yang tangguh, sangat khawatir melihat penyakit anaknya. Sekalipun diobatinya, penyakit itu tetap kambuh. Tampaknya tidak ada harapan untuk menyembuhkan Narasaon. Sekalipun Datu Pejel berusaha memperdalam ilmunya, penyakit itu tak kunjung hilang.
Datu Pejel bertambah khawatir lagi. Nama baiknya akan hilang sama sekali, bila umum mengetahui bahwa ia,seorang dukun besar, gagal mengobati anaknya sendiri. Sebab itu ia berusaha menyembunyikan penyakit itu dari mata orang banyak. Narasaon dilarangnya keluar rumah dan disuruhnya memakai pekaian yang menutupi seluruh tubuhnya.
Kesulitan besar timbul, ketika didengarnya bahwa "Boru Tulang" Narasaon yang paling tua, yaitu puteri pamannya, saudara ibunya, sudah besar, sedang Narasaon sendiri pun hampir dewasa. Alangkah memalukan bila Narasaon meminang "Boru Tulangnya" dan ditolak karena penyakit kulitnya!
Penolakan ini akan mengakibatkan pula bahwa gadis -gadis lain dari keluarga baik-baik di daerah itu juga akan menolak Narasaon, bila ia meminang mereka. Masalah yang pelik ini sangat mengganggu pikiran Datu Pejek. Semalam-malaman ia tidak bisa tidur. Yang lebih menyusahkan lagi ialah kemungkinan bahwa anaknya tidak akan kawin seumur hidupnya dan meninggal tanpa keturunan. Alangkah besarnya aib yang akan menimpanya dan isterinya!
Setelah lama mempertimbangkan keadaannya, akhirnya Datu Pejel memutuskan untuk membunuh anaknya.. Hal ini disampaikannya kepada isterinya. Sebagai ibu yang melahirkan Narasaon, Siboru Bidinglaut tentu saja terperanjat. Ia menolak rencana suaminya. Namun, bagaimanapun ia bermohon,Datu Pejel tidak mau mengubah rencananya. Bukanlah ia sendiri pun lebih suka mati daripada hidup terus dengan arang tercoreng di dahinya! Tidak, Narasaon harus disingkirkan....
Pada suatu malam, selagi Narasaon tidur nyenyak, beberapa orang diam-diam memasuki kamarnya dn menangkapnya. Mulutnya disumpal, sehingga ia tidak bisa berteriak. Ia diikat, dimasukkan ke dalam sebuah peti yang dikunci  rapat, lalu dibawa keluar rumah. Di sebuah hutan dekat Sibisa peti itu dimasukkan ke dalam lubang yang sudah disediakan, lalu ditimbuni dengan tanah.
Datu Pejel yang ikut serta menguburkan anaknya sekarang tidak dapat menahan kesedihan hatinya.Sebelum pergi, diucapkannya kata-kata perpisahan.
"Anakku Narasaon, sekarang kau kuserahkan kepangkuan bumi. Semoga Yang Maha Kuasa melindungimu. Aku bermohon kepada-Nya semoga ia melimpahkan kasih-Nya kepadamu. Semoga disembukan-Nya penyakitmu dan kau dikembalikan-Nya kepada kami, orang tuamu, dsalam keadaan sehat!"
Sesudah Datu Pejel menyingkirkan anaknya dan menegenai Narasaon tidak kedengaran apa-apa lagi, suami-isteri menganggap anaknya benar-benar sudah meninggal. Sekarang Siboru Bidinglaut sangat kehilangan dan merasa bersalah ikut membantu membunuh anak tunggalnya. Hatinya begitu sedih, sehingga ia siang malam menangis dan tidak bisa tidur maupun makan.
Melihat keadaan isterinya, Datu Pejel berusaha menghiburnya. Tetapi karena tidak berhasil, hatinya sendiri pun hancur oleh penyesalan yang tidak putus-putusnya.
"Wahai anakku sayang," demikian ratap Siboru Bidinglaut, "mengapa kautinggalkan ibumu? Ambillah aku dan bawa aku ke kuburmu. Mengapa aku ikut membunuhmu, anakku? Sejak kau pergi, di dunia ini tidak ada kesenanganku lagi. Kesdihan dan penyesalan akan menyeretku ke kubur. Lihatlah keadaanku, kasihanilah ibumu ! Cepatlah jemput aku, aku tidak mau hidup lagi."
Begitu ratapan Siboru Bidinglaut sambil mengulurkan kedua lengannya. Bila suaminya berada di dekatnya, ia mengamuk serupa orang yang kemasukan setan. Dipaksanya suaminya menunjukkan tempat dimana anaknya dikubur.
Ratap tangis Siboru Bidinglaut, ternyata brhasil juga. Di suatu tempat di Dunia Atas Tinggal 7 bidadari yang mendengar ratapan perempuan yang malang itu. Mereka kasihan padanya dan memutuskan untuk menolongnya dan mengembalikan Narasaon.
Sesudah mengenakan pakaian terbangnya, ketujuh bidadari melayang ke tempat di mana Narasaon terkubur. Petinya mereka buka, Narasaon dikeluarkan dan dihidupkannya kembali. Lama bidadari-bidadari itu tinggal di bumi mengurus Narasaon. Setiap hari mereka membawanya ke Pansur Napitu (Tujuh Pancuran) yang mereka buat.
"Istilah Batak untuk bidadari itu ialah "Boru ni Bataraguru, na tinggal di lumban Debata di ginjang", yang berartiny "Puteri-puteri Bataraguru yang tinggal di dunia atas." Menurut mitologi Batak ada 3 (tiga) dunia, yaitu Dunia Atas tempat tinggal bidadari-bidadari dan Bataraguru. Dunia kedua ialah Bumi kita, tempat tinggal manusia, sedang dunia ketiga ialah Dunia Bawah tempat kediaman setan dan roh-roh jahat lainnya ( Kisah Sang Maima).
Disini mereka mandi-mandi dan bermain-main dengan pemuda itu.
Sesudah Narasaon kuat kembali, pada suatu hari bidadari-bidadari itu berkata.
"Wahai pemuda yang baik, kami ingin kembali ke Dunia Atas dan sekarang mengucapkan selamat tinggal kepadamu. Engkau  sudah sehat dan kuat kembali, sehingga selesailah tugas kami. Kembalilah segera kepada ibumu sebab ia nyaris mati karena dirundung kesedihan. Siang malam ia menangis...." Narasaon menjawab.
"O, puteri-puteri budiman, aku mengucapkan terma kasih banyak atas bantuan dan rawatan kalian yang penuh kasih sayang. Tapi sebelum kita berpisah masih ada suatu permintaanku." "Sebutkan apa yang kauinginkan," ujar bidadari itu.
"Bila mungkinaku minta disembuhkan sama sekali dari penyakit kulitku ini. Selama aku belum sembuh benar besok lusa aku akan dibunuh ayahku lagi," kata Narasaon.
"Permintaanmu dikabulkan!" kata ketujuh bidadari sambil melayang ke Dunia Atas. Mereka menghilang di balik awan yang gemerlapan.
Dalam sekejap mata kulit Narasaon yang sakit terkelupas, digantikan kulit lain yang mulus. Narasaon menjadi manusia yang normal kembali. Kulit lama itu disimpannya untuk menjadi bukti bila kelak ada yang meragukan, bahwa ia benar-benar Narasaon yang sudah mati.
Setibanya di rumah diceritakannya kepada orang tuanya apa yang terjadi.
Karena gembiranya bahwa anaknya yang hilang sudah kembali, apalagi dalam keadaan sehat benar. Datu Pejel mengadakan pesta besar. Puluhan kerbau dan sapi disembelih untuk menjamu tamu-tamu yang datang berduyun-duyun. Mereka ingin melihat pemuda yang hidup kembali itu.
Pesta besar itu tentu saja diramaikan oleh tortor dan gendang.
Para keturunan Narasaon sekarang menamakanya Raja Narasaon. Ia adalah leluhur merga-marga Manurung, Sitorus, Sirait, Butar-Butar dan Pane.
Sebagian besar anggota marga-marga itu tinggal di Uluan, yang lain-lain di Dipirok, Angkola, Tano Rambe, Hualu, Simelungun, Asahan, Labuan Bilik.
Penduduk daerah Lumban Julu, termasuk kampung Sibisa, dahulu kala pada waktu -waktu tertentu mengadakan pesta adat untuk memperingati penyelamatan Narasaon oleh ketujuh bidadari itu. Pesta ini biasanya diadakan pada waktu orang turun ke sawah dekat Pansur Naoitu yang dianggap sebagai tempat suci. Maka dimohonkanlah agar sawah-sawah menghasilkan panen yang baik dan supaya ternak berkembang biak.
Konon sewaktu keramaian berlangsung mencullah dari orang banyak tujuh orang gadis dan tujuh orang pemuda dari marga-marga tersebut diatas untuk  "Manortor" dengan meriah. Sebelum tortor itu dimulai maka sesuai dengan kebiasaan, seseorang mengucapkan ajakan "manortor" yang bunyinya kira-kira sebagai berikut :
"Bunyikanlah gendang Narasaon yang dipuji-puji, Raja yang tidak dapat dibantah, ayang ayahnya Datu Pejel yang memarah sifatnya."
Sambil menari gadis-gadis itu menyanyikan sebuah lagu bidadari yang merdu, yang bunyinya kira-kira sebagai berikut :
"Kami menghormati ketujuh pancuran. Sewaktu melakukan persembahan, menari tujuh puteri dam tujuh putera kami. Sesudah melakukan persembahan, kami sehat dan makmur. Ternak berkembang biak dan panen pun melimpah."
Untuk menghormati leluhur mereka keturunan Raja Narasaon didirikan pada tanggal 17 April 1937, sebuah perkumpulan yang dinamakan "Perkumpulan Yayasan Studi Raja Narasaon." Pengurus besarnya berkedudukkan di Pematang Siantar
</t>
  </si>
  <si>
    <t>Sipakpak Kunal Dan Nagai Sori</t>
  </si>
  <si>
    <t xml:space="preserve">Alkisah Rakyat ~ Pulau Raja ialah sebuah kota kecil di kabupaten Asahan. Dahulu kala kota ini lebih besar dan ramai. Menurut yang empunya cerita kira-kira pada abad yang ke-17 disini memerintah seorang raja yang bernama "RAJA MARGOLANG."
Hubungan Raja Margolang dengan kerajaan-kerajaan lain di sekitarnya baik sekali. Bahkan dengan Raja Haroharo, yang bersemayam di Porsea, dekat Balige, ia mempunyai hubungan kekeluargaan. Saudaranya yang perempuan adalah permaisuri Raja Haroharo.
Pada suatu hari Raja Margolang mengadakan pesta besar diistananya untuk merayakan kelahiran seorang puterinya. Di sepanjang jalan dan di depan rumah didirikan gaba-gaba. Panggung-panggung dibangun di depan istana untuk tempat pertunjukan permainan rakyat dan aneka ragam bunyi-bunyian. Seluruh negeri bergembira. Para pemuka daerah-daerah sekitar Pulau Raja diundang ke peralatan besar itu.
Juga Raja Haroharo dan Permaisurinya tidak ketinggalan menyemarakan pesta itu. Bersama mereka ikut puteranya yang masih kecil, "NAGA SORAI," dan sejumlah menteri dan pembesar negeri.
Sebagaiamana biasa pada pesta-pesta kerajaan, pada jamuan agung yang diadakan untuk para tamu, kedua belah pihak memberikan kata-kata sambutan.
Dalam pidatonya Raja Haroharo mengingatkan bahwa antara kedua keluarga raja sejak dulu terjalin hubungan yang erat dan mesra. Mereka selalu berkiriman berita dan bingkisan sebagai tanda persahabatan dan kekeluargaan. Peralatan kedua keluarga selalu disemarakkan oleh utusan-utusan kerajaan yang diundang. Pada akhir pidatonya Raja Haroharo mengharapkan semoga Raja Margolang berkenan mengawinkan puterinya itu kelak dengan putera Haroharo, Naga Sorai.
Dalam kata sambutannya Raja Margolang  menekankan bahwa sejak dahulu kala Raja Haroharo bersahabat dengan dia dan setia padanya, baik dalam waktu susah maupun dalam waktu senang. Hubungan akrab antara kedua kerajaan dipererat lagi karena adanya tukar-menukar barang dagangan antara keduanya. Garam ke Haroharo. Sebaliknya Pulai  Raja menimpor kuda, ternak lainnya dan budak dari Haroharo.
Raja Margolang selanjutnya menunjuk pada keberuntungan rakyat yang tinggal di pesisir Danau Toba. Mereka selalu diberkati iklim yang baik dan air yang jernih. Tidak mengherankan penduduk daerah ini selalu dalam keadaan sehat dan mempunyai otak yang cerdas. Dipunjinya watak rakyat KHaroharo yang jujur dan selalu berterus terang. Pada akhir sambutannya Raja Margolang mengharapkan agar pada waktu yang akan datang para menteri dan pembesar kerajaannya akan lebih banyak berkesemapatan istirahat di Danau Toba untuk menyegarkan rohani dan jasmani mereka.
Sebelum Raja haroharo kembali ke Porsea, disepakati bahwa Nagai Sori kelak akan mempersunting puteri Raja Margolang. Dengan begitu hubungan kekekluargaan antara kedua kerajaan akan bertambah akrab lagi. Sebagai emas kawin Nagai Sori kelak akan membawa sebentuk cincin emas dan sebuah batu keemasan.
Ketika sampai waktunya Nagai Sori akan dikawinkan, ibundanya berkata kepadanya.
"Ananda, puteri Raja Margolang sekarang sudah besar. Jumpailah calon mertuamu, kakandaku itu, dan pinang puterinya. Ayahandamu sendiri tidak dapat menyertaimu, sebab kesehatannya agak terganggu, sedang perjalanan begitu jauh."
"Bunda, ananda tidak mengenal calon mertua ananda, begitu pula permaisurinya. Ananda khawatir mereka tidak bersedia menerima ananda nanti.
Permaisuri Haroharo mengeluarkan sebuah cincin emas dan batu keemasan, dan meletakkannya di depan Nagai Sori. Kemudian dimintanya suaminya bicara.
"Ananda," demikian Raja haroharo, "ketika ananda masih kecil, ananda kami bawa menghadiri pesta besar yang diadakan Raja margolang untuk merayakan kelahiran puterinya. Ketika itu kami sepakat, bahwa bila puterinya itu sudah dewasa, ananda akan mempersuntingnya. Disepakati pula bahwa ananda akan membawa dan memperlihatkan cincin dan batu keemasan ini, bila ananda datang meminang&gt; Ananda akan diterima di istana bila barang-barang ini ananda perhatikan. Cincin dan batu ini mempunyai tenaga gaib. Jangan ceritakan rahasianya kepada siapapun, nanti ananda dibunuh dan dirampok orang dalam perjalanan."
Lalu dijelaskan baginda khasiat cincin dan batu itu. Dalam bahasa Batak cincin itu dinamakan "tintin tumbuk" yang berarti cincin yang cocok. Keistimewaaannya ialah bahwa cincin itu cocok dipakai pada semua jari, siapa pun pemakainya. Batu itu disebut dalam bahasa Batak "pungga haomasan." Besarnya seperti kotak korek apai. Khasiatnya, semua makhluk hidup yang menjilatnya tidak akan pernah merasa haus, betapapun panasnya hari atau jauhnya orang berjalan. Jadi batu itu sangat berguna bagi orang yang bekerja keras atau melakukan perjalanan jauh.
Sesudah baginda menjelaskan semuanya dan khasiat kedua barang ajaib itu diuji, dipanggillah seorang ahli nujum. Ia harus "melihat langkah" Nagai Sori artinya menentukan hari dan waktu yang paling baik untuk memulai perjalanannya.
Yang akan mengiringkan Nagai Sori ialah beberapa pembesar negera dan anggota keluarga serta budak-budak. Seorang budak pilihan, SIPAKPAK KUNAL, yang akan menjadi pengawal, serta seorang penunjuk jalan melengkapi rombongan.
Sesudah segala persiapan rampung, pada hari dan waktu yang ditetapkan berangkatlah rombongan dari istana. Raja Haroharo mengantarkan rombongan sampai di batas kerajaannya.
Perjalanan yang jauh itu dilakukan sepanjang Sungai Asahan yang berasal dari Danau Toba di Porsea. Terkadang mereka melalui hutan belantara dan mengikuti jalan-jalan setapak. Semuanya berlangsung dengan aman tanpa sesuatu gangguan.
Setibanya dekat Pulau Raja, rombongan bermalam dalam perahu di pinggir sungai. Malam itu Siapakah Kunal, budak pengawal rombongan, tidak bisa tidur. Matanya merenung gemerlapan bintang-bintang di langit dan kegelapan belantara yang mengelilingi mereka. Ia gelisah karena diganggu pikiran-pikiran buruk. Ia ingin berontak, supaya tidak trus-menerus menjadi budak. Ia ingin merdeka dan menjadi raja. Sambil memejamkan matanya ia melamun.
"Menurut cerita ayahku, dahulu dia seorang raja yang sangat berkuasa. Leluhurnya ialah Sahangmataniari.ku hampir-hampir tak mengenal ayahku, sebab ketika ia mati, umurku belum sampai 10 tahun."
"Ketika ayah masih hidup, ia selalu mengatakan bahwa ia keturunan bangsawan dari marga Borbor. Ia menceritakan bahwa antara daerah kekuasaannya dan kerajaan Haroharo terjadi sengketa yang menimbulkan peperangan. Anggota-anggota keluarga ayah sebagian besar menyingkir ke arah Timur. Tinggal ayahku sendirian dibantu oleh marga Aritonang melawan musuh yang kuat. Ayah harus berjuang untuk mempertahankan haknya. Ia terus menolak untuk berdamai dengan syarat-syarat yang sangat menghinanya. Namun ia harus menyerah menghadapi musuh yang lebih kuat dan lebih besar jumlahnya. Ia ditangkap, lalu dijadikan budak."
"Ibu menceritakan sebelum ia meninggal bahwa ayah matidibunuh. Musuh-musuh ayah ingin menyembunyikan sebabnya ayah menjadi budak. Tetapi aku mengetahuinya juga."
"Juga ibuku masih muda sekali ketika ia meninggal. Konon ia diracuni orang."
"Alangkah kejamnya!" teriak Sipakpak Kunal tiba-tiba sambl meninju pendayungnya dengan marah.
Seluruh rombongan tersentak bangun dan saling bertanya, "Bunyi apa itu?"
"Aku bermimpi berkelahi dengan harimau," jawab Sipakpak Kunal menjelaska, sambil berbaring lagi.
Sesudah yang lain-lainntertidur kembali, Sipakpak Kunal meneruskan lamunannya dan berkata pada dirinya sendiri.
"Sekarang umurku sudah hampir 40 tahun dan aku masih belum kawin. Aku tak punya uang, tak punya apa-apa. Aku serupa kerbau yang setiap hari menarik gerobak tuannya dan harus banting tulang untuk tuannya."
"Apa sebenarnya perbedsaan antara diriku dengan Nagai Sori? Tidak ada, sedikit pun tidak ada! Hanya dalam soal pendidikan. Dia dididik untuk mengenai undsang-undang, untk sanggup bertindak sendiri, untuk memimpin dan meemrintah. Aku diajar menjemur dan menumbuk padi, memasak, memelihara kuda, memncing dan harus selalu hormat dan patuh. Hanya karena ayahku kalah perang aku sekarang menjadi budak."
"Dalam perahu ini akulah yang paling kuat,. Dengan tinju dan ototku yang keras siapa saja bisa kuhancurkan! Nah, sekarang baiklah kulemparkan mereka semua ke dalam sungai supaya hatiku puas, dan aku akan ganti pakaian. Akulah sekarang yang menjadi anak raja. Aku akan memakai pakaian Nagai Sori dan meminang puteri Raja Margolang. Tapi siapa yang mau menjadi saksi, bila akau harus buktikan bahwa aku Nagai Sori? Apalah Raja Margolang akan percaya?"
"Alangkah hebatnya rencanaku!"
Tiba-tiba Sipakpak Kunal tertawa terbahak-bahak. Dipeluknya seorang tukang dayung yang disangkanya puteri yang akan dikawininya. Tawanya yang keras membangunkan semua anggota rombongan. Masih setengah mengantuk mereka memandang Sipakpak Kunal dan bertanya, "Teriakan apa itu?"
"Aku melihat ikan besar yang mau menyerang perahu kita. Kupukul dengan pendayung ini sambil berteriak keras-keras, lalu ia menghilang!"   "Untunglah kau waspada" kata Nagai Soi. Karena belum puas tidur, semua anggota rombongan terlena lagi. Tak lama kemudian semuanya mendengkur kembali.
Menjelang fajar Sipakpak Kunal melepaskan tali penambat perahu dan perahu itu dikayuhnya ketengah sungai. Anatara seperempat jam anggota rombongan yang masih tidur nyenyak itu dilemparkannya seorang demi seorang ke dalam air. Setiap kali seseorang sudah masuk sungai, perahu itu cepat-cepay didaynungnya ke hulu, sehingga tidak terkejar oleh orang itu yang hanyut ke hilir.
Untunglah semua anggota rombongan pandai berenang, sehingga dapat mencapai daratan dengan selamat. Ketika matahari terbit, Nagai Sori terbangun. Melihat Sipakpak kUnal sendirian ia bertanya, "Mana kawan-kawan kita?"
"Sudah kelemparakan kedalam  air!" jawab Sipakpak Kunal singkat. Lalu diletkakannya dua belah pedang tajam dan berkilat antara mereka sambil berkata,
"Sekarang kita harus berduel memperebutkan puteri!"
"Apa? Berduel? Memperebutkan puteri? Kau tidak ada urusan dengan puteri. Ia anak calon mertuaku!"
"Diam!" teriak Sipakpak Kunal. "Jangan bicara juga, nanti kupulaskan batang lehermu! Sebenarnya kau dapat kubunuh selagi kau tidur tadi, tapi aku tidak mau. Kita sama-sama berdarah bangsawan, sebab itu aku tidak mau menikammu dari belakang. Sekarang ambil pedang ini, kau kutantang berkelahi. Nyawamu atau nyawaku! Dan puteri taruhannya!"
"Beri aku waktu berpikir," jawab Nagai Sori sambuil menyapu-nyapu matanya. "Aku tidak takut perang tanding dengan kau, sekalipun badanmu lebih besar, kau lebih sehat dan lebih pandai berkelahi. Aku lebih suka mati sebagai ksatria daripada begitu saja menyerah. Tapi, marilah kita bicarakan persoalan ini dengan tenang. Duduklah lebih dekat kesini, simpan pedang itu. Percayalah, aku tidak akan menyerangmu secara curung. Kita tidak pernah bermusuhan."
Sebagaimana biasa mereka duduk bersama-sama makan sirih. kemudian Sipakpak Kunal mulai menceritakan apa yang dipikirkannya malam itu. Mendengar kisah budaknya, tahulah Nagai Sori bahwa tidak ada yang dapat menghalanginya menjalankan rencananya yang nekat-nekatan. mata Sipakpak Kunal memancarkan sinar fanatik yang belum pernah dilihatnya sebelumnya. Lalu ia berkata dengan nada ksatria.
"Baiklah, kalau tekadmu sudah bulat, aku bersumpah akan membantumu melaksanakan cita-citamu. Sejak saat ini kita bertukar nama dan pakaian sebagaimana yang kau inginkan. Kau menjadi Nagai Sori dan aku Sipakpak Kunal. Kau 'kan tahu, puteri Raja Margolang hanya kulihat ketika aku masih anakpanak. Jadi tak mungkin aku cinta padanya. Orang tuankulah yang mengatakan bahwa dia calon isteriku, lain tidak. Dan kami pun belum pernah benar-benar bertemu sebagaimana lazimnya pada permulaan pertaringan. Kau rupanya cinta padanya, megapa aku akan menghalang-halangimu untuk menjadikannya isterimu! Tapi aku sangat menyayangkan bahwa kawan-kawan kita kau perlakukan begitu kejam, hanya supaya mereka tidak dapat menjadi saksi dari kejahatanmu.Sekiranya kau lebih dulu mempercayakan rencanamu kepadaku, kekejaman ini tak perlu kau lakukan. Tapi syukur, karena mereka semuanya tidak bersalah, tidak seorangpun mati diterkam buaya. Semuanya selamat sampai di darat. Lihat, itu yang penghabisan kau lemparkan, yang berdiri di tebing itu dan memandangi kita!".
Selesai mereka bertukar pakaian, pelayaran pun diteruskan. Nagai Sori yang sekarang berperan sebagai budak, harus mendayung perahu.etapi karena tidak biasa mengerjakannya, perahu itu berputar-putar di tempatnya. Terpaksalah Sipakpak Kunal, "anak raja" yang baru menjelma itu, mengambil pendayung untuk mengayuh perahu ke tujuannya.
Sesampainya di kerajaan Raja Margolang, mereka tidak berhenti di dermaga yang biasa disinggahi. Mereka khawatir rakyat Raja Margolang akan heran melihat seorang yang berpakaian "anak raja" mendayaung perahu, sedang budaknya duduk berpangku tangan. Sebab itu mereka mencari tempat yang sunyi untuk uturun ke darat.
Seluruh badan Nagai Sori dilumuri semacam getah kayu, kemudian ditaburi arang. Sekarang rupanya sama hitamnya dengan seorang Habsyi atau Negro. Pakaiannya disana sini dilumuri lumpur, sehingga tampangnya sekarang serupa budak.
Menjelang tengah hari keduanya sampai di istana Raja Margolang. Kedatangan mereka disambut oleh Menteri Dalam Negeri. Tidak lama kemudian Raja Margolang dan Permaisurinya berkenan menerima mereka. Sesudah mengucapkan selamat datang, Raja Margolang berkata.
"Ananda Nagai Sori, kami sebenarnya sudah lama menantikan kedatangan anda."
"Hasil panen kami tahun ini luar biasa banyaknya, mertuaku," demikian jawaban Sipakpak Kunal yang sekaranag berlagak sebagai Nagai Sori. "Lama kami baru selesai dengan menunai, menjemur dan menumbuk padi."
Nagai Sori yang sekarang berperan sebagai Sipakpak Kunal, duduk dengan takzim di belakang "tuannya" Ketika didengarnya jawaban yang tidak pada tempatnya itu, ia pun bersiap-siap mohon bicara dengan lebih dulu melakukan sembah. Dirapatykannya kedua tapak tangannya, diangkatnya 7 kali ke atas kepalanya sebagaimana dilakukan bila hendak bicara dengan seorang raja. kemudian, sambil membungkuk iapun bicara dengan hormat dua kata."
"Tuanku Syah Alam, ampun beribu-ribu ampun! Mohon patik mengucapkan sepatah dua kata."
"Bicaralah!" ujar Raja Margolang yang dalam hatinya heran melihat sikap budak yang beradat itu.
"Tuanku, ampun beribu-ribu ampun! Lambatnya kedatangan menantu Tuanku disebabkan oleh lamanya adinda Tuanku, Permaisuri Haroharo, gerin(sakit). Sekian persembahan patik." 
"Bagus! Bagus!" teriak Sipakpak Kunal yang berlagak sebagai Nagai Sori. "Budak ini, mertuaku, lebih banyak pengakamannya dan lebih pintar bicara daripada aku. Namanya Sipakpak Kunal!"
Tidak lama kemudian kepala rumah tangga istana memberitahukan bahwa santapan siang sudah tersedia.
Raja, Permaisuri, tamunya dan beberapa orang menteri berangkat ke ruang makan untuk santap siang bersama. Sewaktu santapan berlangsung, Raja Margolang mendengarkan laporan tentang kesehatan adiknya, Permaisuri Haroharo dan keadaan dalam negeri kerajaan iparnya.
Selesai santap, sidang kerajaan diteruskan di balai ruang, dihadiri oleh semua kerabat Raja dan para pembesar kerajaan.
"Coba beriathukan," demikian sabda Baginda kepada Nagai Sori palsu alias Sipakpak Kunal, "apa sebenarnya hajat ananda datang kesini."
"Mertuaku," jawab Sipakapak Kunal, "aku dikirim ibuku untuk meminang anak tuanku yang sekarang sudah dewasa."
Para hadirin berpandangan dengan heran mendengar pilihan kata-kata yang tidak sesuai dengan adat- istiadat kerajaan itu. Namun Raja Haroharo seolah-olah tidak peduli. Ia bertanya lagi.
"Apakah Baginda Raja Haroharo tidak emmpunyai pembesar-pembesar kerajaan yang patut diutus untuk menyampaikan hasrat Baginda kepada kami, sesuai dengan adat-istiadat lama? Mengapa ananda sendiri yang harus menyampaikannya?"
Nagai Sori yang sejak tadi duduk dengan tak lazimnya dibelakang "tuannya,"sekarang mohon bicara karena khawatir "tuannya" akan salah bicara lagi.
"Tuanku Syah Alam, ampun bdribu-ribu ampun." katanya sesudah melakukan sembah sebagaimana mestinya, "dalam rombongan ananda sebenarnya ikut 7 orang pembesar kerajaan Haroharo. Tetapi malang tak dapat ditolak, mereka mendapat musibah dan menemui ajalnya ketika mereka berenang- renang dekat air terjun Lompatan Harimau. Dekian persembahan patik."
"Pintar sekali kau bicara!" kata Sipakpak Kunal. "Dia tidak pernah berdusta, mertuaku! Ia budak yang sangat setia dan terpercaya."
"Baiklah," jawab Raja margolang dengan tenang, sekalipun dalam hatinya jengkel mendengar kata-kata calon menantunya yang tak beradat itu. "Kami tidak mungkin memutuskan begitu saja. Menteri- menteriku akan mengadakan penyelidikan lebih jauh." Kata-kata ini diucapkannya sambul memandang kekanan dan k ekiri kepada menteri-menteri yang bersangkutan.
Mendengar titah baginda, Sipakpak Kunal mulai menyingsingkan lengan bajunya seolah-olah ingin memperlihatkan otot-ototnya yang kuat dan kesiap sediaannya untuk bertempur. Lalu ia berkata dengan nada keras.    "Kalau tunanganku cinta padaku, aku sekarang juga mau kawin."
"Saya harap anda agak tenang dan tidak terburu nafsu," kata Menteri Pertahanan memperingatkan. "Ini musyawarah kerajaan!"  "Tunangan anda tidak akan lari!" bentuk Perdana Menteri pula.
"Tuanku Syah Alam," kata Nagai Sori yang sebenarnya, sesudaj menyembah selayaknya, "ampun beribu ampnu! Menurut adinda Tuanku yang mulai, kedatangan ananda Nagai Sori hanyalah untuk memnuhui suatu persetujuan suci yang diadakan, ketika kedua ananda masih kecil. Cincin emas dan batu keemasan yang disepakati akan diserahkan sendiri oleh adinda Tuanku, bila adinda Tuanku sudah pulih benar kesehatannya. Sekian persembahan patik."
"Benar!" teriak Sipakpak Kunal sambul menunjuk "budaknya." "Tepat sekali perkataan budakku!". Ia langsung berdiri dan menuju ke tempat kediaman tuan puteri yang disertai oleh dayang-dayang, penyanyi=penyanyi dan budak-budk perempuan.
Sesudah Sipakpak Kunal berangkat, ruang rapat sunyi- senyap, sampai akhirnya Permaisuri Raja margolang memecah kesunyian dengan ucapannya.
"Menantu Tuanku serupa benar dengan adinda Tuanku, ibundanya. Bila ia datang kesini, semua orang diperintahnya, termasuk patik sendiri. bahkan pada kunjungan nya yang terakhir beberapa orang pegawai istana dipukulinya sampai luka-luka, sebab mereka terlampau lamban menurut pendapatnya."
Dewan Penasihat Raja haroharo selanjutnya menasihati Baginda untuk secepatnya melangsungkan perkawinan itu. Bila perkawinan itu ditunda-tunda, kata mereka, akan timbul berbagai kesulitan. Cinta calon mempelai laki-laki tampaknya begitu berkobar-kobar, sehingga ada kemungkinan ia membuat onar, bila keinginannya tidak segera dipenuhi. Tampaknya ia sanggup membunuh orang, membakar rumah atau melarikan tuan puteri bila ia kalap.
Raja Haroharo mendengarkan nasihat itu. sesuadah hari perkawinan ditetapkan, dikirimlah undangan kepada raja-raja sekitarnya.
Pesta perkawinan "anak raja" palsu Sipakpak Kunal dimeriahkan oleh orkes Batak maupun Melayu, sedang beberapa kelompok ronggeng tidak ketinggalan menghangatkan suasana. Keramaian berlangsung dengan meriah dan menggembirakan. Hanya Raja Haroharo dan Permaisurinya yang berhalangan hadir pada pesta "puteranya" itu.
Tidak lama sesudah Sipakpak Kunal dan pyuteri Raja dikawinkan, terjadilah hal-hal yang aneh. Bila Raja margolang dan menantunya berikut budaknya pergi berburu atau ke sungai untuk emnangkap ikan, sering Sipakpak Kunal mengatakan bahwa ia ingin membuat alu dari batang-batang kayu kecil yang tumbu dimana-mana. Ia sanggup menumbuk padi sebanyak 2 sampai 3 karung sehari, ceritanya. Bila dilihatnya pohon enau, ia ingin memanjatnya dan membuatkan nira untuk dihadiahkan kepada ibu mertuanya. Suatu hari raja Margolang sangat kehausan gdalan perjalanan. Ia ingin minum air kelapa muda yang kelihatan bergantungan pada batangnya. Baginda memerintahkan budak menantunya untuk menurunkah beberapa buah kelapa. Tetapu karena Nagai Sori tidak pernah memanjat batang kelapa, maka sesudah dicobanya naik, ia terpaksa menghentikan usahanya. Maka dengan sigap Sipakpak Kunal memanjat beberapa batang kelapa dan memilih buah-buah yang baik untuk minuman Baginda. Bila Sipakpak Kunal melihatsarang lebah, ia menyatakan ingin kembali malam hari ke tempat itu untuk mengumpulkan madu. Selain dari itu Sipakpak Kunal sering melagak kepada Baginda, bahwa ia sangat berpengalaman menangkap ikan, baik dengan pancing maupun dengan jala.
Raja Margolang tentu saja heran mendengar bualan menantunya. Sering diperingatkannya budak yang berlagak sebagai Nagai Sori itu untuk tidak lagi membagga-banggakan pekerjaan-pekerjaan itu.
Dalam kerajaannya, katanya, pekerjaan begitu adalah pekerjaan rakyat jelata.
Setiap kali Baginda memperingatkan menantunya, sadarlah Sipakpak Kunal bahwa ia bukannya lagi seorang budak, tetapi "anak raja", menantu RajaMargolang.
Jika Sipakpak Kunal sering membangga-banggakan prestasinya, Nagai Sori sebaliknya dengan merendah mengemukakan hal-hal yang penting bagi kemajuan rakyat Pulau Raja. Dikatakannya bahwa ia ada melihat rumah-rumah rakyat yang tidak berdinding, sedang disana - sini nbanyak tumbuh pohon-pohon kayu besar yang dapat dimanfaatkan untuk kepentingan rakyat. Pohon-pohon itu dapat menghasikan papan untuk dinding atau lantai rumah, juga untuk tiang-tiang yang kokoh. Daerah -daerah gersang yang dilihatnya disana-sini dapat diubah menjadi tanah perladangan atau persawahan yang baik, bila sungai-sungai fi dekatnya dibendung dan airnya disalurkan ke tempat-tempat itu. Peternakan, katanya dapat ditingkatkan dengan jalan mendatangkan bibit kuda, kerbau dan sapi yang baik dari Tanah Batak.
Tetapi Raja Margolang menghentikan pembicaraan Nagai Sori. Seorang budak tidaklah pantas mengemukakan hal-hal seperti itu kepada Raja. Namun kepada Permaisurinya Baginda menceritakan apa-apa yang diusulkan budak menantunya, sehingga sangat mengherankannya, justru karena datangnya dari seorang budak.
Sebaliknya pula Permaisuri menceritakan, bahwa bila budak menantunya itu menjaga padi, tidak seekor pun ayam atau burung datang mengganggu. Juga kepala rumah tangga istana melaporkan, bahwa semua kuda yang diurus budak yang baru itu, bertambah lama bertambah gemuk, sehat dan jinak. Padahal rumput yang diberinya tidak sebanyak yang diberikan sebelumnya. Dalam hubungan ini seluruh pegawai istana berbisik-bisik, bahwa budak baru itu mempunyai batu ajaib yang sewaktu-waktu dijilatlkannya pada kuda-kuda istana.
Pada suatu malam, sedang Raja margolang, Permaisuri dan Sipakpak Kunal dan isterinya santap, kedengaran Nagai Sori berdendang sambil bekerja dikandang-kandang. Nyanyiannya diiringi irama ketolan-ketokan kayu pada dinding kandang. Jelas kedengaran di istana apa yang dinyanyikannya. "Sipakpak Kunal ada di istana. Nagai Sori ada dikandang..."
Nyanyian ini berlangsung berulang-ulang. Semua yang di istana saling berpandangan tanpa mengucapkan apa yang dipikirkan masing-masing. Akhirnya Nagai Sori palsu alias Sipakpak Kunal menghardik dengan  keras.
"Hentikan nyanyian itu, kalau tidak, kau kugantung!"
Peristiwa - peristiwa aneh yang berhubungan dengan suaminya serta budak suaminya sangat menarik perhatian puteri. Lama-kelamaan timbul kecurigaannya. Diam-diam disuruhnya beberpa orang dayangnya memperhatikan tingkah-laku budak itu. Dan setiap hari ia mendapat laporan bahwa budak itu mempunyai sebuahcincin emas dan batu keemasan. Tapi baramg-barang itu selalu menghilang bila orang mendekatinya.
Pada suatu hari Nagai Sori asyik bermain suling di sebuah pondok sambil menjaga padi dan kuda-kuda di istana. Cincin dan batunya diletakkannya disampingnya selagi ia memainkan sulingnya sambil berbaring dengan santai.
Karena hari itu Sipakpak Kunal sedanf pergi berburu, puteri iseng-iseng berjalan-jalan ke arah pondok itu. Perlahan-lahan pondok itu dihampirinya danbelakang, sambil berbuat seolah-olah ia sedang menangkap kupu-kupu. Dengan penuh perhatian didengarkannya alunan bunyi merdu yang keluar dari pondok itu. Setelah dekat, kelihatan olehnya cincin dan batu yang diceritakan dayang-dayangnya dengan jelas.
Ketika "budak" itu selesai memainkan sulimngnya, puteri menghambur ke dalam pondok itu dan memeluk Ngai Sori. Dengan air mata berlinangan sehingga membasahi pipi Nagai Sori, puteri berkata dengan terharu.
"Kaulah yang sebenarnya putera bibiku, Permaisuri Haroharo!"
Nagai Sori yang sangat terperanjat dipeluk puteri dengan cara yang begitu mesra, tidak dapat berbuat lain daripada mengaku.
"Ya, memang  akulah Nagai Sori, tunanganmu yang sebenarnya. Tapi aku sudah bersumpah tidak akan membukakan rahasia Sipakpak Kunal, budakku itu.!"
Lalu diceritakannya apa yang terjadi di perahu menjelang rombongannya tiba di Pulau Raja. Aelesai bercerita, ia terdiam sejurus sambil berpikir. Akhirnya, dengan muka yang berseri-seri, ia melanjutkan.
"Kalau begitu mari kita lari ke Siak Seri Indera Pura untuk memulai hidup baru..!"
Seperti sudah diceritakan, anggota-anggota rombongan Nagai Sori yang dilenparkan Sipakpak Kunal ke dalam air semunay selamat sampai di darat. Beberapa orang kembali ke Haroharo, sedang sebagian tinggal di Simelungun. Ada pula yang meneruskan perjalanannya ke pUklau Raja. Pada kesempatan yang baik mereka membisikkab kepada beberapa menteri kerajaan, bahwa menantu Raja Margolang itu tidak lain dari Sipakpak Kunal, budak Nagai Sori, yang khianat.
Bisikan ini sampai juga ketelinga Sipakpak Kunal. Atas nama Raja diperintahkannya untuk menangkap dan memotong kepala semua mereka yang menyebarkan bisikan -bisikan berbisa itu.
Sesudah Raja Margolang meninggal, Sipakpak Kunal mengangkat dirinya menjadi Raja. Dikeluarkannya larangan bagi semua orang dari marga Haroharo untuk memasuki kerajaannya. Ia khawatir rahasia pengkhianatannya terbuka. Sekalipun begitu desas-desus mengenai dirinya tetap berkembang di Pulau Raja dan sekitarnya.
Juga anggota-anggota rombongan yang menetap di Simelungun menceritakan apa yang terjadi dalam perjalanan mereka yang nahas. Kisah itu hidup terus turun temurun dan sekarang masih diceritakan penduduk-penduduk asli daerah Tanah Jawa di Simelungun.
Mereka yang tiba kembali di Haroharo tentu saja melaporkan kepada rajanya bencana yang menimpa mereka. bagaimana nasib putera Baginda, Nagai Sori, tidak dapat mereka ceritakan.
Sesudah mengadakan mesyawarah dengan pembesar-pembesarnya, Baginda memutuskan untuk meninggalkan daerah kekuasaannya bersama rakyatnya dan mengangkat senjata melawan budak pengkhianat Sipakpak Kunal. dalam peperangan yang brkecamuk Sipakpak Kunal konon tidak terkalahkan, karena mewarisi tentara yang besar dan kuat dari almarhum mertunya Raja Margolang.
Ketika Raja Haroharo mendengar, bahwa Nagai Sori dan puteri sudah menghilang dari Pulau Raja, Baginda menghentikan pertempuran Baginda berangkat ke selatan mencari puteranya, sedang rakyatnyadiperintahkannya untuk memncar dalam usaha pencarian itu.
Dimana keturunan marga Haroharo sekarang tinggal tidak diketahui. Yang pasti ialah bahwa keluarga Kerajaan Marbau, Raja Lela, berasal dari marga Aritonang yang rapat hubungan kekeluargaannya dengan marga Haroharo.
Sementara itu Nagai Sori dan puteri Margolang selamat sampai di Siak Seri Indrapura. Konon berkat darah bangsawannya, juga dengan khasiat cincin dan batu ajaibnya Nagai Sori akhirnya menjadi raja yang sangat berkuasa di daerah itu. 
</t>
  </si>
  <si>
    <t>Datu Dalu dan Sang Maima</t>
  </si>
  <si>
    <t xml:space="preserve">Alkisah Rakyat ~ Di dataran Tinggi Toba, di Jalan antara Siborong-borong menuju Dolok Sanggul, ada sebuah kampung yang bernama Sipultak.
Menurut yang empunya cerita sekitar abad yang ke-14 di tempat ini memerintah seorang penguasa yang bernama DATU PONGPANGBALASASARIBU. Ia termasuk marga Borbor dan beristerikan Siboru Hombing. Dari perkawinan ini lahir dua orang putera yang dinamakannya DATU PULUNGANTUA dan DATU DALU.
Sesudah ia dewasa dan berumah tangga Datu Pulungantua mempunyai seorang anak laki-laki yang dinamakannya SAHANG MAIMA atau SANG MAIMA.
Ketika Datu Pongpangbalasaribu meninggal dunia, antara Datu Paulungantua dan Datu Dalutimbul sengketa. Mereka berselisih mengenai siapa yang akan menggantikan ayahnya sebagai penguasa dan bagaimana membagi harta pusaka. Perselisihan ini begitu hebat sehingga nyaris menimbulkan pertempuran berdarah. Mujurlah sengketa itu diketengahi oleh anggota-anggota keluarga dari pihak perempuan Mereka adalah keturunan Raja Nartasaon dari Uluan dan keturunan TUAN SORBADIBANUA, salah seorang cucu Si Raja Batak, dari Balige yang datang menadamaikan keduanya.
Berkat campur tangan ini dicapailah kat sepakat yang menggantikan ayahnya sebagai penguasa Sipultak adalah Datu Pulungantua. Datu Dalu mewarisi sebagian besar dari sawah dan ladang almarhum ayahnya, serta diizinkan mendirikan sebuah kampung yang lain kira-kira 1 km  dari Sipultak. Di sini ia menjadi penguasa mutlak, bebas dari dari pangaruh saudaranya. Kepada Datu Dalu diserhkan pula satu-satunya tombak meninggalan ayahnya un tuk disimpan.
Tombak pusaka ini konon bukan tombak sembarang tombak. Ia mempunyai kekuatan gaib sehingga dianggap senjata suci. Semua binantang, baik yang jinak maupun yang buas lari terbirik-birit bila melihatnya. Dalam bahasa Batak ia dinamakan "Hujur Jambar Baho" yang berarti "tombak yang merupakan bagian dari warisan." Senjata ini juga dijuluki "Hujur na so boi mago," artinya "tombak yang tidak boleh hilang."  Konon tombak itu berasal dari negeri Siam. Ia merupakan hadiah perkawinan seorang puteri bangsawan. ketika GURU TETEABULAN, leluhur marga Luntung dan Borbor, salah seorang putera si Raja Batak, mempersunting seorang puteri Raja Siam di negeri itu, selalu gagal mendapat panen yang baik, karena ladang dan kebunnya setiap kali dirusak oleh seekor babi besar. Binatang itu selalu datang malam hari, tidak pernah pada siang bolong. Bila diintai, babi itu cepat-cepat menghilang ke dalam hutan rimba dan sedikitpun tidak meninggalkan jejak.
Setiap malam penduduk kampung bergantian berjaga-jaga. Namun usaha untuk melukai atau membunuh binatang trkutuk itu selalu gagal. Tampak-tampaknya ia tidak dapat didekati lagi pula kebal terhadap peluru maupun senjata tajam. Kalaupum ia kena dengan tepat, rasanya seolah-olah mengenai tembok batu saja.
Akhirnya Sang Maima terpaka menemui pamannya untuk minta dipinjami tombak sakti itu. Tampaknya inilah satu-satuny senjata yang dapat membunuh binatang perusak itu.   Mula-mula Datu Dalu enggan memenuhi permintaan kemanakannya.Sebagai alasan dikatakannya, bahwa babi dapat begitu saja diusir dengan tongkat,batu, bahkan dengan teriakan. Bukankah menggelikan untuk menggunakan senjata suci hanya untuk mengusur babi!
Namun, setelah Sang Maima menceritakan kegagalan-kegagalan yang dialaminya bersama orang-orang sekampungnya sebab yang dihadapi bukanlah babi biasa! Datu Dalu akhirnya bersedia meminjamkan senjata ampuh itu. Tetapi ia memesankan dengan sungguh-sungguh, supaya senjata suci itu dijaga dengan baik agar tidak sampai hilang. Ingat nama julukan tombak itu, katanya, "Hujur no so boi mago", atau "Tombak yang tidak boleh hilang.....!"   
Sang Maima langsung berangkat ke ladangnya membawa senjata istimewanya itu. Dicarinya bagian dimana padinya masih tumbuh lebat. Ia tahu, inilah pasti yang akan mendapat giliran dirusak babi itu. Ia bersembunyi di balik semak-semak, sekalipun hari masih siang. Dinantikannya kedatangan musuhnya dengan sabar.
Ketika hari mulai gelap, tiba-tiba kedengaran bunyi menderu seolah-olah angin ribut sedang mendekat. Suatu bentuk yang hitam besar kelihatan datang dari jauh. Itulah rupanya binatang yang dinantikan Sang Maima!
Babi itu langsung menuju ladang yang masih utuh dekat tempat persembu yian Sang Maima. Setibanya ditengah-tengah padi itu, binatang itu mulai menerjang dan berguling-guling keana kemari, sehingga batang-batang padi dan buahnya rusak binasa. Dengkur yang dikeluarkan babi itu cocok dengan besar badannya.
Karena gelapnya Sang Maima tidak dapat membedakan di sebelah mana mencong binatang itu berada dan disebelah mana ekornya. Babi itu bertambah dekat juga ke tempat ia bersembunyi. Kewtika jaraknya hanya tinggal beberapa meter saja lagi, Sang Maima membidikkan tombaknya, lalu menghunjamkannya sekuat tenaga pada binatang itu. Senjata ampuh itu tepat mengenai kepalanya!.
Dengan hean sekali Sang Maima melihat ujung tombak itu lekat pada kepala babi itu, sedang tangkainya patah dan tinggal di genggamannya. Sang Maima mengejar binatang itu yang cepat-cepat lari menerobos semak dan hutan. Untunglah darah berceceran dan lekat pada daun dan dahan, sehingga agak mudah mengikutinya. Tetapi tiba-tiba binatang itu hilang dalam sebuah lubang, mungkin jalan masuk ke tempat persembunyiannya.
Sang Maima turun ke dalam lubang itu beberapa langkah, tapi tertegun karena begitu gelap sehingga ia tidak dapat melihat apa-apa. Karena itu diputuskannya untuk pulang saja dan kembali lagi keesokan harinya bila hari terang.
Pagi-pagi benar Sang Maima mencari pamannya untuk melaporkan apa yang terjadi.
Mendengar bahwa tombak warisan itu patah dan ujungnya hilang, tak terkatakan bagaimana marahnyaDatu Dalu. Dengan suara keras dipeitahkannya Sang Maima untuk segera mencari tombak itu. Bila ia tidak berhasil menemukannya, Datu Dalu mengacam akan mengumumkan perang pada kemanakannya. lalu ia membalik membelakangi kemanakannya, pertanda bahwa ia tidak mau bicara lagi dengan Sang Maima!
Pemuda itu kemudian mengadakan musyawarah dengan seluruh keluarganya, baik yang dari sebelah bapak, maupun yang dari sebelah ibunya.
Pendek kata, musyawarah memutuskan bahwa untuk memelihara kehormatannya sebagai laki-laki keturunan Datu Pulungantua, Sang Maima harus turun ke Dunia Bawah untuk mencari tomak itu. Diputuskan pula bahwa seluruh kerabatnya harus menyediakan segala sesuatu untuk keprluan pencarian itu.
Maka ramailah orang masuk hutan mencari pohon enau. Ijuknya diperlukan untuk dijalin menjadi tali yang kokoh. Sesudah siap, tali itu panjang sekali , sebab ujungnya harus mencapai perut bumi! Tali itu dibawa  kedekat lubang tempat babi itu menghilang, dan sebuah ujungnya diikatkan pada batang kayu besar.
Sementara itu Datu Dalu memerintahkan kepada ibu dan saudara perempuan Sang Maima untuk datang bekerja di rumahnya. Tampaknya keduanya dijadikannya sandera, sampai tombak itu kembali kepadanya.
Dengan disaksikan oleh semua keluarganya Sang Maima memulai perjalanannya ke Dunia Bawah. Ia meluncur sambil berpegang pada tali ijuk yang diturunkan dari mulut lubang yang gelap itu. Lama ia meluncur, begitu lamanya seolah-olah ia mendekati perut bumi.
Sesampainya di bawah, diberinya isyarat dengan menarik-narik tali itu bahwa ia sudah sampai. Secara bergantian para kerabatnya berjaga-jaga dekat lubang itu, supaya tali itu tidak diputuskan oleh tangan-tangan jahil.
Sekarang Sang Maima berada di dunia jembalang, setang, jin, kelembai ( Kelembai adalah hantu serupa raksasa perempuan berambut merah.) dan roh-roh jahat lainnya. Sekalipun ia pemberani, hatinya kecut juga bila timbul pikiran bahwa ia tidak mungkin akan keluar hidup-hidup dari dunia yang ngeri ini. Bila bau manusia tercium oleh makhluk-makhluk dan roh-roh jahat itu, Sang Maima tentu langsung akan diterkam, dikoyak-koyak dan dilahap! Memikirkan ini nafasnya tersengal-sengal dan peluhnya bercucuran.
Namun, sekalipun diganggu oleh pikiran yang mengecutkan itu, Sang Maima tidak berniat membatalkan perjalanannya dan kembali ke dunai atas tanah. Kembali tanpa membawa tombak itu berarti menanggung malu besar dan akan mengorbankan peperangan melawan pamannya yang bengis dan tidak kenal damai. Salah seorang di antara mereka pastilah akan tewas. Dan bila pamannya yang mati, kematian itu bukanlah suatu kemenangan bagi Sang Maima, Dalam hati kecilnya diakuinya bahwa dialah yang bersalah, karena melanggar amanat pamannya. Ini memperbulat tekad pemuda itu untuk meneruskan perjalanannya yang tak tentu ujung itu, apapun yang akan dihadapinya.
Yang ditakutkan Sang Maima benar-benar terjadi! Baru beberapa langkah ia maju, ia langsung dikepung oleh 7 (tujuh) setan betina yang bersenjata lengkap. Rambutnya yang bergerai acak-acakan, seringnya yang kejam serta tawanya yang melengking membuat bulu kuduk Sang Maima berdiri! Rupanya bau manusia begitu sedap bagi setang-setan itu, sehingga Sang Maima terus dirangkul dan diciumi. Di antara setan-setan itu bahkan ada yang menggigit dagingnya.
Mereka membawanya ke parapian. Disini mereka menari-nari dengan riuh dan gembira, karena akan menyembelihnya. Dengan kayu dan senjata -senjata tajam setan-setan itu melukai Sang Maima . Tetapi berapapun parahnya likanya, bila ditampar Sang Maima dengan tapak tangannya, lukanya sembuh kembali.
Melihat bahwa Sang Maima adalah seorang datu atau dukun besar, setan-setan itu menghentikan siksaannya. Mereka bertanya, apakah ia dapat menyembuhkan seorang nenek yang sedang sakit. Ketika Sang Maima menjawab 'sanggup', setang-setan itu berjanji akan mengembalikannya ke dunianya, bila ia benar-benar berhasil menyebuhkan si sakit itu. Selain dari itu, kata mereka, Sang Maima boleh nanti memilih salah seorang di antara mereka sebagai isterinya.
Sang Maima dibawa ke tempat dimana nenek itu terbaring. Alangkah kagetnya pemuda itu, ketika nenek itu ternyata sakit oleh suatu luka yang besare dikepalanya dan bahwa di dsalam luka itu tertancap ujung tombak yang hilang itu! Rupanya yang merusak padi dan ladangnya selama ini adalah nenek segala setan ini; ia setiap kali muncul di dunia dengan menjelma sebagai seekor babi besar!
Sang Maima mengatakan kepada setan-setan itu bahwa luka itu disebabkan oleh sembiku. Ia mengetahui bahwa si sakit  segera akan sembuh bila kepala tombak itu dikeluarkannya.Tetapi Sang Maima tidak mau langsung mengeluarkannya, sebab setan-setan itu tidak dapat dipercaya. Sekalipun mereka sudah berjanji akan mengizinkannya pergi bila ia berhasil menyembuhkan nenek mereka yang sakit, janji setan ialah janji yang tidak dapat dipercaya. Ini diketahuinya selama ia tinggal dalam lingkungan makhluk-makhluk yang buas itu. Melihat tingkah laku dan kebiasaan-kebiasaan mereka Sanf Maima tahu, bahwa sifat-sifat buruk yang terdapat pada manusia berasal dari setan-setang itu. Makhluk-makhluk Dunia Bawa itu memang kasar, tidk tahu berterima kasih. Mereka tidak mengenal keadilan, sebab di dalam dunianya berlaku hukum "siapa kuat, dialah yang berkuasa."
Dalam merawat nenek setan itu Sang Maima mengusahakan agar ia selamat mungkin sembuh agarpenyakitnya berlarut-larut dan ia terus menderita. ementara itu ia dapat memikirkan caranya meninggalkan dunia ini dengan selamat.
Dalam pada itu Sang Maima terus dicaci-maki disin dir-sindir dan ditakut-takuti oleh para penjaganya.
"Aku ingin membuat pergedel dari daging betinnya," kata yang satu.
"Daging tapak tangannya pasti empuk, asin dan enak," kata yang lain.
"Tulang-tulang jarinya tentulah rapuh dan sedap dikunyah," kata yang satu lagi.
Karena jengkel mendengar gangguan-gangguan terhadap "dukunnya," nenek setan pada suatu hari menghardik mereka dan mengatakan.
"Jangan ganggu juga dia! Aku sekarang merasa lebih sehat. Kawinkan dia dengan salah satu diantara kalian bertujuh!"
Perintah nenek setan itu adalah hukum yang tidak boleh dilanggar. Sang Maima terpaksa memilih salah satu setan betina untuk jadi isterinya, lalu ia dikawinkan.
Dari isterinya Sang Maima belajar berbagai ilmu sihir. Umpamanya bagaimana mengubah dirinya menjadi burung, babi, harimau atau burung hantu tanpa diketahui orang lain. Sekarang ia juga dapat menghilangkan dirinya. Dan dengan kekerasan kemauannya ia dapat menyuruh orang lain mengerjakan apa yang diinginkannya atau menyuruhnya mengikuti kemana ia pergi.
Dengan bertambahnya ilmunya, Sang Maima memutuskan untuk segera kembali ke dunia. Namun kesempatan yang baik belum kunjung datang. Ujung tombak itu sudah dikeluarkannya dan digantinya dengan sekerat kulit bambu tanpa diketahui siapapun.
Pada suatu malam, selagi hujan lebat turun dan setan-setan itu sibuk menjahit, sebuah jarum yang digunakannya jatuh ke tingkat bawah, yaitu lantai dasar dunia bawah tanah. Sang maima diperintahkan untuk mencari jarum itu dan membawanya kembali keatas.
Dilantai dasar itu setan-setan itu rupanya memelihara babi-babi yang dikebiri. Ini merupakan salah satu makanan kegemaran mereka.
Sang Maima turun ke bawah. Sesudah menemukan jarum itu, beberapa buah jaurm jatuh lagi, sehingga Sang Maima terpaksa lagi turun untuk mencarinya.Karena berulang kali harus turun-naik, Sang Maima minta izin untuk tinggal saja di bawah menantikan jarum yang mungkin akan jatuh lagi. Ini dibolehkan. Tetapi mencari jarum yang begitu kecil diantara babi-babi yang berkaliaran memang bukan pekerjaan mudah.
Karena kecapekan, setan-setan itu akhirnya tertidur. Inilah kesempatan yang baik untuk melarikan dirinya dari Dunia Bawah, pikir Sang Maima.
Untuk mengelabui setan-setan itu rokok daunnya yang masih menyala, diikatkannya pada ujung ekor seekor babi. Karena binatang itu terus mengibas-ngibaskan ekornya, api rokok itu tidak padam-padam. Sang Maima berhasil pula menangkap seekor borong-borong, sebangsa kumbang hitam. Ini diikatkannya pada ekor babi yang lain, sehingga binatang itu terus mendengung.
Cepat-cepat pemuda itu berlari membawa tombaknya menuju tali penyelamatnya. Sebelum mencapai tali itu, disana-sini ditegakkannya batang-batang pisang yang sudah dipersiapkannya lebih dulu. Bentuknya menyerupai manusia dan gunanya untuk menyesatkan dan mengalbui setan-setan itu. Diharapkannya pengejar-pengejarnya nanti akan terkicuh dan berhenti karena menyangka bahwa batang-batang pisang itu manusia yang dapat dimakannya. Inilah siasat Sang Maima untuk mendahului pengejar-pengejarnya.
Lama sesudah Sang Maima berangkat setan-setan itu menyangka bahwa tawaran mereka masih berada di lantai bawah. Mereka melihat api rokoknya dan mendengar dengungan kumbang yang disangkanya  bunyi yang berasal dari Sang Maima.
Tetapi ada yang tidak diperhitungkan Sang maima. Nenek setan tiba-tiba datang kumatnya dan berteriak-teriak kesakitan! Semua perawatnya datang berlarian. Mereka sibuk memanggil dan mencari Sang Maima, tetapi pemuda itu sementara itu sudah hampir sampai diatas tanah.
Begitu setang-setang itu mengetahui bahwa tawarannya kabur, mereka ramai-ramai mengejarnya. Sebagaimana diperhitungkannya, batang-batang pisang berbentuk manusia itu sangat membantu Sang Maima. Setiap kali setang-setang itu melihatnya, mereka berhenti untuk memeluk dan menciumnya, sebab disangkanya manusia mangsanya. Maka banyaklah mereka kehilangan waktu.
Sesampainya di tali penyelamat, ternayata buronan mereka sudah sampai di atas dan sibuk memotong ujung tali itu. Akhirnya tali itu putus dan para pengejar Sang Maima jatuh tunggang-langgang ke bawah.
Hanya satu saja diantaranya yang sempat sampai diatas, yaitu isteri Sang Maima. Ia memohonkan dengan sangat supaya boleh terus mendampingi Sang Maima seperti di Dunia Bawah selama ini. Sang Maima tidak keberatan, terutama karena ia begitu banyak mendapat ilmu sihir yang sangat berguna.
Menurut legenda Batak, setan isteri Sang Maima itu adalah leluhur setan-setan gunung yang disebut orang Batak "homang."
Sang Maima langsung menuju rumah pamannya untuk mengembalikan tombak warisan itu. Kemudian di depan orang-orang sekampungnya diceritakannya pengalamannya yang dahsyat sejak ia memasuki Dunia Bawah. Pertemuannya dengan setan-setan betina, pertemuannya dengan nenek setan yang ternyata adalah perusak ladang dan kebunnya, yang menjelma sebagai babi besar. Kemudian tipu-muslihatnya dan berhasilnya ia melepaskan diri dari cengkeraman maut, ketika ia memanjat tali penyelamat dan meninggalkan para pengejarnya.
Semua yang mendengar ceritanya sangat terbaru. Perempuan-perempuan mengeluarkan air mata karena kasihan mendengar penderitaan Sang Maima. Mereka menepuk-nepuk bahunya dan mengelus-elus kepalanya sambil berkata.
"Ah, putera raja kami yang baik, Datu Pulungantua, hanya nasiblah rupanya yang mempertemukan kita kembali."
Ibu dan kakak Sang Maima yang dibebaskan Datu Dalu, begitu ia menerima tombak itu kembali, memeluk dan menciuminya untuk melepaskan rindu mereka.
Kemudian Datu Dalu yang dalam hati kecilnya sebenarnya menginginkan kematian kemanakannya, supaya ia dapat berkuasa sendiri, berteriak.
"Sediakan sirih, telur ayam dan beras! Aku ingin menyambut anakku yang gagah berani ini!"
Sesudah yang dimintanya disediakan dan sirih diedarkan, mulailah Datu Dalu melancarkan pidatonya yang bunyinya sebagai berikut.
"Anakku, Sang Maima, ketika kudengar bahwa kau berhasil membawa tombak pusaka itu kembali, hatiku begitu lega dan gembira. Sedianya aku ingin menyembelih kerbau dan mengadakan pesta besar untuk menyambut kedatanganmu. Tetapi aku tidk begitu sehat, sehingga tidak mungkin mengadakan pesta. Namun yakinlah, bahwa suatu hari ini akan kuadakan juga. Sebagaimana kau ketahui tombak ini diterima leluhur kita Datu Teteabulan sebagai hadiah kawin dari mertuanya di Siam. Jadi mengertilah kau, mengapa aku begitu marah, ketika kudengar bahwa senjata pusaka itu sudah hilang. Aku berharap kau mau melupakan dan memaafkan kemarahanku. Kepada Yang Maha Kuasa kupohonkan semoga tondimu (semangat) sudah kembali ke dalam badanmu. Horas!".
Beberapa orang di antara yang hadir juga mengucapkan sepatah dua patah kata, yang dibalas Sang Maima sebagai berikut.
"Paman dan semua kerabatku, aku mengucapkan terima kasih atas semua kata-kata muluk yang disampaikan kepadaku dan atas sambutan luar biasa yang kuterima. Dari pihakku sendiri aku akan berusaha untuk melupakan apa yang telah terjadi. Aku sudah berhasil melaksanakan tugas yang diberikan Paman kepadaku. Mudah-mudahan kita semua akan selalu dalam keadaan sehat dan berbahagia. Hanya itulah yang dapat kusampaikan. Horas!"
Sesudah Sang Maima kembali ketengah-tengah kerabat dan sahabatnya, pengikut-pengikutnya maupun para pengikut Datu Dalu merasakan bahwa hubungan antara Paman dan kemanakan tidaklah sebaik yang kelihatan pada lahirnya. Perkembangan dari perang dingin menjadi perang terbuka nampaknya hanya soal waktu saja. Dalam pada itu pada masing-masing pihak ada saja yang memanaskan suasana. Kepada Sang Maima umpamanya ada yang menyampaikan, bahwa tindakan pamannya memaksanya mencari tombak itu, benarbenar kejam. Bagaimana seandainya Sang Maima tidak dapat melepaskan dirinya dari setang-setan itu! Juga tindakan Datu Dalu menyandera Ibu dan kakak Sang Maima dan memperlakukan mereka sebagai budak di rumahnya, benar-benar melewati batas.
Tukang-tukang fitnah di kalangan Datu Dalu sendiri menghasut rajanya dengan mengatakan, bahwa bila pesta besar yang dijanjikannya diadakan juga, ini kesempatan baik bagi pengikut-pengikut Sang Maima untuk membunuhnya.
Paman dan kemanakan, sekalipun dihasut oleh mereka yang ingin melihat mereka bersengketa, tetap berhubungan seperti biasa satu sama lain. Tetapi masing-masing dalam keadaan waspada. Mereka menghindarkan berjalan sendirian, karena khawatir akan diserang mendadak oleh lawannya. Bila dalam suatu pertemuan mereka kebetulan duduk berdampingan mereka bicara biasa saja. Tetapi para penghasut tahu, bahwa besok lusa perang terbuka antara mereka akan meledak. Mereka yakin bahwa fitnah yang disebar-sebarkan itu pasti akan berakibat juga.
Sebagai orang Timur paman dan kemanakan segan berterus terang membicarakan persoalan antara mereka. Mereka tetap tutup mulut, apalagi karena "informasi" yang mereka terima konon bersifat "rahasia sekali!"
Kebun Sang Maima yang selalu dilalui Datu Dalu bila ia pergi ke sawahnya, pemuda itu antara lain bertanam pisang. Pisangnya tumbuh dengan baik dan daunnya lebar-lebat.
Pada suatu hari, ketika Datu Dalu lewat lagi dikebun itu, hujan tiba-tiba turun dengan lebat sekali. Tanpa berpikir panjang Datu Dalu mengambil beberapa helai daun pisang untuk melindingi dirinya terhadap air hujan. Tentu saja ia tidak mungkin minta izin lebih dulu itu. Sang Maima pun berbuat seolah-olah tidak terjadi sesuatu, ketika hal itu disampaikan kepadanya.
Suatu hari Sang Maima datang ke bengkel besi pamannya membawa sepotong besi. Ia ingin membuatkan beberapa buah parang pada pamannya yang ahli menempa besi. Datu Dalu bersedia membuat apa yang diminta kemanakannya. Beberapa hari kemudian besi itu dipanaskannya dalam api. Ketika ia tertidur, besi itu lebur, sehingga tidak bisa dipakai lagi.
Ketika hal ini disampaikan kepada Sang Maima, ia menuntut supaya besinya dikembalikan kepadanya dalam keadaan semula. JUga supaya daun-daun pisang yang dulu dipakai pamannya, dikembalikan ketempat semula. Kedua tutuntan Sang Maima dianggap Datu Dalu sebagai ultimatum yang tidak pantas. Dengan tenang disuruh sampaikannya bahwa ia siap sedia menghadapi Sang Maima, bila pemuda itu mengingatkan perang tanmding! Lalu meledaklah perang antara paman dan kemanakan.
Sang Maima mula-mula mengubah dirinya menjadi "erha," semacam burung, lalu menghabiskan padi pamannya yang sedsng masak di ladang. Melihat ini Datu Dalu menyuruh tancapkan di ladangnya tongkat-tongkat yang dilumuri getah panangkap burung. Tetapi yang tertangkap bukannya Sang Maima, tetapi burung-burng lain yang mau makan padi.
Kemudian Sang Maima menjelma menjadi harimau dan mengobrak-abrik ternak milik pamannya . Untuk mengakhiri keganasan harimau itu Datu Dalu memerintahkan menggali lubang-lubang perangkap dan memasang perangkap besi di berbagai tempat. Namun yang menjadi korban bukannya harimau itu, tetapi orang-orang dari kampung Datu Dalu sendiri.
Sang Maima menghilangkan dirinya dan menyerang benteng Datu Dalu dari segala jurusan. Datu Dalu membalas dengan menurunkan hujan beracun yang bisa membunuh. Tetapi yang mati ialah banyak diantara anak buah Datu Dalu sendiri.
Akhirnya Sang Maima minta bantuan kepada setan betina yang menjadi isterinya untuk menimbulkan kebakaran-kebakaran di dalam benteng Datu Dalu. 
Tetapi sang paman memasang jala-jala dan "parsili" (batang-batang pisang berbentuk manusia) untuk mengusir setan itu.
Karena perang yang kejam dan berlarut-larut itu sebagian besdar penduduk kedua kampung tewas.
Sekarang perang meningkat menjadi perlombaan menimbulkan penyakit dengan menggunakan ilmu sihir dan tenaga dalam.
Siang dan malam Sang Maima duduk bertapa dibawah sebatang pohon beringin besar. Ia memohonkan kepada jin dan setan unutk membuat anggota-anggota rumah tangga Datu Dalu sakit. Ia membuat boneka -boneka yang melambangkan orang-orang yang hendak disakitinya, kebanyakan perempuan. Beberapa ekor kodok disuruhnya membuat gerakan -gerakan aneh dan gila gilaan. Dengan kekuatan batinnya gerakan dan tingkah laku gila-gilaan itu dilakukan pula oleh anggota-anggota rumah tangga Datu Dalu. Mereka mdenari-nari, menangis, tertawa-tawa dan berteriak-teriak serupa  orang gila. Mereka yang terkena "sijundai" ini tidak sadar, bahwa mereka berbuat aneh.
Datu Dalu yang terkenal sebagai dukun besar, mengobati mereka dengan air limau purut. Sambil mengucapkan mantranya air limau itu direnjiskannya pada tangan dan rambut mereka. Jeritan-jeritan dan tingkah -laku yang gila-gilaan itu berhenti dan mereka tenang kembali.
Jika Datu Dalu hingga sekarang hanya bersikap bertahan, sekarang tibalah gilirannya untuk menyerang. Serangannya dibukanya dengan mengirim 7 batang alu terbang ke pemukiman Sang Maima. Selagi melayang, alu-alu itu menimbulkan dengungan serupa bunyi sekawan lebah yang sedang pindah sehingga kedengaran oleh Sang Maima. Mujurlah tidak terlambat. Ia masih sempat mengirm 7 kipas terbang menyongsong serangan alu-alu itu. Pertemuan, senjata-senjata ampuh kedua belah pihak terjadi diudara antara pemukiman mereka yang berperang. Begitu hebat benturannya, sehingga kedua kampung goncang seolah - olah dihantam gempa.
Datu Dalu selanjutnya mengirim 7 obor yang menyala untuk membakar kampung kemanakannya. Tetapi Sang Maims mrmpertahankan dirinya dengan mencetuskan angin puting beliung, sehingga semua obor itu padam.
Dari caranya mereka berperang dan memprlihatkan keahliannya tahulah anak buah masing-masing, bahwa keduanya sama kuat dan sakti.
Sekarang Datu Dalu mengirimkan senjatanya terakhir yang paling ampuh; duakali 7 lesung kayu yang dapat meledak dengan hebat. Selagi seluruh penduduk kampungnya tidur nyenyak, Sang Maima diberitahukan panglimanya tentang ancaman baru ini. Segera Sang Maima menyuruh kosongkan kampungnya, lalu mengirim dua kali 7 piring porselin antik besar yang mempunyai tenaga ledakan yang hebat. Tetapi senjata-senjata terbang kedus belah pihak ternyata tidak berbenturan, tapi saling berpapasan sehingga tidak meledak di udara. Sekarang bahaya pemusnahan yang mengacam kedua kampung tidak terelakkan lagi; piring-piring terbang Sang Maima meledak ditengah-tengah kampung Datu Dalu, sedang lesung-lesung besar Satu Dalu meledak ditengah-tengah kampung Sang Maima. Begitu hebatnya ledakan-ledakan itu, sehingga di kedua kampung terbentuk lubang-lubang besar dan dalam, yang kemudian mejnadi danau-danau kecil.
Kampung Datu Dalu sekarang bernama Ambar Sipinggan, sedang kampung Sang Maima disebut Ambar Lobu Tala atau Ambar Silosung. Hingga sekarang kedua danau masih dikunjungi keturunan -keturunan Datu Dalu dan Sang Maima.
Menurut para keturunan Sang Maima nyawa leluhurnya diselamatkan oleh babi-babi yang dikebiri itu. Itulah sebabnya sebagian dari marga itu menganggap daging babi pantang untuk dimakan. Bila mereka  memakannya juga, mereka konon diserang oleh semacam penyakit kulit. Lagi pula sebagian dari marga itu memeluk agama Islam.
Peperangan antara Sang Maima dan Datu Dalu pastilah hebat sekali, hebat dan tak ampun. Ini dapat diketahui dari kisah-kisah lama. Antara lain diceritakan, bahwa bila orang dahulu kala mencampur air dari Ambar Sipinggan dengan air dari Ambar Silosung, air campuran itu begitu lama bergolak mencari jalan keluar, sehingga wadahnya akhirnya hancur berantakan. Bila sebagai wadah digunakan tabung bambu, tabung itu langsung pecah, sehingga airnya berpisah lagi.
Bila dua buah batu, yang satu berasal dari Ambar Sipinggan, yang sebuah lagi dari Ambar Silosung, diletakkan berdampingan, keduanya begitu lama berbenturan sampaki salah satu hancur berantakan. Konon benturan itu adalh akibat dari tenaga batin. Datu Dalu dan Sang Maima, sekalipun keduanya sudah berabad-abad yang lalu meninggalk.
Diantara keturunan-keturunan Sang Maima pada zaman dahulu terdapat ahli-ahli bintang yang pandai meramal. Yang paling terkenal diantaranya ialah NAMORA PANDE BOSI,dengan kedua puteranya Si BAITANG dan SI LANGKITANG,para leluhur marga Lubis di Tapanuli Selatan.
</t>
  </si>
  <si>
    <t>Cerita Pelleng Peneppuh Babah</t>
  </si>
  <si>
    <t xml:space="preserve">Alkisah Rakyat ~ Konon dahulu kala sebuah istana kerajaan di Tanah Pakpak sekitar Benua Har-har. Rajanya bernama Pu Rempur Mayap-Mayap. Raja ini termasyhur kaya-raya, memiliki banyak hamba sahaya untuk bekerja, ternaknya tiada terhitung banyak, seperti: kerbau, kambing, babi dan ayam. Itulah sebabnya maka Pu Rempur Mayap-Mayap tersohor kemana-mana sampai ke negeri Timur ataupun Barat. Beliau dijuluki gelar pujaan. "Benar-benarlah beliau putera mahkota yang padanya tak kurang suatu apa dalam hal kewibawaan kepemimpinan. Kata titahnya tak pernah dibantah orang, tikarnya tak pernah digulung, selalu terbentang setiap saat karena tamu-tamu kerajaannya terus silih berganti datang bertamu ke istananya karena keagungan dan kemegahan panji-panji mahkotanya."
Walaupun demikian halnya, ada masa senang dan masa susahnya. Negeri yang telah adil makmur, rakyat yang hidup rukun dan damai saling tolong-menolong serta rajanya yang dohormati dan amat dicintai rakyatnya, kadang-kadang dengan tak disangka-sangka mendapat ancaman dari negeri lain yang ingin mengembangkan kerajaannya. Begitu juga keadaan kerajaan ini.
Dari sebuah kerajaan seberang, seorang raja yang bernama Raja Bulbulen memerintahkan segenap raja-raja hulubalangnya menggempur kerajaan Benua Har-har yang sedang makmur-makmurnya itu. Hulubalang raja tersebut menggunakan topeng daun sengkut (sejenis daun pandan dihutan). Mereka diperintahkan raja Bulbulen untuk menundukkan dan memperluas wilayahnya serta melenyapkan raja-raja yang ingin bertahan dan menentang kehendak raja. Ternyata maksud raja Bulbulen  ini mendapat tantangan dari raja Pu Rempur Mayap-Mayap bersama-sama rakyatnya hingga mengakibatkan terjadinya pergajahan (peperangan) yang tak dapat dielakkan. Siang dan malam graha (perang) semakin berkobar-kobar dan korban jatuh bergelimpangan dimana-mana. Sampai tujuh bulan lamanya peperangan itu berlangsung tetapi raja Pu Rempur Mayap-Mayap belum juga terkalahkan.
Tetapi, pada suatu hari kiranya malang tak dapat ditolak untung tak dapat diraih, mungkin perlawanannya itu belum direstui semangat kesaktian arwah-arwah nenek moyang mereka di kerajaan Benua Har-har. Mereka mengalami kekalahan sehingga  sebagian besar rakyatnya dan pasukannya gugur dalam medan laga. Dan kekalahan tak terelakkan lagi oleh kerajaan Benua Har-har Ratap tangis rakyatnya terdengar dimana-mana, dan yang sangat memilukan hati raja Pu Rempur sendiri mati dalam pertempuran itu.
Mereka terkenang kembali bagaimana agungnya kerajaan mereka yang telah lalu serta membayangkan betapa malangnya masih mereka berada dalam tawanan, perbudakan dan dibawah  kekuasaan raja seberang untuk masa waktu yang tak dapat ditentukan. Mengenang kekalahan itu mereka menangis, tua muda, besar kecil, terlebih -lebih kaum ibu, semuanya berkabung dengan hati yang amat pedih dan pilu.
Akan tetapi di antara mereka itu masih ada tujuh orang hulubalang Pu Rempur Mayap- Mayap yang selamat bersama putera mahkota dan dapat menyingkirkan diri dari keganasan pedang musuh. Mereka saling bertemu di hutan rimba dan seia-sekata membuat sumpah dan tekad bulat di bawah pimpinan langsung putera mahkota yang bernama si Pandirabar.
Mereka bertekad ingin merebut kembali kerajaannya dan menegakkan panji-panji mahkota Benua Har-har di kemudian hari.
Mereka pun meneruskan perjalanannya dengan maksud menemui kerajaan lainnya agar dapat memperoleh bantuan di negeri yang jauh sambil memantapkan ilmu keperwiraan dan belajar dan bertapa untuk mencari kesaktian. Hal ini menurut mereka akan dapat diperolah dengan jalan menemui kramat nenek Batara Guru di gunung kramat Batu Ardan. Sebagaimana diketahui, puncak gunung Batu Ardan  yang amat dikersmatkan, masa itu dikawal oleh puluhan ekor harimau hitam dan binatang-binatang purbakala sebagai piaraan nenek Batara Guru. Masing-masing mereka ada membawa bekal satu sumpit beras satu  tabung garam. Kiranya nasib masih malang dalam perjalanan di rimba belantara itu, kedelapan kesatria itu tersesat hingga tak tahu lagi persis di mana mereka berada. Akhirnya mereka memutuskan untuk mencari pohon kayu raksasa yang tinggi dimana tumbuh sejenis tumbuhan anggrek raksasa (dalam bahasa Pakpak disebut; peldang) Peldang tersebutlah mereka jadikan tempat menginap untuk menghindarkan diri dari bahaya serangan binatang-binatang buas yang mencari mangsanya malam hari. Akhirnya Pandirabar memutuskan agar di tempat penginapan itu saja mereka bertapa untuk selanjutnya pada suatu saat kelak dapat memperoleh ilham dari nenek  Batara Guru sesuai dengan cita-cita mereka.
Sesudah tujuh tahun Pandirabar beserta ketujuh hulubalangnya berada di pertapaan itu, bahkan dalam mendapatkan bahan makanan sehari-hari pun mereka sudah sempat berladang di celah-celah hutan itu. Selama bertapa itu mereka tidak memakan beras dan garam perbekalan yang dibawa dari istana . Beras yang sesumpit dan garam yang setabung itu tetap disimpan baik-baik karena bahan itu dianggap mereka sebagai obat pelipur dan penawar rindu ke istana. Beras dan garam itu baru akan dimakan kalau jalan lain untuk memperoleh bahan makanan tak ada lagi.
Pada suatu senja, mereka melihat seekor burung kramat sejenis murai (istilah Pakpak: Peduk Pegga), pada masa itu dikenal sebagai Peduk Perkutahtih. Setelah melayanh-layang beberapa saat lamanya, burung itu lantas hinggap bertengger diatas tunggul kayu di ladang Pandirabar dan bersikap seolah-olah ingin mengatakan sesuatu kepada Pandirabar. Keadaan itu menjadi bahan perhatian bagi sang putera mahkota Benua Har-har itu. Setelah beberapa saat, sang Peduk Perkutahtih berucap kepada Pandirabar.
"Wahai Pandirabar, inginkah kamu saya sampaikan hal yang akan menolongmu dari kekalahan melawan musuhmu agar kamu memperoleh kegagahan dan jadi panglima perkasa di antara kerajaan- kerajaan negerimu?... karena sang Maha Dewa telah memerintahkan kepada nenek Batara Guru puncak gunung Batu Ardan agar kami sampaikan pesan kepadamu tentang Palleng Peneppuh Babah.
Bukan sudah diperintahkan nenek kramat Sitaka Langit. Marilah saya akan menunjukkan bahan-bahannya yang akan jadi ramuan yang dipergunakan untukl itu," kata burung itu. Akan tetapi putera mahkota Pandirabar kurang yakin dengan kedatangan sang peduk itu, lantas dengan rasa jengkel dijawabnya.
"Wahai Peduk Perkutahtih!.... Apakah gerangan maksudmu berkata-kata demikian? Apakah kamu tak tahu bahwa saya ini adalah putera mahkota dari istana Benua Har-har yang datang kemari untuk bersenang-senang, dan sekedar mencari - cari tempat perladangan yang cocok dan subur?"
"Oooo..... wahai Pandirabar, sesungguhnyalah, saya sudah tahu halmu yang sebenarnya. Kamu hanya segan mengucapkan hal yang sesungguhnya padaku. Aku tahu bahwa Pandirabar adalah julukan putera mahkota Benua  Har-har yang dikalahkan oleh hulubalang raja Bulbulen. Hal itu sudah sejak lama kami dengar dari sang Bincala Balekat (sejenis burung yang suka berkicau di waktu pagi-pagi). Tetapi namun dimikian, jangan putus asa, karena sang Maha Dewa nenek Batara Guru dari puncak gunung Batu Ardan tetap sayang padamu asal kami bersatu-padu dengan keluargamu dan rakyatmu menebus kekalahanmu itu," jawab burung.
"Oooo kalau begitu hal yang sebenarnya, wahai Peduk Perkutahtih, maafkanlah daku dan terlebih dahulu aku ucapkan terima kasih padamu. Harap sampaikanlah padaku pesan nenek Batara Guru itu karena memang sebenarnya di rimba ini dan memutuskan bertapa untuk mendapatkan ilham dari nenek Batara Guru yang mulia itu," Pandirabar dengan nada memohon menambahkan lagi agar segeralah sang Peduk Perkutahtih menyampaikan pesan sang Maha Dewa nenek Batara Guru dari puncak gunung Batu Ardan.
"Marilah......., ikutilah saya, agar kutunjukkan padamu macam-macam ramuan yang diperlukan untuk Pelleng Peneppuh Babah itu," katanya pada Pandirabar. Kemudian Pandirabar diajak ke hulu Sicike-cike. Di sana ditunjukkanlah sebatang cabai rawit halus yang lagi merah ranum seraya disuruh petik oleh Pandirabar sebanyak tujuh kali tujuh buah. Diberitahukan oleh Peduk Perkutahtih lah  bahwa batang cabe rawit (istilah Pakpak; cina hembun) itu bukannya ditanam oleh manusia tetapi tumbuh sendiri dan terkenal pedasnya bukan main. Pandirabar dsangat gembira menuruti ajakan burung tersebut. kemudian diajak lagi ke serumpun an koning bunga (sejenis kunyit) lalu disuruh menggalinya sebanyak tujuh siung. Setelah selesai, Pandirabar diajak lagi ke bukit Pangacemmen untuk memetik buah rimbo bunga (jeruk nipis/ asam) tujuh buah. Dari sana terus ke Uruk Siganderrang untuk mengambil tujuh batang bawang ganderra (bawang halus) yang lazim digunakan orang Pakpak. kemudian disuruh lagi mengumpulkan beberapa jenis pucuk sayur-sayuran tujuh macam. Ramuan lainnya adalah seekor ayam jantan merah saga.
Setelah semua ramuan itu lengkap, kembalilah mereka ke pohon kayu raksasa. Sesampai di sana, hulubalang nan tujuh orang yang telah menanti-nanti itu disuruh menyembelih ayam jantan merah saga itu. sebagian daging ayam itu dipanggang, yakni genap buku-buku, tulang bongkolnya, perut besarnya, lehernya, ujung sayapnya dan satu lagi yang bernama upah kilapah. Cabai rawit mereh ditumbuk halus, sebagian digabung dengan bongkol -bongkol dan ujung-ujung sayap dan leher yang dicincang halus lalu digabung dengan nasi sekaligus bersama kunyit dengan jeruk nipis, bawang ganderra serta garam secukupnya. Ramuan itulah semuanya diaduk dalam piring Urpuk (sejenis daun pisang yang belum kembang). Nasi inilah yang disebut plleng ( baca : pelleng).
Sesudah nasi dihidangkan satu piring tiap orang (diatas daun langge) lengkap dengan nasi (plleng) tadi, maka mereka disuruh duduk bersila.
"Wahai Pandirabar beserta kawan-kawanmu nan tujuh orang," ujar Peduk Perkutahtih menjelaskan cara memeulai upacra itu. Anggota  hulubalang dan Pandirabar dengan serentak  meletakkan tangan di atas nasi pelleng, lau disuruh Peduk Perkutahtih mengulang-ulang sodip (tabas, mantra) bersama yang ingin beroleh restu dan berkat dengan tenaga magis dan khidmat nasi plleng tersebut. Begini bunyi mantranya.
En no kupangan kami plleng peneppuh babah, asa isen nai menangkih merseppuh mobabah, mersira mo rana lako maraloken musuh silako menaban. Enmo kumakan kami plleng peneppuh babah, talu mo musuh kincal mo daging nami maraloken musuh.
En mo tuhu kumakan kami plleng peneppuh babah, bage niajarken mpung Batara Guru, asa dos mo arih bage perpeddas ni plleng mo perpeddas ukurnami mi graha maraloken musuh Batara kaseh. En mo tuhu kumakan kami plleng peneppuh babah ikeke matawari, asa bage ni plleng mo tuhu ate dekket pusuh-pusuhna silako alo graha bage nirep-repnami en mo buk-bukuna janah kumeke mo berrat bung hombang, berrat tahu, bage perbincer matawari cakgen en mo bincer sumasak sanggap dekket tuah mendahi kami, ndaoh kali ndaoh habat, mbuah page lambang dukut, tergempang kennah cinari dekket sumangan menjungjung mengratahi Batara Kash."
Artinya : "Disini kami makan nasi penyepuh mulut ini, maka semakin bersepuhlah mulut kami, bergaramlah badan melawan musuh yang bwrmaksud melawan. Disini kami makan nasi penyempuh mulut kalahlah musuh, tergeraklah badan kami melawan musuh. Di sini, benarlah kami makan nasi penyepuh mulut seperti yang diajarkan nenek Batara Guru, agar serupa terik harilah, seperti pedasnya nasi plleng inilah pedasnya hati kami memerangi musuh yang berniat jahat. Di sini, benarlah kami makan nasi penyepuh mulut pada waktu matahari naik, agar seperti nasi pllenglah hati dsn jantung kami marah, seperti buku-buku yang remuk inilah musuh kami, lalu seperti ringannya bunga ringannya labulah, seperti terbitnya matahari pahala, wibawa dan tuah kami, jauh sekalilah rintanga-rinytangan, bernaslah padi, bertambahlah mata pencaharian dan menopanglah dewata pengasih."
Setelah mereka dapat serempak mengulang-ulang mantra itu maka meteka pun disuruh secara bersama-sama memakan nasi plleng itu sampai tandas, tak boleh tersisa. Sehabis makan, ketujuh hulubalang dan Pandirabar putera istana Benua Har-har telah merasa semangat juang dan keperkasaannya pulih kembali serta semangat temurnya bergolora kembali dan sama-sama ingin segera terjun ke medan laga untuk meneruskan perang mengusir hulualang raja Bulbelen dari istana Benua Har-har. 
Setelah mereka tiba di istana Benua Har-har dengan semangat dan kekuatan magis nasi plleng yang baru saja dimakannya dan sugesi mantra tadi, Pandirabar dan ketujuh hulubalang Benua Har-har dengan mudah dapat mengempur danmemporak-porandakan hulubalang raja Bulbelen dalam beberapa jurus saja. Pandirabar segera mencabut dan memainkan Piso Golok Pekato ngangang (pisau puaka orang Pakpak) yang termasyhur itu. Dengan singkat pisau itu dapat menebas musuh, satu demi satu jatuh bergelimpangan, sehingga istana dan kerajaan Benua Har-har dapat dipulihkan kembali. Panji-panji kebesaran kerajaan kawasan Benua har-har pun segera ditegakkan pertanda kemenagan.
Sejak itulah hingga sekarang orang-orang Pakpak tak luput dari kebiasaan dan kegemaran makan nasi "plleng" yang bernilai dan berdaya magis bagi mereka turun temurun. Makanan inilah makanan khusus dan tradisonal Pakpak yang tak dapat ditemui pada adat suku-suku lainnya di Indonesia. Itulah sebabnya maka sejak masa kepemimpinan Pandirabar sampai saat ini, orang-orang Pakpak mengenal dan menggemari nasi plleng terutama waktu sedang dan atau akan menghadapi ujian-ujian berat atau pun amat menentukan.
</t>
  </si>
  <si>
    <t>Cerita Datu Kandibata</t>
  </si>
  <si>
    <t xml:space="preserve">Alkisah Rakyat ~ Kata yang empunya cerita dahulu kala tersebutlah sebuah cerita yang bernama Datu Kandibata. Di tepi sungai Lau Biang ada;ah sebuah kampung yang sangat terkenal, yaitu kampung Kandibata. Adapun sebabnya maka kampung Kandibata itu terkenal ialah karena di kampung itu ada sebuah rumah tangga tempat sepasang suami usteri yang keduanya Datu Besar. Mereka mempunyai 2 (dua) orang puteri yang sangat cantik yang tertua bernama Si Beru Tandang Karo dan yang bungsu bernama Si Beru Tandang  Meriah.
Datu Kandibata dan isterinya sering dipanggil, orang untuk mengobati orang yang sakit. Karena Datu inilah sebetulnya maka kampung Kandibata terkenal sampai ke Tanah Alas, Tanah Deli, Tanah Toba terus Tanah Simalungan.
Muridnya banyak, pusaka dan tongkatnya pun sangat banyak, begitu juga oabat-obatan dan segala jenis minyak di dalam guci-gucinya. Dia sangat pintar dapat meramalkan apa saja, dan mengetahui waktu yang bagaimanapun. Apa yang diucapkannya terus menjadi kenyataan. Ada pun bila disentuhnya "bertunas," katanya, terus bertunas. Manusia pun jika baru empat malam dikuburan jika bangkainya masih sempurna, "hidup," katanya terus hidup. Oleh karena itu semua orang menghormatinya, baik rakyatnya, maupun datu-datu, apa lagi prajurit dan raja-raja besar. Tetapi ada sedikit kelemahan Datu Besar ini, yaitu ia sangat tamak akan uang.
Pada suatu hari di tanah Alas berjangkit penyakit cacar. Semua rakyat raja tanah Alas sudah terkena penyakit cacar. Oleh karena itu raja Alas mengirim utusan ke Kandibata memanggil Datu Kandibata yang trkenal pandai mengobati segala macam penyakit itu. Utusan raja Alas itu membawa prajurti sebanyak dua belas orang. Sampai di Kandibata terus didatanginya rumah Datu Kandibata.
"Apa maksudmu datang ke rumah Datu ini?" kata salah seorang muridnya bertanya kepada utusan raja Alas itu.
"Aku adalah utusan raja Alas, dan aku hendak berbicara dengan Datu karena  kata raja kami, hanya Datu inilah yang sanggup mengobati penyakit cacar yang sedang hebat-hebatnya melanda tanah Alas. Kalau mengenai upah berapa pun dimintanya akan kami bayar; entah dia meminta emas, suasa, entah perak, semuanya akan kami penuhi. Begitulah raja kami dari tanah Alas."
"Kalau begitu , baiklah akan kesampaikan kepada Datu," kata murisnya. Diberitahukan muridnya itulah semua yang dikatakan oleh utusan raja Alas itu kepada Datu Kandibata.
Maka disuruhnyalah muridnya itu memanggil utusan raja Alas ke pertapaannya. Maka berbicaralah mereka. Kata Datu Kandibata.
"Sebelum engkau datang aku sudah mengetahui bahwa sekarang ini lagi hebat-hebatnya penyakit cacar melanda tanah Alas. Penyakit itu datang dari tanah Singkel, seperti angin berembus suaranya datang."
"Benar Datu," kata utusan raja Alas itu. 
"OLeh karena itu aku harus bermufakat denga isteriku ibu Si Beru Tandang Karo apakah akan ke sana atau tidak, karena aku pun tahu raja Alas sangat kaya," katanya.
Maka disuruhnyalah muridnya memanggil isterinya kerumah. Setelah isterinya datang diceritakannyalah semua apa yang dikatakan oleh utusan raja Alas itu.
"Aku sangat takut, kalau-kalau kesini pun akan datang juga penyakit cacar itu, jangan-jangan nanti anak kitapun kena pula pada waktu kita di tanah Alas' kata isterinya.
"Kalau begitu, iar kubaca dahulu pustaka," kata Datu Kandibata kepada isterinya. Diambilnyalah pustaka lalu dibacanya.
"Benar, kelak setelah kita sampai di tanah Alas akan berjangkit penyakit cacar  dari tanah Alas ke tanah Karo omo. Anak kia pun akan kena dan berbahaya pula. Tapi walupun begitu, jangan takut karena walau nanti ia mati dapat dihidupkan kembali," katanya kepada isterinya.
"Aku sangat takut, tapi walaupun demikian, terserah kepadamu, asal saja jangan sempat kita mendapat malu kelak, anak kita mati gara-gara kita mengejar uang ke tanah Alas," kata isterinya.
"Jangan takut, orang yang telah mati pun dapat kuhidupkan," katanya. Lalu katanya kepada  salah seorang muridnya.
"Panjatlah pohon beringin tunggal itu lalu dipanggil Datu lah angin puting beliuang, maka jatuhlah murid itu kebatu, terus mati hancur semua tulangnya. Lalu disuruhnya angin berhenti, "Bangun engkau." Muridnya itu terus bangun. Setelah dilihatnya oleh isterinya peristiwa itu maka mereka pun sudah sepakat akan berangkat ke tanah Alas bersama utusan raja Alas keesokan harinya.
Malam harinya dipanggilnya semua saudara-saudaranya beserta murid-muridnya, lalu dipesankannya agar selama mereka berada di tanah Alas, entah bagaimana nanti keadaan kedua anaknya entah sakit, atau sedikit saja pun panas badannya supaya diseluruh muridnya memanggil mereka ke tanah Alas. Mendengar pembicaraan itu menangislah kedua anaknya lalu katanya. "Entah kita tidak akan bersua lagi jika penyakit cacar itu berjangkit ke sini ayah, entah inilah perjumpaan kita yang terakhir ibu," kata kedua anaknya sambil menangis.
"Aku Datu besar, ibumu juga datu Besar anakku, apa yang kau takutkan walaupun kami pergi ke tanah Alas, siapa pun tidak ada yang berani berbuat jahat kepadamu, jangankan manusia, binatang di hutan, hantu keramatpun takut melihat kami. MUridku pun banyak yang akab menjaga kamu berdua."  
"Walaupun begitu ayah sekiranya kami mati kelak hendaknya di hadapan ayah dan ibu, begitlah permintaan kami. Mimpiku pun buruk ayah," kata si Beru Tandang Karo
"Mengenai itu sudah kuketahui   anakku, tapi yang bersama engkau itu,"  kata Datu Kandibata kepada isterinya, lalu dijawabnya.
"Ah, aku juga merasa seperti ada bau mayat pada sirih ini. Saya pikir lebih baik kita tidak usaha berangkat,"katanya, seraya menitik air matanya.
"Jangan takut," kata  Kandibata.
"Kami pikir, abang lebih baik jangan berangkat karena ia sangat tamak akan uang.
Setelah beberapa hari dia di tanah Alas, datanglah 3 (tiga) orang muridnya memberitahukan bahwa ke tanah Karo pun sudah berjangkit penyalit cacar.
"Datu, sekarang penyakit cacar sudah berjangkit di Tanah Karo, Si Beru Tandang Meriah pun kena dan sangat parah.Sudah kami obati, tetapi bukan bertambah baik malah bertambah parah," kata ketika muridnya itu.    "Kalau begitu pulang kita," kata isterinya.
"Tidak, jangan takut. Seandainyapun ia mati dapat kuhidupkan kelak. Pulanglah kamu dan bawa uang ini sesumpit kamu seorang. Besok akan keberitahukan pada raja Alas agar disediakannya dua orang prajurit untuk mengantarkan kamu," katanya.
Setelah itu beberapa hari kemudian datang pula saudara isterinya tiga orang, lalu salah seorang berkata.
"Bang pulanglah Abang besok ke Kandibata, penyakit anak kita itu bertambah parah setiap hari. Kami takut mereka akan mati kalau Abang tidak ada di situ. Kalaupun mereka mati agar dihadapan Abang, karena mereka selalu menangis." katanya.
"Jangan takut Dik, pulang sajalah kamu besok. Tidak selamanya seperti ini enaknya mencari uang. Cuma seandainya mati anak kita itu kuburkan nanti di antara pohon beringin dengan tempatku bertapa supaya siapa pun tidak ada yang berani menganggunya, baik manusia, baik hantu keramat maupun hantu-hantu. Besok kamu bawa uang ini sekarung seorang dan yang mengantarkan kamu akan kuminta dua belas orang prajurit raja Alas ini," kata Datu itu.
"Tidak, jangan engkau bersedih," jawabnya. Menangislah isterinya. Begitulah disuruhnya saudara isterinya itu pulang dengan membawa uang sekarung seorang diantarkan dua belas orang prajurit raja Alas.
Setelah saudara isterinya itu sampai di Kandibata, datang pulalah saudaranya tiga orang katanya.
"Pulanglah Abang dahulu penyakit anak kita itu bertambah parah selalu, sekarang bergerak pun mereka tidak sanggup lagi. Kalau masih lama Abang pulang, bagaimanapun kita akan berpisah dengan mereka."
"Tidak, pulang sajalah kamu besok. Cuma kalau anak kita ini mati besok, buat nanti kuburannya agak tinggi di antara pohon beringin tunggal dengan pertapaanku. Kalau kamu pulang besok bawalah uang ini sekarang seorang," katanya.
"Karena uang maka kita tidak pulang. Mati pun nanti anak kita itu tidak lihat lagi karena mengejar uang," kata istrinya menangis sambil memukuli tubuhnya.
"Jangan engkau menangis, Orang mati pun dapat kuhidupkan kembali," kata Datu Kandibata.
Keesokan harinya pulang pulalah saudaranya itu membawa uang sekarung seorang diantarkan oleh prajurit raja Alas. Tapi sebelum pukul sepuluh sudah datang utusan anak kampung memberitahukan bahwa si Beru Tandang Karo dan si Beru Tandang Maeriah sudah mati.
"Datu, Si Beru Tandang Karo dan si Beru Tandang Meriah sudah meninggal," katanya.
"Kalau begitu cepat engkau pulang besok bawa uang ini sekarung untuk biaya penguburannya. Katakan kepada murid--muridku suaya diaturnya kuburannya, mayatnya suoaya dibalut dengan kain putih dan dimandikan dengan air jeruk purut," jawab Datu itu.
"Anakku, anakku, rupamu [un tidak sempat lagi kulihat karena ayahmu tamak uang......ni......ni," menangis ibu si Beru Tandang Karo.
"Diamlah engkau, nanti akan hidup juga kembali," kata Datu Kandibata menghibur isterinya.
Menjelang si Beru Tandang Karo dan si Beru Tandang Meriah mati, mereka sangat sedih, tiada henti-hentinya air matanya menitik, mengingat ayah-ibunya mengejar uang ke tanah Alas. Mereka sangat sedih, pada waktu napasnya hendak putus, katanya.
"Tak lama lagi dunia ini akan kutinggalkan, di makah engkau ayah, dimanakah engkau ibu.....," kata si Beru Tandang Karo dan si Beru Tandang Meriah. Orang yang melihat pun sedih semuanya.
Setelah meningal dunia maka dibuatlah pesta penguburananya. Apa yang dipesankan Datu Kandibata mengenai cara-cara penguburan si Beru Tandang Karo dan si Beru Tandang Meriah dilaksanakan oleh saudara-saudaranya, semoga mereka dapat lagi hidup kelak pikir mereka. Datu Kandibata dan isterinya sudah berbulan-bulan di tanah Alas.
Setelah itu si Beru Tandang Karo dan si Beru Tandang Meriah dikuburkan, hantunya terus menangis di atas kuburan, mereka sangat sedih. Sedih hatinya berpisah dengan ibu-bapaknya. Tapi karena tamaknya ayahnya kepada uang, mereka mati pun ayahnya tidak juga datang. "Barangkali sudah lupa ayah dan ibu kepada kami," kata hantunya menangis.
Karena mereka terus  menangis maka terdengarlah suara mereka itu kepada Keramat Gunung Sibayak yaitu Keramat Batu Marlunglung dan Keramat Batu Ernala, mereka sangat kasihan. Akhirnya berkatalah ia kepada pesuruhnya katanya.
"Coba tanya apa sebabnya mereka menangis sepanjang hari. Sungguh sedih mendengar ratapan mereka itu."
"Boleh...." kata pesuruhnya. Maka berangkatlah ia bersama beberapa orang kawannya mendatangi hantu si Beru Tandang Karo dan si Beru Tandang Meriah. "Mengapakah engkau menangis sepanjang hari anakku," kata pesuruh itu.
"Tak terlukiskan lagi apa sebabnya, bibi yang belum kukenal Ibu mereka pergi kami disini pun sakit pula. Sudah sering ayah dan ibu dipanggil ke tanah Alas, tapi sekali pun mereka tidak datang. Kembali semua yang memanggil. Sekali lagi pun berbicara bersama ayah dan ibu, tapi sampai sekarang ini sudah sampai setahun, kubur kamipun tidak filihatnya entah satu pun mereka tidak akan kembali lagi...... ui.....ui., jawabnya sambil menangis.
"Jangan menangis anakku.... apakah gerangan halangannya maka ia tak datang-datang?" tanya pesuruh itu.
"Karena mengejar uang. Semua orang yang memanggilnya uang itulah yang diberikannya, entah berapa banyak uang itu sudah diperolehnya sebagai upahnya mengobati orang tak tahulah kami sampai-sampai ia lupa melihat kami. Katanya sebesar tulang sisir saja pun tulang kami tinggal, kami dapat dihidupkannya kembali, begitulah katanya kepada yang menjemputnya," kata si Beru Tandang Karo.
"Kalau begitu, anakku kami ini pesuruh Keramat Gunu g ibayak. Marilah sama-sama kita pergi ke sana, anggaplah dia sebagai pengganti ibumu. Lagi pula ayah dan ibumu sudah tidak perduli kepadamu," kata pesuruh itu. Lama mereka berpikir. Akhirnya kata si Beru Tandang Karo.
"Kalau begitu katamu bibi, baiklah! Engkaulah sekarang yang kami anggap sebagai orang tua kami." Maka pergilah mereka mendatangi Keramat Gunung Sibayak. Sampai di atas terus diceritakan pesuruh itu bagaimana yang sebenarnya kehidupan kedua gadis itu.
"Kalau begitu anakku, tinggallah di sini. Apa kehendakmu akan kepenuhi, pemandianmu, pemandian si Banggal-banggal. Siapa pun tidak akan berani menganggapmu, karena aku keramat yang mendiami Gunung Sibayak ini." Menangislah si Beru Tandang Karo dan si Beru Tandang Meriah karena senangnya pikirannya. 
"Jangan menangis anakku! Akulah orang tuamu yang mengasihimu. Berapa orang pesuruh yang ku kehendaki akan kusediakan. Berapa orang yan kau kehendaki membawa tapak sirihmu akan kusediakan. Pakaian bagus juga dapat kau pilih dan kalau engkau mau berkeramas jeruk puruk dapat tiapa hari diambil pesuruhmu," kata orang tua itu. Akhirnya diamlah mereka.
"Pergi ambil semua tulang-tulangnya lalu simpan di mana tidak dapat dilihat oleh manusi," kata Keramat Gunug Sibayak kepada pesuruh. Tandang Karo dan si Beru Tandang Meriah, dibukanyalah kuburan itu lalu diambilnya seluruh tulang-tulangnya. Dan setelah diperolehk=nya semua tulang-tulang si Beru Tandang Karo dan si Beru Tandang Meraih, terus dibawanya ke atas Gunung Sibayak lalu disimpannya siapapun tidak ada yang mengetahuinya lagi.
Setelah itu berpestalah keramat Gunung Sibayak bersama seluruh rakayatnya, karena sangat bergembira memperoleh dua orang anak gadis yang sangat cantik parasnya. Bergendanglah mereka tujuh hari tujuh malam lamanya. Semua pedagang yang selalu lewat menuju tanah Deli keheranan dan mereka ketakutan karena hanya suara gendang yang terdengar, orangnya tidak tampak.
"Bagaimanapun pasti keramat Gunung Sibayah yang bergendang itu," pikir mereka.
Datu Kandibata di tanah Alas sudah mengetahui hantu anaknya sudah diambil keramat. Oleh karena itu katanya kepada isterinya.
"Besok kita pulang karena hantu anak kita sudah diambil keramat." Maka pada malam itu juga ia minta diri kepada raja Alas. Lalu diceritakannyalah apa sebabnya maka ia pulang.
"Kalau begitu baiklah engkau pulang dan upahmu besok akan kusediakan; orang yang akan mengantarkan engkau pulang besok akan kupersiapkan," kata raja Alas. maka keesokan harinya berangkatlah Datu Kandibata yang terkenal ke Barat dan Ke Timur, ke tanah Deli ke tanah Alas, ke tanah Toba sampai ke tanah Simalungun itu. Berangkatlah ia bersama isterinya diiringkan oleh pemikul upahnya dan prajurit yang mengantarkannya ke kampung Kandibata. Raja Alas pun sangat senang memberangkatkan Datu Kandibata karena seluruh rakyatnya telah sembuh waktu itu.ia merasa sangat besare jasa Datu Kandibata kepadanya dan kepada seluruh rakyatnya.
Setelah dalam beberapa hari dalam perjalanan, kira-kira pukul sepuluh sampailah ia di pohon beringin tunggal, dan tidak berapa lama lagi ia berjalan sudah dilihatnya kuburnan yang sudah terbuka.
"Pastilah ini kuburan anak kami itu," pikirnya, tapi tidak ada yang berani berbicara. Ibu si Beru Tandang Karo terus menangis.
"Anakku.... anakku Beru Tandang Karo, Beru Tandang Meriah, aku datang anakku, sambutlah aku dan ayahmu anakku!". Mendengar suara orang menangis, maka berdatanganlah orang kekuburan itu. Tapi setelah semua sampai disitu dilihatlah kuburan itu sudah terbuka, apa pun tidak ada lagi. Dicari tulang-tulang, sebesar tulang sisir pun jadilah, tapi jangankan sebesar tulang sisir sebesar lada pun tak ada lagi. Datu Kandibata dan isterinya terus menghemoaskan tubuh, tapi semuanya telah sia-sia tak ada gunanya. Sia-sia Datu besar, sudah sia-sia topi putih ditopikan, sia-sia berbaja datu, sia=sia pustaka bersumpit-sumpit, sia-sia banyak obat dan minyak.
Seperti biasa berangkat pulalah pedanga memikul barang dagangannya ke Tanah Deli melalui Penatapan lalu mereka  meletakkan sirih di situ. Pada waktu mereka meletakkan sirih itu mereka mendengar suara orang bernyanyi. "Hai Paman,pamanku pemikul ke tanah Deli, kasihilah aku, adikku selalu menangis kubujuk pun ia tak mau diam karena itu tolonglah bawakan main-mainan adikku ini," kata suara itu.
"Boleh Bibi, tapi bagaimana caranya kami memberikannya nanti, karena rupamu tak tampak hanya suaramu yang dapat kami dengar,: kata pedagang itu.
"Tidak mengapa itu Paman, aku tahu kalau kamu besok lewat, aku akan bernyanyi seperti ini disini menina bobokan adikku."
"Baiklah Bibi kami akan berangkat moga-moga kami beruntung agar samapai niatmu itu besok," kata pedagang itu, maka berangkatlah mereka ke tanah Deli untuk berdagang. Sampai di tanah Deli benarlah mereka beruntung. Maka dibelinyalah main-mainan yang dipesankan itu. Setelah sampai di Penatapan lalu berserulah ia.
"Ini Bibi yang tak tampak, pesanmu semalam."
"Tinggalkan saja di situ Paman, nanti akan kuambil," katanya terdengar suaranya tak tampak.
"Jika kamu besok pergi lagi ke tanah Deli Paman dan pada waktu pulang kamu akan menjumpai bambu tiga potong di sini. Hanya kamu bertiga nanti yang melihatnya, orang lain tidak.
Bawalah nanti bambu itu baru dibuka. Sekali ini Paman tolonglah bawakan cocang-cocang adikku, warna kuning dan warna perah," kata suara itu lagi. Ketika mereka kembali, dibawanya pula apa yang dipesan oleh suara itu.
"Ini Bibi pesanmu semalam, mainan adikmu itu," kata pedagang itu.
"Letakakan di situ Paman. Bawalah bambu itu yang kujanjikan semalam, sebatang kamu seorang. Ingat setelah empat malam baru dibuka." Pedagang itu mengambil bambu itu lalu pulanglah mereka. Seorang terus membuka bambu itu, isinya setelah lipan seorang lagi setelah dua malam dibukanya pula, isinya setelah lipan setengah emas; yang seorang lagi setelah pas empat malam baru dibukanya isinya emas semuanya. Karena sangat gemnira bambunya berisi emas, maka terus didatanginya temannya yang dua orang lagi.
"Bagaimana, apa isi bambumu dahulu," katanya.
"Aku, terus kubuka, isinya lipan," kata yang seorang.
"Aku setelah dua malam baru kubuka, isinya setengah lipan setengah emas," kata yang seorang lagi.
"Aku setelah pas empat malam baru kubuka, isinya emas semua."
"Kalau begitu kapan lagi kita ke tanah Deli kawan?' kata kawannya yang dua orang lagi.
"Besok sajalah kita pergi," kata yang seorang lagi.
Keesokan harinya berangkat pulalah mereka membawa dagangan ke tanah Deli. Sampai di Penatapan diletakkannya pulalah sirihnya lalu berseru.
"Ini kami persembahkan sirih Nek," kata mereka. Terus dengar pula suara.
"O, Paman yang lewat; 'kan beruntung kamu bertiga" kata suara itu.
"Beruntung Bibi, bagus yang kau berikan itu," kata mereka serentak.
"Paman kasihanilah kami, adikku selalu memangil ayah dan ibu kami; aku juga sangat rindu kepada mereka. Ayah dan ibu kami Datu besar di Kandibata. Tolong sampaikan pesan ini kepadanya. Anaknya si Beru Tandang Karo di Lau Debuk-debuk di pemandian Batang Sibonggal-bonggal, dia mandi-mandi di situ, sambil menina -bobokkan adiknya, begitulah katakan kepadanya Paman!" "Boleh Bibi," kata pedagang itu serentak.
"Kami sering mendengar  suara orang bernyanyi di Penatapen Ayah dan ibuku Datu besar di Kandibata, kata suaranya, tapi orangnya tidak tampak," kata pedagang itu kepada Datu Kandibata.
"Kalau begitu besok sama-sama kita kesana," kata Datu Kandibata. Maka pada keesokan harinya berangkatlah Datu Kandibata dan isterinya beserta ketiga pedagang itu ke Panapaten. Sampai di situ pedagang itu terus mempersembahkan sekapur sirih lalu berseru.
"O,... bibi, ini pesanmu semalam; ayah dan ibuku Datu Besar, katamu semalam, ini sudah kami bawa mereka."
"Bawa ke mari," kata si Beru Tandang Karo. Hanya suara yang terdengar, rupa tak tampak.
"Ibu.... dimanakah engkau selama ini maka baru sekaranag ini engkau datang? Sudah hancur tulang-tulang kami itu ibu?
Dimanakah engkau selama iniayah, maka tidak kau lihat kami pada waktu kami sakit parah, baru sekarang engkau datang....ui.....ui..," sepeerti suara si Beru Tandang Karo didengarnya tapi ruoanya tak tampak. Didengarnya pula suara si Beru Tandang Meriah.
"Ayah...ayah...ibu...., rupanya kita tak bisa lagi berjumpa, kami takkan bisa lagi menjadi manusia karena kamu mengejar duit...., rupanya tak ada lagi tulang-tulang kami itu sebesarmenir pun...ui.....ui. Kami juga ingin menjadi manusia kembali ayah...ibu, tapu rupanya tak bisa diubah apa yang telah terjadi... ui....ui....ui. Kamu yang bersalah, kami yang menderita," bunyi ratapannya.
"Kami juga sangat merindukanmu ayahku, ibu....ui....ui, tapi apa hendak dikata kami takkan bisa menjadi manusi lagi ayah ,ibu sekali ini ayah akan mendapat malu, ibu Datu terkenal ayah datu besar. Sekali ini sudah sia-sia engkau bertopikan kain putih, sudah sia-sia engkau berbajukan baju datu, biar  bagaimanapun kami takkan bisa lagi menjadi manusia, karena tulang-tulang kami itu sudah hancur di dslam kawah Gunung Sibayak. Sudalah ibu, sudhlah ayah, sudah demikian suratan tangan kami, sudah takdir ayah dan ibu,.... ui.... ui. Ibu kalau kamu hendak melihat rupa kami, dan jika kamu ingin agar oleh-olehmu itunkami makan, engkau buatlah batas antara kita yaitu tenda kain putih karena kita tak bisa lagi berdekatan. Jika rupa kami sudah tampak nanti, pandanglah kami jangan pegang. Jangan sekali-kali engkau sentuh kami, karena bila engau sentuh kita akan berpisah, engkau tidak akan melihat rupa kami lagi," kata suara itu.
"Baik anakku," katanya. Maka diletakkannnyalah semua oleh-olehnya, kue, pisang, nasi beserta lauk pauknya.
"Ini oleh-oleh kami itu anakku, tunjukkanlah rupamu itu kata ibunya. Maka ditunjukkanlah rupanya dan tampaklah mereka menikmati hidangan itu.
"Makanlah di oleh-oleh ayah dan ibu kita ini," kata si Beru Tandang Karo kepada adiknya si Beru Tandang Meriah. Maka mereka berdua dengan lahapnya. Melihat rupa kedua anaknya mereka tak sabar lagi lalu dipeluknya kedua anaknya itu, runtuhlah tenda itu apa pun tak ada lagi, hanya hidangan itu yang tinggal sedikitpun tidak berkurang. Rupa terus tak tampak lagi, hanya suara yang terdengar. Kata suara itu, "Sudahlah ibu sudahlah ayah, pulanglah kamu, kami pun akan pulang, apa boleh buat inilah sebagai contoh kepada manusia. Gara-gara mengejar uang anak sakitpun tidak dipedulikan.'
"Jangan begitu anakku," katanya sambul terus mengikuti suara itu. Hanya suara saja yang terdengar, rupa tak tampak lagi. Akhirnya sampailah mereka di kaki Gunung Sibayak. Di situ hanya suara angin lagi yang terdengar seperti orang menangis bertambah lama bertambah tinggi ke atas Gunung Sibayak; akhirnya suarapun tidak ada lagi terdengar.
"Dimanakah kamu anakku, marilah ke mari agar kita bercakapa-cakap," panggil mereka. Tak ada lagi terdengar apa pun. Maka dihempaskan ibu Beru Tandang Karo dirinya lalu menjerit.
"Anakku Beru Tandang Karo, anakku Beru Tandang Meriah, entah ku bunuh diriku baru dapat kita berjumpa." Dilemparkan Datu Kandibata topinya, dibuangnya semua obat-obatnya, dipecahkannya semua guci-guci tempat minyaknya. Pada tempat ia membuang obat-obat dan minyak-minyaknya itu tanah terus gundul, semua tumbuh-tumbuhan terus kering dan apa pun tak tumbuh lagi di situ. Dinamakanlah tempat itu "Pertektekan" (tempat memotong, karena pada tempat itulah semua obat- obatan, minyak dan ilmunya dibuang dan dihancurkannya. Semua binatang kalau melewati tempat  itu akan mati, tapi manusia tidak.
Sampai sekarang pun masih banyak tulang-tulang binatang di situ dan tanah itu tetap gundul sampai sekarang ini.
</t>
  </si>
  <si>
    <t>Kisah Sitagan Bulu</t>
  </si>
  <si>
    <t xml:space="preserve">Alkisah Rakyat ~ Menurut cerita dan berita orang tua-tua, tersebutlah seorang raja bernama Raja Ompu Pangisi marga Marbun Lumbun Gaol dari Pollung (Humbang) dengan saudaranya si Taganbulu  (seorang gadis yang lain dari yang lain). 
Sebelum Ompu Pangisi lahir ke dunia, sudah duluan lahir si Taganbulu yang selalu kerdil. Malahan adiknya perempuan telah kawin duluan. Karena kecilnya, maka perempuan kerdil  ini dimasukkan dalam potongan bambu, karena itulah maka namanya disebut si Taganbulu. Demikian jugalah nasib saudaranya Ompu Pangisi. Waktu lahir ke dunia, ibunya meninggal. Bentuknya seperti bola bundar yang disebut gumul (bayi yang bundar seperti bola). Orang yang  mati melahirkan waktu itu tidak dikuburkan, tetapi dibuang ke suatu tempat. Mayatnya dibuang ke sungai Silom bersama bayi gumul tadi. Semua pengantar segera kembali ke rumah dan tak boleh menoleh ke belakang. Sang suami sedih bercampur ngeri karenanya. Tapi apa hendak dikata, itu adalah takdir Tuhan Maha Pencipta. Siang dan malam ayah yang duda ini selalu berurai air mata mengenang isterinya tercinta.
Pada hari berikutnya seorang penangkap ikan pergi ke sungai Silom melihat alat penangkap ikannya. Setelah bubu itu diangkat maka dilihatnyalah sesuatu di dalam, bundar seperti boa. Hatinya jadi heran. Detelah diperiksa, lelaki itu semakin terkejut karena yang bundar itu tsak lain dari gumul manusia. segera bubu itu  dibawa ke rumah, lalu dibukanya di halaman rumah. tetapi karena bayi gumul itu bukan sembarang manusia, tidak juga mati walupun telah dibiarkan begitu terletak. Hal itu terbukti lagi di mana semua ternak lembu dan kerbau tak mau keluar dari kolong rumah sebelum gumul itu diangkat dan diletakkan di atas pematang. Setelah ternak -ternak itu keluar dan sampai di luar kampung, terdengrlah bunyo petir yang keras hingga gumul itu pun pecah serta -merta lahirlah Ompu Pangisi.emilik bubu tadi jadi heran bercampur takut. Karena itu bertanyalah dia ke ana kemari siapa kiranya yang baru meninggal dunia waktu melahirkan. Akhirnya diketahuilah bahwa Ama Raja Dirumana yang berhak atas anak itu. Dijelaskanlah kejadiannya bahwa anak itu didapatnya dari sungai Silom. Setelah kedua pihak saling menerangkan yang sebenarnya, maka bayi itupun diserahkannya kepada Ama Raja Dirumana. Kiranya kehadiran bayi ini kembali rasa dukacita bagi sang ayah yang malang ini. Karena itu dipanggilnyalah anak-anaknya beserta para menantunya. Tak seorang pun diantara ereka yang mau memelihara bayi itu kecuali anak dan menantunya yang keempat, yakni Raja Simamen dan isterinya boru Nainggolan. Boru Nainggolan menerimanya karena dasar kasihan dan cinta manusia, walupun mereka sendiri baru tiga bulan  berumah tangga. Sebenarnya yng paling tepat mengasuh byi itu adalah anak-anak dan menantunya yang lebih tua karena mereka sedang mengusahakan anak kecil. Tetapi kerena mereka tak rela, Boru Nainggolan dengan rela dan kasih sayang menerimanya. Ama Raja Dirumana menyatakan rasa terima kasihnya kepada menantunya yang keempat itu.
"Saya cukup mengerti," katanya, "Kalau anak ini benar-benar mau hidup, maka akan ada jalan untuk memeliharanya katanya lagi. Benarlah, setelah anak itu diterima boru Nainggolan badannya jadi hamil serta dapat menyusukan bayi itu. Karena itu;ah maka bayi itu diberi nama Pangisi, sebab memberi tuah kepada boru Nainggolan.
Lama kelamaan anak itu semakin besar denga suburnya. Pada usia 12 tahun Pangisi telah sanggup menggembalakan ternak orang tuanya (maksudnya abangnya sendiri) Dia rajin bekerja dan hasil kerjanya selalu baik. Semua ternak gembalanya gemuk-gemuk dan beranak banyak. Dan setiap pergi ke padang rumput, Pangisi selalu membawa cangkul untuk mengerjakan sebuah kebun. Abangnya sangat senang melihat tingkah lakunya sehari0hari, hanya belakangan ini agak berkurang karena beberapa ekor ayamnya hilang bila Pangisi sendirian tingal di rumah. Kiranya waktu keluarga itu berada diladang, seorang anak nenek bercerita kepada Pangisi.
"Apakah orang tuamu ini baik-baik terhadapmu?" tanyanya.
"Yah....baik-baik nek, kenapa rupanya?" kata Pangisi ingin tahu.
"Terima kasih, nak. Saya sangka tidak demikian halnya. Karena sebenarnya dia itu bukannya orang tuamu, dia adalah abangmu. Sedang ibumu sudah meninggal dunia waktu melahirkanmu dan dibuang ke sungai Silom sana. Tapi untung, kau ditemukan oleh seorang penangkap ikan lalu dibawanya ke rumah.  Akhirnya engkau diserahkan kepada abangmu ini."
"Ada seorang saudaramu perempuan yang bernama Si Taganbulu yang tak mau besar dan tempatnya di dalam potongan bambu. Jadi orang tua kalian bernama Ama Raja Dirumana," katanya meyakinkan.
"Kalau demikian ceritanya nek, dimanakah tempat pembuangan ibu kendungku itu?", tanya ingin tahu. Akhirnya orang tua itu memberi petunjuk kepada Pangisi. Hatinya jadi sedih dan terus menangis terisak-isak. Hari itu juga Pangisi segera berangkat ke sungai Silom mencari tulang-tulang ibunya. Tulang-tulag yang terkumpul itu digendongnya ke rumah lalu disimpan di bagian atas. Dia bertekad untuk menghormati roh ibunya itu.
Pada suatu hari Pangisi tidak pergi menggembalakan ternak dan tingal seorang diri di rumah. Kesempatan itu dimanfaatkannya untuk memotong seekor ayam untuk disajiakan keatas rumah. Hal ini dilakukan, karena  menurut Pangisi ibunya yang keatas rumah. Hal ini dilakukan, karena menurut Pangasi ibunya yang telah lapar. Hidangan itu disajikan sembari berurat air mata. Demikianlah dilakukannya setiap kali sendirian tinggal di rumah. Dan abangnya jadi curiga terhadap dirinya karena sampai saat ini sudah tiga ekor ayam hilang.
"Kenapa ayam dapat hilang, padahal Pangisi ada di rumah? Dia sendiri adalah orang baik-baik dan lagi pula makanan tidak kurang di rumah. Apa gerangan yang terjadi?", kata abangnya dalam hati, demikian juga kakaknya Si Taganbulu. Hari itu mereka pura-pura pergi ke ladang beserta semua anak-anaknya. Hanya Pangisi yang tinggal seorang firi. hatinya jadi bersorak gemnira karena ada kesempatan memberi sajian kepada ibunya. Sebentar kemudian, seekor ayam ditangkapnya ke bagian atas rumah mereka. Pekerjaan Pangisi ini diamati abangnya sebentar. Waktu Pangasi menghidangkan sajian itu,abangnya beserta keluarganya kembali ke rumah. Tetapi mereka heran Pangisi tak ada disana. Dicarinya kesana- kemari, padahal Pangisi sedang menangis terisak-isak bagian atas rumah itu menyajikan ayam masak dekat tulang belulang ibunya. Abangnya sangat tercengang melihat tingkah adiknya.
"Pekerjaan apa yang kau lakukan ini Pangisi? Pantas ayam hilang," tegur abangnya. Dengan rasa terkejut Pangisi berusaha menjawab abangnya.
Memang benar yang abang katakan itu. Karena ada seorang nenek mengatakan bahwa kau adalah abangku. Sedang ibu kandung kita telah meninggal dunia waktu melahirkan aku, dan mayatnya dibuang ke sungai Silom. Denganm petunjuk itu saya carilah tulang belulang ini walaupun tak dapat seluruhnya, lalu kusimpan diatas ini." "saya kira ibu kita sudah lapar, itulah sebabnya maka ayam itu saya potong untuk makanannya, katanya menjelaskan.
"Aduh! Aku tidak menyangka sebodoh itu engkau selama ini. Maka tulang belulang orang yang meninggal tiba-tiba dibawa kerumah. Kalau mayat ibu kita dibuang adalah karena adat. Kalau tindakanmu ini diketahui orang lain berbahaya, dan kita akan diusir dari kampung ini. Malah waktu mengantarkan mayatnya itu harus cepat dan waktu pulang tak seorang pun berani menoleh ke belakang. Dan ini kau bawa lagi tulang belulangnya ke rumah, apa maksudmu sebebnarnya?" kata abangnya.
"Ah, kalau kalian berpikiran demikian, tak dapat kuterima. Kalau tak boleh begini biarlah saya yang pergi dari kampung ini. Aku tak sudi membuangnya karena dia adalahg ibuku sendiri.," kata Pangisi dengan tegas.
"Jika begitu sikapmu terserahlah, tetapi kau sendirilah yang menanggung resikonya," kata abangnya lagi.
"Baiklah. Kalu kau harus berangkat dari kampung ini, Si Taganbulu harus saya bawa. Ke manapun saya pergi, tulang belulang ibu ini akan saya bawa," katanya.
"Kau boleh pergi asal dengan hati bersihmu, bawalah Si Taganbulu bersama tulang belulang ini. Tetapi kalau belanjanya kurang, datanglah kemari mengambilnya," sahut abangnya. Sesungguhnya abangnya dengan berat dan sedih melepas adiknya pergi, tetapi apa hendak dikata karena Pangisi tak mau membuang tulang belulang itu. Lalu Pangisi pergi dari rumah itu dengan menggendong tulang belulang ibunya dan menyandang kakaknya  si Taganbulu.
Ia terus berjalan dan semakin jauh dari pandangan abangnya beserta keluarganya. Tiada berapa lama, sampailah dia di kebun yang dikerjakannya semasa gembala. segera dibangunnya sebuah gubuk kecil untuk tempat tinggalnya, sepi dari orang banyak. Hidupnya menyedihkan karena makanan pun tak ada. malamnya Pangisi meratapi nasibnya yang malang. Esok harinya setelah matahari terbit, Pangasi pergi ke hutan mencari buah-buahan pengganti makananya. Dalam perjalanan itu terdengarlah auman harimau.angisi terkejut melihat harimau itu, dikiranya dirinya akan jadi  mangsa binatang itu. Saking takutnya dia segare memanjat sebatang pohon. Tetapi harimau itu terus telungkup."Jika harimau ini mau memakanku, tentu dai akan mendekat. Ini lain, dia  tidak  beranjak tetapi terus mengaum. Mungkin dia itu tertelan tulang dan tersumbat dikerongkongannya," pikirnya. Semakin diperhatikan, memang benarlah demiKian adanya Rasa kasihan timbul untuk menolong. "Tetapi kalau kutolong nanti, jangan-jangan aku diterkamnya, lalu dimakan. Kalau aku biarkan demikian tentu dia mati dengan sendirinya. Apa tindakanku sekarang. Ah, ada juga cerita yang mengatakan, bahwa harimau itu bukan sembarang binatang. Biasanya harimau dAtang membuat batas jika orang berselisih perbatasan sawah atau ladang. Baiklah kutolong harimau ini, kurasa dia ingin segera pertolongan," demikian pendapat Pangisi dalam hatinya. Dengan memberanikan diri Pangisi bertanya. "Apakah kau ini tersumbat tulang. Saya kasihani melihatmu, tetapi kalau engkau kutolong, apakah engkau tidak memakan diriku?" katanya. Harimau itu tampak seperti mengangguk. "Tetapi baiklah kita ikat janji lebih dahulu. Kalau engkau kutolong, maukah engkau berkawan denganku?" tanya Pangisi.
Harimau mengaum seolah-olah mejawabnya. "Jika sudah setuju marilah kita ikat janji. "Ikan dari Sabulan istimewa enaknya, siapa melanggar janji deritanya luar biasa, " kata Pangisi kepada harimau. Lalu didekatinya hat=riamu itu," kata Pangisi, serta -merta harimau mengangakan mulutnya. Tulang itu segera dicabutnya dan dia pun pergi.Tetapi harimau terus mengikuti dari belakang kemana saja Pangisi pergi. Demikianlah terus hingga Pangisi kembali ke gubuknya. Malamnya Pangisi tidur, sedang harimau tetap diluar gubuk. Besoknya harimau itu dilihatnya masih disitu juga. "Bah, kau  terus disini, apa yang akan kuberi makananmu sedang aku sendiri tak makan," kata Pangisi. "Pergilah mencari  makanan kita," sambungnya. Mendengar kata-kata itu harimua pergi ke hutan. Demikianlah Pangisi dan Taganbulu tidak kelaparan berkat pertolongan harimau tadi. Pengetahuan Pangisi pun tambah hari tambah banyak, malah telah menjadi seorang datu (dukun) besar di tempat itu.
Pada suatu ketika, mampirlah ke gubuk itu seorang dukun dari Tamba Samosir bernama Datu Parngongo yang akan meneruskan perjalanannya ke Barus. Dia melihat asap api keluar dari sebuah gubuk di padang rumput itu. Disapanya pemilik gubuk itu, tetapi tiba-tiba Datu Parngongo terkejut kerena munculnya seekor harimau yang mengaum keras. Bukan main takutnya hingga dicobanya menjinakkan harimau itu dengan tenaga manteranya, tetapi tidak mampan. Maka sepat-cepat dia bertindak memanggil pemilik gubuk itu. Mendengar suara itu keluarlah Pangisi sambil bertanya. "Siapa itu?" katanya.
"Saya adalah Datu Parngongo mau pergi ke Barus. Saya bermaksud datang ke situ karena saya telah haus, tahun-tahu ada harimau. Harimau apakah itu?" tanya Datu Parngongo.
"Ah, harimauku itu, tak apa-apa itu," sahut Pangisi
"Kalau begitu bolehlah saya masuk?" kata Datu Parngongo
"Ya, boleh silakan masuk," jawab Pangasi. Dalam pembicaraan mereka di gubuk itu Pangisi menanyakan maksudnya ke Barus mencari jodoh atas desakan orang tuanya karena telah lanjut usia belum juga kawin.
"Kalau begitu baiklah, makanlah kita dulu," kata Pangisi.
"Terima kasih iapar, dan kalau mungkin tolonglah masakkan nasi karena saya sudah lapar sejak tadi," kata Datu Parngongo. Waktu datu itu makan, menyanyilah Si Taganbulu dari pokok labu. "Sayalah Si Taganbulu yang duluan lahir, tetapi belakangan diberi." Mendengar merdunya suara itu. Datu Parngongo jadi jatuh cinta. Karena ingin kepastian ditanyalah apa di sekitar itu ada  gadis tinggal.
"Benar ada," kata Pangisi, "Dia adala kakaku," katanya meyakinkan Datu Parngongo.
"Wah, alangkah enaknya nyanyiannya itu saya dengar. Bagaimana, seperti saya katakan saya belum kawin dan sedang mencari-cari, kalau boleh yang menyanyi itulah jadi menantu orang tuaku." desak Datu Parngongo.
"Ah, sudahlah ipar. Kami ini orang miskin dan juga sudah demikian itu nasib kakaku. Tak ada taranya seperti pahitnya penggidupan kami. Jadi tak mungkin itu terjadi, lagi pula ipar adalah seorang raja lagi dukun besar. Bagaimana mungkin kakakku itu jadi isterimu?" kata Pangisi.
"Yah benarlah kataku ini, sudah ada tanda-tanda pada diriku bahwa kakakmu itulah jodohku," kata Datu Parngongo.
"Janganlah berkata mungkin," kata Pangisi merendah diri.
"Ya,betul ipar. Saya ini 'kan bukan sembarang dukun sedang yang akan terjadi dapat saya ketahui. Jadi kalau setuju, dialha menantu orang tuaku,? kata Parngongo meyakinkan Pangisi.
"Kalau begitu, jadilah kakakku itu isterimu. Nah,salamlah tanganku ini agar saya restu perkawinan kalian," kata Pangisi. Kemudian diambilnya SiTaganbulu dari pokok labu lau diserahkan kepada Datu Parngongo.
"Selamatlah kalin, semoga banyak anak dan mudah rezeki," kata Pangisi dengan tulus hati. Datu Parngongo jadi tercengang lalu berkata.
"Benarkah ini kakak ipar, yang pandai bernyanyi itu?"
"Benar, ipar Dialah kakakku yang pandai menyanyi itu," kata Pangisi. Datu Parngongo jadi kebingungan, tetapi karena sudah janji maka dibawanylah Si Taganbulu keTamba (Samosir). Disandingnya tali tempat Si Taganbulu lalu terus berangkat. Belum berapa jauh berjalan, Datu Parngongo berpikir "Kalau ini kubawa terus, tentu aku dicemoohkan orang. Bila kutinggalkan di hutan ini yah, saya termakan sumpah janji. Apa tindakan saya selanjutnya? pikirnya . Setelah lama berpikir demikian, timbuillah pikiran untuk meninggalkan. Bambu itu digantungkan pada sebatang kayu, lalu dia pergi. Tetapi diluar dugaan, harimau datang menghalangi kepergiannya. Datu Parngongo jadi takut dan dengan terpaksa diambilnya lagi Si Taganbulu. "Biar lewat hutan inilah nanti kutingalkan dia," katanya dalam hati.
Jika jauh dari sini kutinggalkan, tentu harimau itu tak dapat datang lagi, pikirnya. Setelah jauh dari tempat tadi menuju Tamba, si Taganbulu ditinggalkannya. Tetapi tiba-tiba sekitarnya telah gelap, sehingga sukar baginya meneruskan perjalanan. Karena keadaan ini terpaksa diambilnya Si Taganbulu kembali.
Segera sekitarnya jadi terang kembali. Akhirnya Datu Parngomgo tiba di Tamba ketika orang tuanya sedang duduk-dudk di halaman rumahnya.
"Mana menantu itu Parngongo?" tegurnya.
"Belum versua Pak," sahut Datu Parngongo. Mendengar permbicaraan itu si Taganbulu jadi geram.
"Jangan mungkiri tentang diriku. Walaupun begini nasibku, kau tidak boleh memungkirinya lagi. Perkawinan kita telah direstui oleh saudaraku, dan kalian telah mengikat janji," katanya dari dalam potongan bambu itu.Datu Parngongo dan orang tuanya jadi tercengang seketika.
"Siapa yang bicara itu?" kata orang tuanya.
"Saya tak tahu lagi, Pak," sahut anaknya serta-merta diperlihatkannya Si Taganbulu itu.
"Bah, apa ini? Manusia bukan, setan bukan. Untuk apa kau bawa ini? kata orang tuanya. "Buanglah itu. Bikin malu," lanjutnya dengan marah. SI Taganbulu jadi meratap dan menangis mendengar gerutu mertuanya. Marahnya tidak tenggung, sehingga Datu Parngongo bermaksud membunuh Si Taganbulu untuk bahan guna-guna.
Suatu hari Datu Parngongo berbicara dengan Si Taganbulu.
"Begini maksudku puteri rajaku. Saya katakan kita menikah tidak mungkin, karena kau berada dalam bambu ini saja. Bagaimana akhir perkawinan begini? Menurut saya, sebaiknya kujadikan saja kau jadi guna-guna; karena dengan demikian kau masih berguna untuk menusia. Jika tidak, apalah artinya kaun hidup di dunia ini?" kata Datu Parngongo. Karena rasa sedih Si Taganbulu menangis mendengarkannya.
"Hari itu kau telah dimintai saudaraku agar tidak menyesal dan tidak akan membunuh aku. Sekarang ku mungkin, mumungkiri janjimu sendiri. Yang kumaksud terserah padamulah hidupku.
Kalau kau harus membunuh aku, terserah. Hanya satu permintaanku, waktu kau membunuh aku tak usah dengan leburan timah cukuplah dengan air mendidih. Tetapi sebelumnya siapkanlah tikar tujuh lapis dengan pembunuhan itu", kata Si Taganbulu kepada suaminya.
"Ya, kalau hal jalan terbaik akan saya turuti, asalkan dirimu rela kubunuh," kata suaminya.
Esok harinya waktu matahari naik, semua peralatan telah disiap. Ke dalam air mendidih itu Si Taganbulu dimasukkan lalu ditutup rapat-rapat. Tiada berapa lama, tempat air mendidih itu meletus dengan suara keras bagaikan petir dan tempat itu gelap seketika. Melihat keadaan itu Datu Parngongo terkejut dan gemetar karena ketakutan. Sebentar kemudian tempat itu berangus terang  dan seorang puteri cantik sedang berdiri di atas tikar nan tujuh lapis dan disekitarnya berkeliaran anak-anak ular belanga disertai mata uang, emas dan perak berserakan. Melihat keadaan itu Datu Parngongo semakin heran penuh haru.
Waktu demikian itu bicaralah sang puteri cantik.
"Lihatlah, Tuhan tidak  akan membiarkan aku meninggal tanpa turunan. Nah sebagian tubuhku jadi ular belanga dan tidak boleh dibunuh oleh turunanku. Sebagian lagi adalah harta berharaga. Sekarang siapkanlah kain putih untuk alas kakiku masuk ke rumah dan pukullah gendang untuk pesta kita!" katanya dengan tenang dan ramah. Datu Parngongo tersenyum tanda kegirangan.
Segera dibuatkanlah kain putih, lalu berjalanlah isterinya yang cantik naik ke rumah. Karena suka cita itu dilakasanakanlah pesta memukul gendang. Diundanglah tetangga dan sanak famili untuk meramaikan pestanya itu. Katena kecantikannya yang istimewa itu, sejak itulah Si Taganbulu mendapat nama julukan. "Si Boru Haraspinillan," artinya, Puteri cantik bagaikan kapas putih bersih yang bercahaya.
Sebaliknya saudaranya Pangisi menangis dan sangat sedih mendengar khabar kakaknya dibunuh Datu Parngongo. Tak tahu dia bahwa si Taganbulu  telah berubah menjadi perempuan cantik. Segera Pangisi dan rombongan serta harimaunya berangkat ke Tamba ( Samosir) untuk berperang dan mebunuh Datu Parngongo. Dengan petunjuk orang di kampung itu tahulah mereka rumah tempat tinggal suara lantang memanggil dari halaman.
"Dirumahkah Datu Parngongo? Turunlah kau ke mari! Kau telah mungkir janji, kau bunuh kakakku. Terkutuklah engkau. Sekarang aku datang menuntut bela kakaku. Si Taganbulu. Apakah aku yang mati atau kau, turunlah ke halamab ini!" kata Pangisi dengan geram sambil menangis terisak-isak. Untuk menghindarkan salah paham, turunlah Si Boru Hapaspilinilian ke halaman.
"Tenanglah saudaraku, jangan bunuh iparmu. Memang saya dibunuh tapi tidak mati karena kehendak Tuhan .Memang wajah saya telah berobah dan namaku sekarang Si Boru Hapaspinilia. Saya sendirilah Si Taganbulu kakakmu itu," katanya melunakkan amarah Pangisi.
"Jangan banyak bicara. Walau jelak kakakku, itu yang berharga bagiku. Walaupun kau ini cantik, tak perlu bagi saya. Sekaranag Datu Parngongolah suruh kemari supaya kubunh karena kau sendiri tak kukenal," kata Pangisi.
"Patang berkata demikian, saudaraku. Saya bicara dengan sebenarnya. Buktinya bahwa saya ini kakakmu, cobakanlah cincin ini kejari-jarimu," kata Si Bru Hapaspinilian seraya diberikannya kepada saudaranya. Benar cnicn itu cocok, tetapi dia masih membatah.
"Tidak, mungkin setelah kakakku dibunuh maka ci cin ini diambilnya. Katakanlah benar cincin ini pemberianku, tetapi setelah kakakku meninggal barulah diberikan padamu. Jadi tak benar engkau Si Taganbulu." kata Pangisi.
"Sekarang  pun tak perlu lagi kata-kata, suruhlah Datu Parngongo kemari suoaya kubunh," katanya lagi.
"Janganlah begitu saudaraku. Kalau tidak yakin dengan cincin ini, ia lagi macis yang saudara berikan cocokkanlah!" kata Si Boru Hapaspinilian. Dicocokkan dengan bagian-bagiannya yang ada, memang cocok.
"Benar cocock, tetapi sama halnya dengan cincin," katanya lagi.
"Jadi apa yang harus saya perbuat agar saudaraku yakin dan percaya, bahwa aku ini kakakmu?" desak Si Boru Haspinilian.
"Baiklah, peganglah harimau ini. Jika benar engkau SI Taganbulu, kau tidak diganggu. Kalau tidak benar kau akan dimakannya maukah engkau ?" tanya Pangisi. "Mau," jawab kakaknya.
Dengan tenang turunlah perempuan itu dari tangga rumahnya lalu didatanginya harimau itu dan dipegang. Benarlah, harimau itu tidak mengganggunya malah menjilat kaki sang puteri cantik.
Melihat kejadian itu, Pangisi menjadi yakin dan percaya  sert-merta dipeluknyalah kakaknya itu sambul menangis tersedu-sedu tanga kegirangan.
"Kalau memang benar, baiklah. Perkiraanku kaka telah tiada. Sekarang tidak saya tuntut lagi Datu Parngongo. Bahagialah rumah tangga kalian," kata Pangisi seraya melepa pelukannya.
"Terima kasih, saudaraku. Biar kupanggilkan iparmu untuk datang bersembah. Datu Parngongo turun lalu menyembah dan menyalami iparnya serta semua rombongan, sembari memohon agar Pangisi sudi mengundang sanak keluarganya untuk menghadiri pesta besar-besaran. Dengan rasa bangga dan gembira Pangisi segera kembali mengundang keluarganya dari Pollung. Tetapi sebagain tak mau, selain dari saudaranya Banjarnahor. Pesta itu dihadirinya dengan penuh rasa senang dan puas, karena begitu besar dan meriah. Demikianlah akhir cerita penuh bahagia hingga turunannya dan selamatlah kita semuanya.
</t>
  </si>
  <si>
    <t>Kisah Lubuk Emas</t>
  </si>
  <si>
    <t xml:space="preserve">Alkisah Rakyat ~ Alkasih beberapa abad yang lalu, di sebut kampung kecil Teluk Dalam, tinggal seorang lelaki bernama Simargolang. Ditengah-tengah pergaulan dalam masyarakatnya Simargolang sangat disenangi, tidak hanya karena budi pekertinya yang baik, tetapi juga karena ia memiliki ilmu pendekar.
Ia sering berburu ke hutan dan hasil perburuannya dia bagi-bagi kepada orang-orang sekampungnya. Kehidupan kekeluargaannya yang rukun dan sifat-sifat suka menolong orang lain mendorong orang-orang di kampung itu mengusulkan agar Simargolang bersedia menjadi pimpinan mereka.
"Sebaiknya kita cari orang yang lebih arif dan bijaksana orang yang benar-benar mampu sebagai pimpinan kita," ucapnya ketika beberapa orang tua menemuinya untuk menyampaikan hasrat mereka.
"Tidak ada pilihan lain, selain kepadamu Margolang, terimalah amanah ini, amanah kami semua," salah seorang orang tua parab utusan itu meyakinkan Simargolang.
Simargolang dinobatkan jadi raja, penduduk memanggilnya dengan Raja, dan rakyatnya hidup makmur. Demikianlah pada suatu hari di dalam memimpin masyarakatnya, sang Permaisuri melahirkan seorang puteri yang cantik dan oleh Raja Simargolang puterinya diberi nama Sri Pandan. Sebagaimana kebiasaan raja yang suka bekerja keras, beliau juga melatih puterinya untuk bekerja, sehingga Sri Pandan yang parasnya cantik juga pandai menganyam tikar, membuat penampi dan membuat perhiasan-perhiasan rumah lainnya.
Bersama-sama teman sebayanya waktu menumbuk padi, alu Sri Pandan seolah-olah berirama sehingga enak didengar. Bermain-main pada waktu bulan purnama Sri Pandan selalu menjadi tumpuan perhatian teman-temannya karena kelincahannya bergaul dan kemerduan suaranya.
Apabila Sri Pandan duduk sendirian di taman muka rumahnya dia sering melagukan lagu yang merdu hingga pemuda di kampung itu secara sembunyi-sembunyi menikmati suara sang puteri. Konon kecantikan Puteri Sri Pandan dan budi pekertinya yang terpuji itu tidak hanya menimbulkan simpati pemuda kampung Teluk Dalam saja, tetapi juga telah tersohor ke daerah lain. Puteri Raja Simargolang adalah puteri tercantik di kawasan itu dan wajarlah bila sang raja mengharapkan puterinya akan dipersunting oleh Putera Mahkota dari daerah lain.
Impian itu akan terwujud menurut Raja Simargolang, karena pada suatu hari utusan Raja Aceh datang hendak melamar sang puteri Sri Pandan. Rombongan Raja Aceh disambut dengan acara kebesaran dan setelah berbasa-basi serta memakan sirih sebagai lambang persahabatan niat dan maksud disampaikan, Sri Pandan hendak dijadikan permaisuri Putera Mahkota Raja Aceh. Raja Simargolang yang arif dan bijaksana walau lamaran sudah bersedia dinikahkan, utusan akan dikirim ke negeri Aceh memberitahukan.
Berita lamaran Raja Aceh telah tersebar di negeri itu membuat banyak pemuda yang harap-harap cemas. Cemas karena diantara para pemuda kampung itu ada yang sempat jatuh cinta dengan sang puteri dan bergembira mendengar berita itu, merasa bangga sang puteri raja mereka dipersunting Putera Mahkota.
Tetapi Sri Pandan, sejak datangnya utusan Raja Aceh itu sering termenung, hatinya gelisah dan sering mengunci diri di dalam kamar, berbaring sambil berurai air mata. Suatu ketika.
"Anakku Sri Pandan, engkau kini telah meranjak dewasa dan selama ini engkau telah dilatih dalam pekerjaan-pekerjaan rumah tangga dan sudah tiba saatnya engkau untuk menaiki jenjang rumah tangga,' demikian kata pembukaan Raja Simargolang ketika puterinya dipanggil untuk menghadap.
"Sebagai seorang raja di daerah ini, kami menginginkan agar engkau dapat dipersunting seorang calon raja dan keinginan itu terkabul, kau pun tentu sudah tahu, utusan Raja Aceh telah datang ke Kerajaan ini untuk melamarmu." Sejenak Raja Simargolang menghentikan kata-katanya dan menatap wajah puterinya.
Puteri Sri Pandan masih  menunduk, butir-butir air matanya jatuh satu-satu seperti manik-manik putus pengikat dan dia biarkan butir-butir itu jatuh ke pipinya.
"Sekarang katakanlah bahwasanya kau telah dapat menerima pinangan raja Aceh itu," ucap Raja Simargolang membujuk puterinya Sri Pandan mengangkat kepalanya, menatap Raja Simargolang dengan mata basah dan berkata.
"Ayahanda, maafkanlah anakanda jika akhirnya nanti apa yang anakanda katakan ini menusuk hati ayahanda. Terus terang, anakanda tidak dapat menerima pinangan itu, sebab," hingga di sini Sri Pandan tak sanggup lagi meneruskan kata-katanya.
"Sebab apa!" bentak Raja Simargolang," Sebab engkau telah mencintai seorang lelaki? Tidak ada pilihan lain untukmu, selain mencintai Raja Aceh itu dan kau harus tahu, persoalan ini adalah persoalan martabat, masalah nama baik ayahanda seorang raja." Sri Pandan dengan rasa hiba kembali berkata.
"Ayahanda, kasihanilah diri anakanda ini, hati telah tertambat dan janji sudah dipadu. Laki-laki itu seorang yang  hina ayahanda, tetapi jurang perbedaan kedudukan telah ditimbun oleh kasih sayang."
"Katakan siapa dia," bentak Raja Simargolang seolah-olah tidak sabar lagi mendengarkan alunan suara puterinya.
"Laki-laki itu pasti ayahanda kenal, dia dekat dengan kita, pembantu yang setia.... si Hatoban," ujar puteri.
"Keparat," Raja Simargolang bagaikan kena sangat kalajengking, bangkit sambil menghentakkan kakinya dengan muka merah padam dia berguman.
"Kalau Sri Pandan telah berani mencorengkan arang di mukaku dan.... kau harus menjauhkan diri dari di Hatoban. Dan si Hatoban akan....," Raja Simargolang tidak sanggup lagi melanjutkan kata-katanya.
Pertemuan yang menegangkan itu telah merisaukan pikiran Raja Simargolang. Ia sangat gelisah di tempat tidurnya dan masih terniang di telinganya kata-kata Sri Pandan.
"Ayahanda adalah seorang yang adil dan bijaksana yang memerintah kerajaan ini dengan baik. Semua orang ayah pertahankan dengan kewajiban dan hak yang sama. Si Hatoban adalah juga manusia yang berhak atas perlakuan yang sama. Dia mempunyai budi pekerti yang baik, dan salahkah anakanda kalau kebetulan mencintainya?"
Tetapi kata-kata ini kemudian hilang, karena Raja Simargolang ingat akan harga dirinya dan keinginannya untuk menikahkan Puteri Sri Pandan dengan Putera Mahkota. Hatinya makin bertambah panas, ketika dia ingat lagi bahwa yang menghalangi perkawinan itu nanti adalah ulah si Hatoban. Ia makin geram dan berkata.
"Si Hatoban akan segera disingkirkan...," Dikamarnya, Sri Pandan menangis tersedu-sedu. Hatinya seperti teriris-iris mendengar penghinaan ayahandanya terhadap si Hatoban kekasihnya. Terbayang di pelupuk matanya wajah si Hatoban yang tampan, hidungnya yang mancung, matanya yang tajam dan tutur katanya yang sopan. "Kekasihku, kau dengarkah apa yang telah terjadi antara aku dengan ayahanda raja?', demikian dia berkata pada dirinya sendiri seolah-olah didengar oleh Hatoban. Kiranya Puteri Sri Pandan telah menentukan sikap, dia telah berketetapan hati dan telah menemukan cara untuk mengatasi kemelut yang menimpa dirinya ini.
Ditengah kegelapan malam itu dia bangkit dari tidurnya ingin menemui sang kekasih untuk menjelaskan hal yang terjadi. Dengan berjalan mengendap-endap, dia akhirnya sampai di kamar Hatoban dan mengetok pintu si Hatoban. Si Hatoban terkejut kedatangan sang Puteri di tengah malam yang gelap gulita itu dan bertanya.
"Apa yang perlu?' Dengan berurai air mata Sri Pandan menceritakan apa yang terjadi. Setelah mengerti apa yang telah terjadi, si Hatoban berkata.
"Kekasihku Sri Pandan, dari dulu sudah kukatakan bahwa Tuanku Raja, tidak akan merestui hubungan kita ini, tetapi engkau tetap berkeras akan melanjutkannya, tuanku puteri tidak sadar adanya tembok pemisah di antara kita berdua."
Sri Pandan kembali ke kamarnya. Kini dia sudah berketetapan hati untuk menempuh jalan mengatasi kemelut yang sedang dihadapi. Kekasihnya pun sudah diberitahu mengenai rencana ini. Ia pun mulai mengemasi barag-barangnya, emas, pakaiannya dan barang-barang berharga lainnya. Ia bungkus barang-barang itu semua, dan sekali lagi dia pergi pamit kepada si hatoban.
"Selamat tinggal kekasihku, aku akan menunggumu dengan setia di sana, di lubuk itu," barulah ia berangkat meninggalkan istana tempat dia dibesarkan.
"Selamat tinggal semuanya...." Ia kini makin mendekat ke sebuah lubuk di pinggir sungai Asahan. Dengan rasa hati yang tetap puteri Sri Pandan menjatuhkan barang-barangnya ke dalam lubuk itu dan berkata. "Tidak akan ada lagi anak perempuan secantikku di kerajaan ini di kemudian hari." Ia pun melompat ke dalam lubuk itu.
Dengan langkah terhuyung-huyung Raja Simargolang bangkit dari peraduannya; diperintahkannya hulubalang untuk memanggil para pengetua untuk berkumpul di istana.
"Beri tahu mereka pagi ini ada sidang penting," demikian perintahnya kepada hulubalang.
Manakala para pengetua kerajaan itu telah hadir. Raja Simargolang menyuruh tangkap si Hatoban untuk dihadirkan dalam sidang itu. Belum sampai si Hatoban menyembah kepada Raja Simargolang. Raja telah membentaknya dengan suara menggeledek.
"Hatoban keparat" tidaknya, "Sungguh berani engkau bermain asmara dengan puteriku, kau memang tidak tahu diri. Dari sekarang Sri Pandan telah tiada di istana lagi, kau pasti tahu kemana dia pergi dan jelaskanlah segera mengenai hubungan kalian."
Dengan bibir yang gemetar si Hatoban berkata.
"Tuanku, ampunkanlah hamba yang hina ini telah berani menaruh cinta kepada Tuanku Sri Puteri. Berkali-kali hamba telah jelaskan apa yang mungkin timbul akibat hubungan ini, namun Tuanku Sri Puteri tetap berkeras untuk melanjutkannya. Demikian kerasnya hati Sri Pandan, tadi malam sesudah Tuanku Raja dan Permaisuri membujuknya, dia mendatangi hamba yang hina ini menjelaskan situasi yang terjadi. Begitu pun hamba tetap berusaha agar Sri Pandan menerima lamaran raja Aceh karena hal tersebut menyangkut martabat, harga diri Tuanku Raja dan kerajaan ini." Semua hadirin terdiam, dan si Hatoban melanjutkan.
"Tetapi, Tuanku Puteri telah bertekad mengakhiri suasana ini dengan....." si Hatoban seolah-olah tidak sanggup lagi melanjutkan kata-katanya.
"Dengan apa?" bentak raja dengan muka berapi-api.
"Tuanku, Puteri Sri Pandan telah memutuskan bunuh diri dilubuk di Selatan itu."
"Puteriku bunuh diri?" Raja Simargolang terpekik, dunia menjadi gelap seketika baginya dan bajunya basah karena keringat.
"Oh, anakku Sri Pandan. Sampai hati kau berbuat begitu sampai hati meninggalkan ayahanda dan bunda," kata Raja Simargolang setengah meratap. Tetapi kemudian dia bangkit, bagaikan singa lapar dia menampar, menerjang si Hatoban. Raja Simargolang memerintahkan orang-orang yang hadir untuk memukul dan meninjak - injak tubuh si Hatoban.
Walaupun semuanya mereka sudah capek memukul si Hatoban, dia tidak mati dan masih dapat duduk dengan tenang. "Tuanku Raja," demikian si Hatoban berkata.
"Aku memang harus bertanggung jawab atas meninggalnya Tuanku Puteri Sri Pandan. Untuk itu hentikanlah pukulan-pukulan itu tetapi tolong Tuanku suruh orang mengambil tembakau, rendam ke dalam air, lalu peraskanlah air tembakau itu ke atas pusat hamba. Hamba akan segera menyusul kekasihku Sri Pandan." katanya.
Peristiwa meninggalnya Sri Pandan telah menggemparkan kerajaan Simargolang. Seluruh penghuni kerajaan berkabung atas meninggalnya puteri raja yang tercinta. Sejak peristiwa matinya Puteri Sri Pandan di dalam lubuk itu, maka penduduk menamakan lubuk itu Lubuk Emas, sebab Puteri Sri Pandan masuk ke dalam lubuk bersama emasnya.
Beberapa lama setelah peristiwa itu dan kerajaan Raja Simargolang hilang, orang-orang berusaha untuk mengambil emas sang puteri. Tersebutlah pada suatu ketika ada seorang pemancing yang berusaha mengambil emas tersebut. Pemancing itu berhasil memperolehnya sedikit demi sedikit. Tetapi dasar tamaknya, meskipun dia sudah banyak mendapat emas, dia tidak mau berhenti memancing.
Akhirnya seekor burung murai berkata dari atas pohon, "Gotaphon, ngaloloi" (putuskanlah, sudah cukup itu), tetapi tidak diindahkannya. Akhirnya bala pun tiba, sampannya karam dan emas serta sampannya tertelan lubuk emas. Lubuk Emas masih ada sampai sekarang di kampung Teluk Dalam Kecamatan Simpang Empat, Kabupaten Asahan. Luasnya dua rantai atau kira-kira 800 meter persegi dengan kedalaman 15 meter. Air sungai Asahan mengalir melalui lubuk itu, dan biarpun air sungai ini keruh, segera akan menjadi jernih di lubuk ini.
Bagi penduduk yang keputusan uang, dengan niat yang baik mereka akan mendapat ikan bila memancing di lubuk emas ini. Sering orang yang mempunyai hajat yang tertentu meminta berkat dari Lubuk Emas, selalu dengan menyediakan sesajean antara lain beras, kunyit, bunga rampai, bunga cempaka putih sebagai persembahan kepada Puteri Sri Pandan. Lubuk Emas adalah bukti pengorbanan seorang Puteri Raja akan janjinya terhadap seorang pembantu rumah tangga yang dicintainya sendiri. 
</t>
  </si>
  <si>
    <t>Asal Usul Laut Tador</t>
  </si>
  <si>
    <t xml:space="preserve">Di sebuah kampung terpencil di Kabupaten Batubara, Sumatera Utara, hiduplah sepasang suami istri. Kehidupan mereka normal, persis dengan keluarga lainnya di kampung itu. Sehari-hari mereka bertani, bahu-membahu bersama orang tua menggarap ladang dan sawah. Kehidupan mereka semakin lengkap dengan hadirnya seorang anak laki-laki. Mereka telah menjadi ayah dan ibu. Mereka pun memberi nama anak mereka Tador. Tador anak yang menggemaskan. Tubuhnya sehat. Tador pun sangat ceria serta tidak menyusahkan. Wajah Tador perpaduan kedua orang tuanya. Kulitnya mengikuti ayahnya yang berkulit coklat. Pun bentuk wajahnya, bibir, dan hidungnya seperti membentuk wajah sang ayah. Sementara itu, sang ibu terlihat pada bagian dahi, mata, dan rambutnya yang lurus, tidak seperti ayah yang berambut ikal. Ada juga sedikit kemiripan dengan kakek, yaitu pada alisnya yang tebal, sedangkan kemiripan dengan nenek ada pada bagian dagunya yang sedikit runcing. Kehadiran Tador tentu saja membangkitkan rasa bahagia yang besar. Ayah, ibu, kakek, dan nenek seakan tidak mau bergantian menggendongnya. Tangis Tador yang lapar atau karena ingin buang air menjadi sebuah hiburan bagi mereka. Meskipun begitu, hidup memang harus terus berjalan. Tidak mungkin mereka terus-menerus menunggui Tador. Mereka tetap harus bekerja. Beruntung Tador juga tidak ‘bau tangan’. Maksudnya, dia tidak harus terus bersama sang ibu. Bisa saja dia bersama nenek ketika ibunya membantu ayah dan kakek ke ladang dan sawah. Pun, dia bisa bersama ibu jika nenek membantu kakek atau jika ayah berladang dan bersawah. Untuk hal seperti itu, sepertinya Tador sangat pengertian. Namun, kebahagiaan itu mendadak berubah. Kakek meninggal dunia. Kehidupan keluarga itu ditutupi duka. Kepergian kakek sangat tidak terduga. Dia selalu sehat. Tidak punya penyakit keras selama ini. Kalaupun kakek sakit, paling-paling hanya pilek dan batuk sedikit. Kakek pun masih terlihat kuat. Dia mampu mencangkul hingga berjam-jam di ladang. Dia pun masih dapat memanggul hasil panen dalam karung ke rumah. Padahal, ladang dan sawah itu berada di tempat yang sangat jauh. Akan tetapi, malam itu sepulang dari ladang dan sawah, mendadak kakek meradang kesakitan, tepat begitu dia selesai mandi. Dia memegangi dadanya. Matanya tampak membesar, seperti melotot. Ayah, ibu, dan nenek langsung panik. Mereka mendudukkan kakek di dipan. Lalu, kakek dibaringkan. Napas kakek mulai teratur, tetapi sesekali dia tetap memegangi dadanya dan mengeluh sakit. Sekitar sejam kemudian, ketika dia mulai tenang dan tidak mengeluh sakit, kakek meninggal. Bibirnya menyunggingkan senyum. Ayah, ibu, dan nenek seperti tidak berhenti menangis. Tador yang belum mengerti apa-apa juga ikut-ikutan menangis. Tetangga berdatangan. Setelah memberikan ucapan duka dan berdoa, mereka langsung menyiapkan segala kebutuhan. Semuanya bekerja tanpa diminta. Mereka bergotong-royong menyiapkan tempat pemandian kakek, tempat salat, hingga menyiapkan lubang kuburan. Kebiasaan di Batubara, mayat memang tidak boleh menginap. Jasad harus cepat dimakamkan; kasihan arwahnya jika terlalu lama disemayamkan di rumah. Itulah sebabnya, dalam dingin malam kakek dimakamkan. Tador telah tertidur dalam gendongan sang ibu. Mereka tidak ke kuburan, nenek juga. Ratarata yang ke kuburan untuk memakamkan kakek hanya kaum lelaki di kampung itu. Esoknya hingga tujuh hari ke depan, suasana duka masih sangat terasa di rumah Tador. Akan tetapi, keluarga itu harus tetap bekerja agar panen tidak terganggu. Ayah dan ibu pergi ke ladang dan sawah. Tador dijaga nenek. Nenek yang matanya selalu basah, menangis di hadapan Tador. “Tador, cucuku mengapa cepat sekali kakek pergi …?” isak nenek. Tampaknya nenek belum dapat mengikhlaskan kepergian kakek. Dia selalu saja sedih. Keceriaan dan kelucuan Tador tidak dapat menjadi obat. Nenek pun semakin sering tidak makan. Pun, terlihat jarang tidur. Beberapa kali ibu berusaha menghibur, meminta nenek ke ladang dan sawah. Barangkali dengan beraktivitas, nenek bisa kembali semangat. Namun, nenek tidak mau. Dia memilih tetap menjaga Tador. “Tador, cucuku jadilah anak yang berbakti, ya ... menurut dan tidak banyak menuntut …,” kata nenek di suatu senja di depan rumah. Seperti petang-petang sebelumnya, nenek memang selalu duduk bersama Tador di beranda. Begitu magrib, mereka baru masuk. Mereka menyiapkan makanan sembari menanti ayah dan ibu kembali dari ladang dan sawah. “Nenek ingin jumpa kakek, Cu,” kata nenek kemudian. Tidak lama kemudian, sang nenek menyusul suaminya. Dia meninggal di pembaringan dalam posisi tidur. Sehabis salat subuh, ayah dan ibu bersiap berangkat ke ladang dan sawah, saat itulah diketahui nenek telah tiada. Nenek tidak bangun-bangun, padahal seperti biasa dia sudah harus menjaga Tador yang masih terlelap. Ayah dan ibu berulang kali membangunkan nenek, tetapi tidak juga berhasil. Begitu ibu menyentuh tangan nenek, tangan itu sudah dingin. Ayah langsung memeriksa nadi nenek, dan semuanya telah terlambat. Seperti kakek, nenek juga meninggal sambil tersenyum. Seketika rumah itu kembali berduka. Tador bangun ketika isak tangis terdengar keras. Ibu menjerit. Ayah terisak. Tetangga berdatangan. Pagi itu, sebelum zuhur, nenek dimakamkan tepat di sisi makam kakek dan dua nisan kecil lainnya. Waktu yang sangat singkat karena tidak sampai enam bulan sejak kakek meninggal. Kepergian kakek dan nenek untuk selamanya itu terjadi saat Tador berusia dua tahun. Ibu dan ayah sempat panik. Bagaimana dengan ladang dan sawah yang ditinggalkan kakek dan nenek untuk mereka? Ayah tidak akan sanggup bekerja sendirian. Akan tetapi, kalau mengharapkan bantuan sang ibu, bagaimana dengan Tador? Kalau Tador dibawa ke ladang dan sawah, sangatlah tidak mungkin karena jaraknya sangat jauh. Dari rumah ke ladang dan sawah itu berjarak lima kilometer. Ingin meminta bantuan tetangga juga agak sulit, karena mereka juga punya sawah dan ladang masing-masing. Dalam keadaan bingung, ayah berusaha untuk bekerja sendirian di ladang dan sawah. Sementara itu, sang ibu menjaga Tador di rumah. Memang tidak ada masalah yang berarti, tetapi hasil ladang dan sawah jadi berkurang. Setelah setahun kepergian kakek dan nenek, barulah ada kabar yang menenangkan. Ada seorang tetangga yang sudah tidak sanggup lagi bekerja di ladang dan sawah. Dia seorang ibu tanpa anak. Kepada dialah Tador dititipkan. Ayah dan ibu kembali bersama menggarap ladang dan sawah. Sejak matahari belum terbit, keduanya sudah keluar rumah. Sedangkan Tador tetap dibiarkan tertidur. Barulah setelah matahari terbit, sang tetangga datang. Beruntung, Tador selalu bangun setiap kali tetangga itu sudah tiba. Awal-awal Tador sempat bingung, mengapa ketika bangun tidak ada ibu? Namun, seiring waktu Tador jadi mengerti. Pun, Tador tidak pernah protes ketika selepas magrib kedua orang tuanya baru tiba di rumah. “Ayah dan ibu bekerja, Nak. Ini semua demi Tador. Biar kita semua hidup enak, Nak. Biar kita semua bisa makan,” begitu penjelasan ayah tanpa Tador minta. Tador yang saat itu sudah berusia lima tahun hanya mengangguk-angguk sembari memainkan oleole, sejenis bunyi-bunyian dari batang padi yang dibawa ayahnya. Ayah tersenyum, sementara sang ibu masih sibuk menyiapkan makan malam. Tidak lama kemudian masakan selesai. Sayur daun pepaya tersedia. Ada pula ikan asin bakar dan sambal. Tador mencampakkan mainannya dan langsung menyambar makanan. “Cuci tangan dulu sayang,” tegur ibu. Tador berpaling manja. “Ya sudah, ibu suapi ya …,” bujuk ibu. Mata Tador langsung membulat penuh minat. Suapan pertama yang diberikan ibu langsung dia lahap. Dalam waktu yang cepat satu piring makanan pun kandas. Ibu dan ayah tersenyum, apalagi ketika tanpa disuruh Tador langsung ke dipan untuk tidur. Hari-hari semacam itu berlalu bertahun-tahun. Hingga ketika Tador berusia sepuluh tahun, sang penjaga pergi. Tetangga itu pindah rumah. Tidak ada lagi yang dapat menjaga Tador. Ayah dan ibu kembali panik. “Tador ikut ke ladang dan sawah, ya …,” kata Tador. Ayah dan ibu saling berpandang. Mereka sempat berpikir untuk mengabulkan permintaan Tador itu, apalagi kini Tador sudah sepuluh tahun. Namun, mengingat jarak yang cukup jauh, hati mereka tidak tega. Berjalan kaki ketika matahari belum terbit sepanjang lima kilometer tentu bukan hal gampang. Pun, pulang menjelang magrib, melewati jalan setapak dan hutan, tentu tidak baik untuk Tador. “Ayah, Tador ’kan sudah besar,” rayunya. “Ibu, Tador ‘kan juga mau membantu,” tambahnya. Rengekan Tador terus terdengar. Ayah dan ibu menggelengkan kepala. “Tador, lebih aman kamu di rumah, ya,” kata mereka. Tador tampak tidak senang. Bagaimanapun dia ingin membantu kedua orang tuanya itu. “Kamu ‘kan dapat bermain dengan kawan-kawan. Nanti kalau kamu sudah besar, kamu memang wajib membantu ayah dan ibu. Sabar dulu ya, sayang,” bujuk ibu. Tador mengalah. Dia tidak tahu lagi cara membujuk orang tuanya itu. Oleh karena itu, sendirianlah Tador selama orang tuanya bekerja. Setiap bangun tidur dia selalu sendirian, mandi, makan makanan yang sudah disediakan ibu dan kemudian bermain. Begitu sore dia kembali ke rumah, mandi, kemudian setia menanti orang tua kembali dari ladang dan sawah. Begitu terus hari-hari yang dijalani Tador. Bukan mau durhaka, melainkan belakangan ini Tador memang suka bermain di sungai. Dia bermain air bersama-sama temannya. Dari situ pula dia mulai mahir berenang. Ayah tidak tahu itu. Ibu pun sama  sekali tidak menyadari itu. Namun, bukannya mau berbohong, Tador memang tidak pernah bercerita tentang kemahirannya tersebut. Bukankah selama ini dia memang diperkenankan untuk bermain? Tador tahu mana yang berbahaya dan mana yang tidak. Setidaknya, hampir setiap malam ayah dan ibu bercerita tentang bahaya yang harus dihindari Tador. Misalnya soal sungai. Tador diminta untuk menghindari sungai deras yang berbatu. Nanti Tador dapat terpeleset, terbentur batu, hingga hanyut. Pun, Tador diminta menghindari sungai yang berair tenang. Selain karena dalam, sungai berair tenang juga dikhawatirkan ada buayanya. Selama ini Tador bermain di sungai yang tidak berair deras dan tidak pula sangat tenang. Sungainya pun tidak dalam dan tidak berbatu. Sungai itu dekat jembatan penyeberangan, jadi banyak orang hilir mudik. Di situlah Tador menghabiskan waktu sejak siang menjelang petang. Kadang ada juga ragam permainan yang dilakukan Tador dan teman-teman. Misalnya, bermain pelampungpelampungan. Tidak jauh dari sisi sungai banyak pohon kelapa. Buah kelapa yang jatuh, yang telah tua, mereka  gunakan sebagai pelampung. Kedua tangan memegang kelapa tua yang berwarna cokelat hingga hitam itu. Lalu mereka berenang, kaki mereka ayunkan layaknya baling-baling kapal. Kalau sudah bosan, mereka beralih pada dahan pohon kelapa, bukan dahan yang memiliki daun-daun, melainkan dahan yang berada di sisi buah, seperti pelepah. Ketika sudah tua, pelepah atau dahan itu akan berjatuhan. Jika tidak jatuh, ada teman Tador yang lihai memanjat dan mengambil dahan atau pelepah buah kelapa itu. Dahan itu berbentuk melengkung, cembung, tidak rata seperti dahan pohon kelapa. Pangkalnya lebar. Makin ke ujung makin menyempit. Di pangkal yang lebar dan melengkung itulah Tador dan temanteman duduk secara bergantian. Sementara itu, yang tidak duduk bertugas menarik ujung dahan. Biasanya yang duduk hanya seorang hingga tarikannya dapat lebih kencang. Mereka memilih pinggiran sungai yang lebih tinggi, tanah yang menurun dengan ujung seperti tebing tanah. Dari jauh mereka menarik dahan itu dengan seseorang yang duduk di situ. Lalu, secepatnya mereka berlari menuju sungai dan membiarkan yang duduk melaju dengan dahan hingga terjebur ke sungai. “Jeburrr!!!” Lalu, serentak mereka tertawa-tawa. Begitu terus secara bergantian. Pun, Tador sudah berhasil menangkap ikan dengan pancing. Bersama teman-teman dia mencari cacing untuk umpan. Mereka mengorek tanah dengan kayu. Ada yang pakai batu. Ada pula yang langsung dengan jari-jari tangan. Setelah dapat, mereka ikatkan cacing itu pada tali pancing. Awalnya, Tador tidak pernah berhasil, sementara teman-teman sudah mulai berhasil. Tador sempat bingung karena dia tidak pernah berhasil. Padahal, umpannya sama-sama cacing dan pancingnya juga sama-sama bambu hijau kecil. Kata teman-teman, resep agar dapat memancing dengan baik adalah kesabaran dan tidak boleh berisik. Tador telah melakukan itu, tetapi tetap saja dia tidak mendapatkan ikan. Tador kemudian memperhatikan cara temantemannya memancing. Dia melihat beberapa teman yang pintar selalu menggoyang-goyangkan benang pancing. Dia pun meniru, lumayan berhasil. Umpannya dimakan ikan. Akan tetapi, ikan itu tidak menyangkut di kailnya. Tador pun putar otak. Dia melihat seorang teman yang paling pintar memancing, dia melihat teman itu selalu memilih tempat berbeda. Dia memancing di air yang lebih tenang dan dekat bebatuan serta dekat semak. Tador pun mengikuti cara itu. Hasilnya, berkat ketekunan dan kesabaran, beberapa ekor ikan gabus kini berhasil dia pancing. Bukan bermaksud bohong atau tidak jujur, ikan itu memang tidak pernah sampai ke rumah mereka. Tador dan kawan-kawan selalu membakar ikan itu langsung. Mereka memakannya bersama-sama. Ayah dan ibu juga tidak pernah tahu kalau Tador sudah dapat memanjat pohon kelapa. Tidak bermaksud untuk berbohong, tetapi dia berpikir bahwa memanjat pohon kelapa yang tidak begitu menjulang ’kan cukup aman. Lagi pula, ketika memanjat pohon kelapa dia sudah dibekali ilmu oleh teman-teman agar tidak menginjak pelepah yang kering. Selama ditinggal orang tua ke ladang dan sawah, sudah cukup banyak hal yang Tador ketahui. Suatu saat nanti, Tador ingin menunjukkan hal itu. Ya, sangat ingin dia membuat kejutan untuk ayah dan ibunya.  Begitulah, dari hari ke hari, minggu ke minggu, bulan berganti bulan, hingga tahun berganti tahun Tador tetap sendirian. Dia setia menanti ketika orang tuanya pergi ke ladang dan sawah, seperti itu seterusnya. Saat masa menanam hingga panen tiba, Tador tidak pernah diajak. Bolak-balik Tador meminta ikut ke ladang dan sawah. Namun, setelah dijelaskan tentang jarak yang jauh dan kekhawatiran orang tuanya, Tador kembali mengalah. Tidak terasa usia Tador kini sudah dua belas tahun. Dia sudah cukup besar. Dengan keberanian yang digalangnya, dia pun menghadap orang tuanya. Dia ingin bercerita tentang beragam kemahiran yang telah dia kuasai. Kemahiran yang selama ini dia pendam sendiri. Tador berharap, dengan dia menceritakan kalau dia sudah mahir berenang, memanjat pohon kelapa, serta memancing, orang tuanya akan mengerti bahwa dia kini sudah mulai besar. Artinya, ketika dia sudah dianggap besar, perjalanan sekian kilometer ke ladang dan sawah bukan lagi sesuatu yang ditakutkan. Pun, ketika harus pulang ke rumah saat hari mulai gelap, Tador pasti tidak akan takut. “Jadi, selama ini Tador membohongi kami?” ungkap ibu. Tador tertunduk. Dia takut ibu marah dan malah tidak mengizinkannya ke sawah dan ladang. “Berbohong itu dosa, Tador, apalagi berbohong kepada orang tua,” timpal ayah. “Tetapi, Tador dapat jaga diri. Berenang pun Tador dekat jembatan itu, jadi banyak yang lihat. Tador sudah besar. Izinkanlah Tador ikut Ayah dan Ibu ke sawah,” rayu Tador. Ayah dan ibu berpandangan. Namun, tidak ada anggukan setuju. Tador sabar menanti. “Boleh ya, Tador ‘kan dapat bantu-bantu,” rayunya lagi. Ayah dan ibu kembali berpandangan. “Ya sudah, nanti setelah Tador lebih besar dari sekarang, Tador boleh ikut ke sawah dan ladang,” akhirnya ibu buka suara. Tador terdiam. Dia tidak menyangka tidak akan diberi izin. Padahal, dalam benaknya tergambar bagaimana hari-hari di sawah dan ladang. Dia sangat menanti waktu itu tiba. Sayang, harapannya kembali kandas. Hingga, tibalah waktu mendekati bulan suci Ramadan. Sebuah tradisi di kampung mereka ketika menyambut Ramadan diadakan ‘mandi pangir’ yang biasa disebut ‘mandi balimau’ atau ‘marpangir’. Marpangir adalah sebuah tradisi beramai-ramai mandi di sungai dengan segala ramuan bunga dan rempah yang wangi. Tujuannya adalah membersihkan tubuh dengan berbagai ramuan yang telah disiapkan tadi. Beberapa orang kampung masih ada juga yang percaya, dengan mandi pangir dosa-dosa masa lalu akan hanyut terbawa arus sungai. Saat itu, tidak ada warga kampung yang tidak ikut mandi pangir. Penuh suka cita mereka marpangir menyambut bulan puasa. Selain mandi di sungai beramai-ramai dengan wewangian bunga, warga kampung juga memiliki kebiasaan lain dalam marpangir. Mereka selalu memasak gulai ayam dan sayur daun pepaya. Makanan itu akan mereka bawa ke sungai. Di sela-sela mandi, mereka akan memakan makanan yang mereka bawa itu bersama-sama. Sebuah kebersamaan yang indah dalam menyambut Ramadan. Itulah sebab, sejak sehari sebelum marpangir ayah dan ibu memilih tidak bekerja. Tador menemani ayah mencari ayam. Mereka membeli dari tetangga. Maklum, keluarga mereka memang tidak memelihara ayam seperti  tetangga. Ayah dan Tador berhasil mendapatkan dua ayam jago yang masih muda. Sengaja mereka pilih yang muda karena kalau yang tua dagingnya akan keras. Meski mereka bungkus dengan daun pepaya agar lebih lunak pun tetap saja ayam tua akan berdaging lebih keras. Tador begitu semangat ketika dia diberi tugas untuk memegang kedua kaki ayam dan sayap. Tangan kanannya menggenggam erat kedua kaki ayam itu dan tangan kirinya sigap memegang kedua sayap. Posisi ayam itu pun menghadap kiblat. Sementara itu, ayah masih sibuk mengasah pisau dengan posisi berjongkok. Sisi tajam pisau itu terus digosokkannya ke arah batu asah. Tidak bolak-balik, gosokannya satu arah, ke depan terus tanpa menariknya ke belakang. Pisau tidak boleh tidak tajam. Pisau itu harus dibuat setajam-tajamnya agar sang ayam tidak tersiksa. Usai mengasah, dia perhatikan Tador yang masih siaga memegang ayam. Tampak Tador sedikit kesulitan karena ayam yang dipegangnya seperti meronta. Ayah tertawa melihat Tador seperti itu. “Tador, jangan kau lepas ayam itu ya, Nak. Tidak bisa marpangir kita nanti,” celetuk Ayah.  Tador makin siap. Malah, dia pakai kuda-kuda agar badannya tidak goyah. “Aman, Yah, sudah enggak dapat bergerak ayamnya ini,” balas Tador seperti berteriak. Ayah bangkit dan langsung menuju ke tempat Tador. Tangan kanannya memegang pisau. Tampak sisi pisau itu berkilau terkena sinar matahari. Cepat ayah memegang kepala ayam itu, tepatnya di leher bagian atas. Mulut ayah langsung bergerak. Dia tampak berdoa. Bismillahi wallahu akbar. Lalu, tangan kanannya bergerak cepat, menyambar urat leher ayam itu. “Pegang. Jangan dilepaskan dulu,” perintah ayah. Tador mengangguk. Ayah terus menggoreskan pisaunya ke leher ayam, tetapi tidak sampai putus. “Sudah, lemparkan!” perintah ayah. Tador pun langsung melemparkan ayam itu ke tanah. Ayam itu menggelepar dan melompat-lompat. Darahnya mengalir deras. Tador berjongkok sambil melihat tingkah ayam itu. Tidak lama kemudian, gerak ayam itu melemas. Tergeletak di atas tanah. Jaraknya sekira lima meter dari Tador. “Jangan melamun Tador, masih ada satu lagi,” kejut ayah. Tador tersenyum. “Kasihan juga ayam itu ya, Yah,” katanya. “Dia ‘kan dipotong karena ibadahnya. Ini adalah peran dia dalam kehidupan. Menolong manusia menyambung hidup. Memberikan rezeki kepada manusia. Oleh karena itulah, sebelum dipotong kita berdoa. Bismillahi wallahu akbar. Begitu sunnahnya supaya daging ayam itu halal kita makan,” jelas ayah. Tador pun mengangguk-angguk. “Ada satu lagi itu, masih berani?” sambung ayah. Tador mengangguk pasti. “Siapa takut?” balasnya. “Ya sudah, ambil ayam itu dan letakkan di ember. Terus kasih ke ibumu!” Tador sigap melaksanakan perintah itu. Dia pegang ayam itu dan dimasukkannya ke ember. Lalu, ia antar ke dapur. Ibu menyambutnya dengan suka cita. Terlihat ada air panas di ember lainnya. “Ini air panas untuk rendam ayammu itu, kita kan harus mencabut bulu-bulunya,” jelas ibu tanpa diminta. “Kok air panas?” “Iya Tador, biar bulunya tidak begitu lengket. Kalau dengan air dingin, bisa lebih lama. ’Kan kamu sudah tidak sabar memakannya?”  Tador tertawa. “Tapi ayamnya ’kan untuk besok marpangir.” “Iya, tapi ’kan tidak semuanya kita gulai. Nanti ibu gorengkan sedikit untuk makan malam kita, ya …,” balas ibu. “Siap!” “Tador!” terdengar teriakan ayah dari belakang rumah. Tador pun sadar, masih ada satu lagi ayam yang belum dipotong. Dia langsung bergerak, seperti berlari. “Tador, ini bawa embernya!” teriak ibu. Tador pun berbalik ke dapur sambil garuk-garuk kepala karena lupa. “Kalau sudah semangat jadi lupa semuanya, ya …,” kata ibu. Tador pun tersenyum malu. “Tador ‘kan belum pernah marpangir, Bu. Biasanya ‘kan selalu di rumah, jadi besok baru kali pertama,” balasnya. “Iya, besok pasti kita marpangir.” Sampai di belakang rumah, Tador lihat ayah sudah memegang ayam satunya lagi, ayam yang sebelumnya terikat. “Ini, pegang,” katanya. Tador langsung melakukan seperti yang diminta. Pengalaman pemotongan ayam pertama tadi telah  membuat ia lebih paham. Dia lebih tenang memegang kaki dan sayap ayam. Posisinya pun otomatis mengarahkan ayam ke kiblat. Pun, ketika ayah mulai berdoa dan memotong, tanpa diperintah dia sudah tahu saatnya melepaskan ayam itu ke tanah. Termasuk, ketika ayam sudah lunglai, dia mengambil dan memasukannya ke dalam ember serta kemudian membawanya ke dapur. “Ayam sudah selesai, ’kan? Nah, sekarang tugasmu Tador, cari bunga, ya. Di rumah ibu yang dekat masjid itu ’kan ada bunga melati dan mawar, jadi bilang kepadanya bahwa Ibu yang minta. Ambilkan secukupnya ya, Nak,” pinta ibu. “Siap, Bu, tetapi di rumah kita ’kan juga ada bunga,” balas Tador. “Biar tambah wangi, Nak. Di rumah kita ‘kan cuma ada bunga jarum atau asoka. Ibu sudah bawa beberapa bunga, daun jeruk, pandan, dan jeruk purut dari ladang. Jadi, melati dan mawar itu untuk melengkapi biar besok kita makin wangi.” Tador mengangguk pasti dan langsung bergegas. Dia tidak hanya berjalan, tetapi berlari kencang menuju rumah tetangga yang dimaksudkan ibunya.  Begitulah, layaknya warga kampung lainnya, untuk menyambut bulan puasa semuanya sibuk. Tidak hanya orang tua, tetapi anak-anaknya juga ikut-ikutan sibuk. Kesibukan itu sangat nyata dua hari sebelum puasa. Hari yang memang disediakan untuk menyiapkan hari marpangir. Malamnya, saat makan malam, Tador tersenyumsenyum sendiri. Di piringnya terhidang sepotong ayam goreng. “Senyum-senyum, makan itu ayam hasil kerjamu tadi,” kata ayah. Tador makin tersenyum. Bukan soal ayam yang akan segera ia makan, melainkan soal mandi pangir yang baru pertama akan dia hadapi. Selama sebelas tahun dia hidup, sama sekali tidak pernah terlibat dalam kesibukan menyiapkan tradisi mandi pangir. Pun, selama sebelas tahun dia hidup, dia tidak pernah marpangir, selalu saja dia di rumah. Ayah dan ibu memang baru memperbolehkan Tador marpangir setelah berusia dua belas tahun. Tador tidak tahu mengapa bisa begitu? Setahu dia, ada temannya yang sudah ikut marpangir meski masih berusia tujuh tahun. Jadi, kesempatan kali ini adalah yang pertama baginya.  “Ayah, Ibu, mengapa Tador boleh marpangir kalau sudah berumur dua belas tahun?” tanyanya sambil menyantap ayam goreng. Ayah dan ibu berpandangan. “Ya, sudah Yah, ceritakan saja. Tador ‘kan sudah besar,” kata ibu. Ayah menghentikan suapan nasi ke mulutnya. Dia minum. Lalu, dia mulai bercerita. Dikisahkannya, dia memiliki dua abang. Artinya, uwak Tador. Sang uwak ini meninggal saat berusia delapan tahun. Dia meninggal di sungai ketika sedang marpangir. Uwak satunya lagi, meninggal juga saat marpangir. Saat itu, uwak yang ini masih berumur sepuluh tahun. “Jadi, mendiang kakek dan nenek, tidak mau hal sama terjadi pada ayah. Ayah baru boleh marpangir ke sungai ketika usia dua belas tahun, sama sepertimu sekarang. Alhamdulillah, ayah masih hidup sampai sekarang, ‘kan?” jelas ayah. Tador mengangguk-angguk. Cerita itu masuk akal baginya. Setidaknya, beberapa kali dia memang pernah diajak berziarah ke makam uwaknya itu. Dua makam kecil di dekat makam kakek dan neneknya. “Namun, Tador, yang dilarang oleh kakek dan nenek itu ‘kan marpangir ke sungai. Sebelum usia dua  belas, ayah juga marpangir. Mandi kembang di sumur belakang rumah, persis seperti kamu juga ‘kan, Nak?” tambah ayah. Tador tersenyum. Selama ini sehari menjelang puasa dia memang diharuskan ibu mandi bunga. “Mandi bunga itu cuma cara, Nak, agar kita bersih menyambut bulan puasa. Bulan suci, kita juga harus suci ‘kan? Tidak pakai bunga juga tidak apa-apa, yang penting niat dan tubuh kita bersih. Mandi bunga atau mandi pangir itu ‘kan kebiasaan kita di kampung ini. Termasuk soal gulai ayam dan sayur daun pepaya itu. Hal itu cuma kebiasaan kampung kita ini. Semua cara ini sudah berlangsung bertahun-tahun, intinya agar kita tambah semangat bersama-sama menjalankan ibadah,” jelas ibu pula. Lagi-lagi Tador mengangguk. Dia paham dan mengerti. Kegelisahannya terjawab. “Tidak sabar menunggu besok …,” cetus Tador pelan. “Eh, makan dulu yang banyak, jangan banyak melamun,” tegur ibu. “Siap!” jawab Tador semangat. Sekarang, ramuan kembang-kembang yang wangi untuk marpangir besok sudah disiapkan. Bekal makanan, ayam gulai dan sayur daun pepaya, juga sudah siap  untuk disantap. Semua persiapan untuk tradisi itu sudah lebih dari cukup. Tador semakin semangat. Setidaknya, marpangir juga sesuatu yang selama ini dia tunggu. Tador sudah tidak sabar mandi di sungai dengan teman-teman sambil menyantap ayam gulai dan sayur daun pepaya kesukaannya. Selain suka cita menyambut bulan puasa, Tador juga ingin menunjukkan kepada ayah dan ibunya bahwa dia sudah mahir berenang di sungai. Ya, inilah saatnya dia ingin pamer keahliannya itu. Ayah dan Ibunya harus melihat kemahiran Tador secara langsung, bukan sekadar pengakuan yang pernah Tador ungkapkan tempo hari. Namun, sekali lagi, keinginan kadang tidak sesuai dengan kenyataan. Mendadak angan-angan Tador buyar. Tiba-tiba saja ketika pagi hadir di hari marpangir, badan Tador panas. Kepalanya juga pusing. Tador seperti tidak berdaya. Dia hanya bisa berbaring. Tador sama sekali tidak menyangka. Dia pun tidak tahu mengapa dia dapat seperti itu. Terbayang olehnya gagal menikmati tradisi mandi pangir. Tador menjadi sangat sedih. Sang ayah langsung sigap. Tador diberinya obat atau jamu penurun panas. Namun, usaha itu tidak berhasil. Ketika hari berganti siang, panas di tubuh Tador belum juga reda. Pusing di kepala Tador juga belum sirna. Pada saat kesedihan mendera keluarga Tador, di luar rumah terdengar hiruk pikuk. Warga kampung tampak bersiap untuk marpangir. Para tetangga Tador telah berkumpul. Mereka kompak untuk segera pergi ke sungai. Mereka terlihat membawa bekal. Aroma gulai ayam tercium. Pun, bungkusan nasi serta sayur daun pepaya tampak menyembul. Tador hanya dapat mendengar hiruk pikuk itu dari tempatnya berbaring. Matanya tertutup. Dia berusaha membuka matanya dan bangkit. Dia berusaha ingin segera sehat. Akan tetapi, badannya begitu lemas. Tubuhnya begitu panas, dan geraknya begitu terasa berat. Tador hanya dapat berbaring di tempat tidur. Tidak hanya Tador, ayah dan ibu juga terlihat gelisah. Satu sisi mereka resah dengan keadaan Tador, di sisi lain mereka harus segera bergabung dengan tetangga. Satu sisi anak sakit, satu sisi lagi kesempatan marpangir hanya datang satu kali dalam setahun. Mereka pun saling pandang di hadapan Tador. Mata mereka seperti berbicara untuk segera mengambil keputusan. Menjaga Tador atau ikut marpangir? Mata Tador mulai dapat terbuka. Dilihatnya ayah dan ibu yang gelisah. Sementara itu, di luar hari mulai panas. Tidak lama kemudian, kesepakatan diambil tanpa sepengetahuan Tador. Kedua orang tuanya itu mengambil keputusan tanpa melibatkannya. Keputusan yang diambil hanya dengan saling pandang di antara mereka berdua. Ayah dan ibu tetap pergi marpangir tanpa Tador. Tador kecewa. Tador tidak menyangka kalau dia ditinggal di rumah. Tador tidak diajak karena sakit. Padahal, Tador sangat ingin ikut marpangir. “Nak, Ayah secepatnya pulang. Kau jangan ke mana-mana. Jangan tinggalkan rumah,” pesan sang ayah sembari ingin pergi. Ayah tampak tidak merasa berat saat mengatakan kalimat itu. Mungkin karena Tador sudah sering ditinggal. Jadi, bukan masalah besar kalau ditinggal lagi. Pun, Tador sedang sakit. Namun, Tador tidak mau menerima hal itu. Tador tidak mau ditinggal sendirian, apalagi, dia sudah dua  belas tahun. Sudah tidak ada larangan untuk marpangir ke sungai. Dia juga ingin ikut mandi bersama seperti anak-anak kampung yang lain. Dia sudah terlalu sering ditinggal. Jadi, kali ini dia harus ikut. Dia pun sudah menjadi anak yang baik seperti pesan nenek tempo hari, yakni anak yang penurut dan tidak menuntut. Akan tetapi, tradisi marpangir ’kan hadir cuma setahun sekali dan dia sudah tidak sabar dengan hal itu. “Tador, kau sedang sakit, Nak. Badanmu masih panas, tidak baik ikut mandi pangir,” kata ayah. Tador tidak menjawab. Dia hanya memandangi ayahnya dengan tatapan yang mulai berkaca-kaca. “Besok-besok, kalau kau sehat, kita akan pergi bersama, tetapi tinggallah dulu hari ini di rumah, ya?” bujuk ayahnya. Tador tetap tidak mau ditinggal sendirian. Dia tetap ingin ikut marpangir seperti anak-anak dan temantemannya. Tador pun mencak-mencak mau ikut. Kakinya yang lemah itu mencoba dia hentakkan. Badannya yang lemas mencoba dia rontakan. Kepalanya yang pusing berulang-ulang dia benturkan ke dipan. Tador tidak mau tinggal di rumah sendirian! Tidak tahan menahan kesedihan karena anganangan buyar, akhirnya Tador menangis. Tangisnya sangat keras dan pilu. Sepertinya segala kesedihan mengumpul. Selama ini dia selalu menurut, mengapa sekarang masih ditinggal? Tador protes dalam tangisnya. Dia tidak terima kalau kali ini ayah dan ibu juga bertindak tega. Kalau memang dia sakit, harusnya dia tidak ditinggal lagi! Bukankah selama ini dia tidak pernah sakit? Tador merasa seperti anak yang jauh dari orang tua. Selalu ditinggal pergi. Ini tidak adil buat dia. Tidak seperti teman-temannya yang lain, selalu bersama dan bercanda dengan keluarga. “Aku ingin ikut juga, Ibu! Jangan tinggalkan aku di rumah sendiri! Aku sudah dua belas tahun!” teriak Tador. Akhirnya, si ibu tidak sampai hati melihat anaknya menangis. “Kita bawa sajalah Tador,” sebut ibunya kepada ayahnya. Namun, ayah Tador menolak. Ayah beranggapan, jika Tador dibawa mandi-mandi ke sungai, Tador tidak akan sembuh. Sakitnya malah bertambah parah. Sebentar lagi bulan puasa, bagaimana jika Tador sakit? 32 Lalu, bagaimana dengan ladang dan sawah, siapa yang mau mengerjakan itu ketika Tador sakit? “Tador ditinggal di rumah sendiri bukan karena ayah tidak sayang sama Tador. Ini bukan soal umur dua belas tahun, Nak. Kamu sedang sakit. Ayah tidak mau kamu kenapa-kenapa. Itu pertanda ayah sangat sayang. Ayah tidak ingin Tador sakit. Ayah ingin Tador cepat sembuh,” kata ayah Tador. Sang ibu mencoba tenang. Kalimat sang ayah ada betulnya. Sambil membelai kepala Tador, ibunya juga berkata, “Tador, biarlah kau tinggal di rumah, anakku? Kau sedang sakit, ayah dan ibu tidak ingin melihat kau bertambah sakit.” Mendengar kalimat bujukan ibunya itu, tangis Tador semakin meraung-raung. Tador tetap saja tidak mau ditinggal sendiri. Tangisnya semakin menjadi-jadi. Kedua orang tuanya mulai panik. Tidak hanya tangis Tador yang keras, mereka sadar sebagian orang-orang kampung sudah mulai beranjak pergi ke sungai yang letaknya di kampung sebelah. Jarak tempuh ke tempat pemandian itu lebih dari setengah jam berjalan kaki. Akhirnya, kedua orang tua itu pun berselisih. Si ibu ingin membawa Tador sedangkan ayah menolaknya. Lalu, ayah dan ibu Tador pun bertengkar. Mereka berdua silang pendapat di depan Tagor. Suara mereka keras. Tador pun menangis tambah keras. “Sudahlah, Tador sudah biasa di rumah!” bentak ayah. “Tetapi, dia sakit,” balas ibu. “Karena sakitlah dia harus di rumah!” “Aku kasihan sama Tador, Ayah! Selama ini dia kita tinggal, mengapa sekarang dia kita tinggal juga? Sementara kita pergi marpangir ….” “Kau mau dia tambah sakit? Kau mau kita tidak bisa marpangir dan sibuk menjaga dia di pinggir sungai? Atau, kau mau kita tidak marpangir dan menjaga Tador di rumah?” bentak ayah lagi. Ibu diam. Beberapa menit kemudian, ibu mengalah. Ibu pun membujuk dan menenangkan Tador. Akan tetapi, tetap saja seperti semula, Tador tetap tidak mau ditinggal sendiri di rumah. Sekian menit dibujuk, Tador tidak berubah. Dia tetap saja tidak mau ditinggal. Tador tetap mau ikut marpangir, tetap mau makan gulai ikan dan sayur daun papaya kesukaannya di pinggir sungai, dan tetap ingin mandi air sungai bersama kawan-kawan sekampung. Kedua orang tuanya tidak sabar. Mereka berpikir harus tetap marpangir. Wajah keduanya pun mulai suntuk. Ibu yang sebelumnya sempat membela Tador tampak mulai berubah. Tatapannya sudah mulai marah. Dia pandang Tador dengan tajam. Tador semakin bertingkah. Tangisnya makin membahana. Hentakan kakinya makin keras. Benturan kepalanya ke dipan pun makin terdengar. “Sudahlah Tador!” bentak ibu. Tador tidak diam. Tador tidak takut. Tador makin menambah suara tangisnya. “Tador ’kan sudah biasa ditinggal. Sudah biasa di rumah sendirian. Tador juga sedang sakit. Tador harus istirahat!” bentak ibu lagi. “Tador mau ikut, Bu …!” teriak Tador. Ibu berbalik badan. Ayah sudah di depan pintu. Di tangannya bekal. Di tangannya nasi, gulai ayam, dan sayur daun pepaya. Posisi badannya sudah mau keluar rumah. Tador makin menangis. Ibu mulai berjalan. Tador makin menangis. Ayah melewati pintu. Tador berteriak. Tega tidak tega, akhirnya ayah dan ibu pergi meninggalkan Tador sendirian di rumah. Mereka mengunci rumah rapat-rapat agar Tador tidak dapat keluar. Tador tidak mau pasrah. Dia pun menangis, menjerit-jerit karena ditinggal sendiri. Suara tangisnya begitu keras. Dia berusaha bangkit, tetapi badannya tidak kuat. Dia berusaha berguling, tetapi dia tidak mampu melakukan itu semua. Dia berusaha menjerit sekuat tenaga, tetapi tidak ada yang mendengar. Warga kampung telah pergi ke sungai. Kedua orang tuanya pun sudah menjauh. Tangis dan jeritannya seperti di ruang kosong, hampa, dan tidak dibawa angin. Suara tangis Tador mulai menurun. Suaranya mulai habis. Dia tidak bisa berbuat apa-apa. Akhirnya, Tador hanya dapat pasrah. Tangisnya telah kandas. Tidak ada lagi suara menyedihkan itu. Tangisnya hanyalah air mata tanpa suara. Air dari kelopak mata itu terus mengalir ke pipi. Tidak hanya ke pipi, saking derasnya, air matanya mengalir hingga ke dada. Tubuhnya basah. Bajunya basah. Dipan juga basah. Sementara kedua orang tuanya kini telah bergabung dengan penduduk kampung. Tidak tampak raut panik di wajah mereka. Dalam langkah ke sungai, mereka malah terlibat canda dengan tetangga. Bergunjing tentang kebahagiaan menyambut Ramadan. “Tador ke mana? Tidak ikut dia?” tanya seorang tetangga. “Dia ’kan sudah biasa tinggal di rumah …,” balas ayah. “Tetapi, ini ’kan hari marpangir, setahun sekali.” “Tahun depan ’kan masih ada,” jawab ayah lagi. “Agak kurang sehat dia,” timpal ibu. “Oh … padahal kemarin waktu mengambil bunga mawar dan melati dia semangat sekali. Sampai-sampai, tangannya kena duri mawar,” balas tetangga yang rumahnya dekat masjid. Ayah dan ibu berpandangan. Mungkinkah Tador sakit gara-gara duri mawar? “Sudahlah. Tador aman di rumah, seperti biasa,” bisik ayah kepada ibu yang disambut anggukan kepala. Mereka lalu meneruskan langkah. Tetangga tidak lagi membahas Tador. Mereka pun tidak mempermasalahkan soal itu. Bagi mereka, urusan itu adalah urusan keluarga. Jadi, tidak perlu dibahas lebih panjang meskipun mereka menyayangkan Tador tidak ikut serta marpangir. Setidaknya berkuranglah kawan anak-anak mereka. “Anak-anakmu?” tanya ayah kepada tetangga. Dia tidak melihat ada anak-anak dalam rombongan itu. Dalam hati ayah, semoga anak-anak tetangga ada juga yang tidak ikut, jadi ada yang bernasib sama dengan Tador. “Oh, mereka sudah sejak tadi pergi. Tidak sabar mereka ke sungai. Paling-paling sudah main air mereka sekarang,” jawab tetangga. Ayah dan ibu mengangguk-angguk. Mereka saling pandang. Sekilas terbersit penyesalan, tetapi hanya sekilas. Setelah itu, mereka kembali dalam suka cita. Riang menjalani jalan tanah yang tidak basah. Tidak berapa lama kemudian, tampak sungai terbentang. Beberapa anak sudah tampak basah kuyup. Mereka bertelanjang dada. Celana pendek mereka tampak lengket ke kulit. Beberapa dari mereka malah tampak menggigil, mungkin sudah terlalu banyak bermain air. Ayah dan ibu pun larut. Penuh suka cita mereka mandi pangir. Tradisi yang sudah dilakukan para kakek dan nenek mereka sejak dulu. Ramuan wangi-wangian mereka buka. Ibu memakai kain basahan. Kain panjang yang dililitkan di badan mulai dari bawah ketiak menutupi badan hingga lutut. Ayah hanya memakai celana pendek. Mereka langsung masuk ke sungai. Menyapu badan mereka dengan wewangian dari bunga, daun jeruk, daun pandan, dan jeruk purut yang sudah disiapkan itu. Beberapa kelopak bunga tampak menyangkut di rambut ibu. Pun ayah, terlihat sibuk membasahi kepalanya. Suasana itu di sungai itu begitu ceria. Semuanya serentak mandi bunga. Tidak pelak, air sungai itu berwarna. Kelopak-kelopak bunga dan dedaunan berserak, mengalir mengikuti arus. Aroma semerbak pun memenuhi udara. Selanjutnya, setelah matahari tegak di atas kepala, mereka menepi. Bersama tetangga lainnya, mereka membentang tikar. Mereka membuka bekal. Lahap mereka memakan makanan yang telah disiapkan. Beberapa kali mereka pun tampak saling berbagi. Beralas daun pisang, makanan yang disiapkan sejak subuh itu tidak tampak lagi tersisa. Begitu kenyang, mereka duduk sekadarnya. Beberapa anak sudah kembali ke sungai. Menikmati lagi air yang mengalir tidak begitu deras itu. Anakanak itu pun mandi sambil bermain. Saling lempar air. Ada juga yang melempar tanah hingga badan menjadi kotor. Namun, itu hanya sesaat, karena setelah itu mereka memasukkan seluruh badan ke air. Kotoran pun langsung lenyap. Mereka juga terlibat dalam permainan pelampung buah kelapa tua. Ada juga yang beralih bermain dengan pelepah kelapa, yang ditarik cepat-cepat dari tanah yang lebih tinggi dan berujung dengan jeburan ke sungai. Sebuah permainan yang sempat membuat orang tua mereka takut. Namun, begitu melihat permainan itu ternyata aman dan anak-anak mereka tertawa lepas, orang tua pun langsung tersenyum. Sementara itu, di jarak lebih setengah jam perjalanan dari sungai, Tador tetap menangis tanpa suara. Dia masih terbaring. Dia masih sakit. Sakit yang luar biasa karena tidak sekadar tubuh yang panas atau kepala yang pusing, hatinya luka. Kesedihan begitu dalam. Air matanya pun tidak berhenti, lalu membasahi pipi, membasahi tubuh, membasahi dipan, dan mulai membasahi lantai. Isak tanpa suara itu tidak tampak berhenti. Menjelang petang, acara mandi pangir pun selesai. Ayah dan ibu serta tetangga mulai berkemas. Mereka bersiap pulang dan meninggalkan kampung sebelah beserta sungainya. Tidak lama setelah persiapan itu, mereka sudah berada di jalan tanah menuju kampung mereka. Bak berbaris, mereka berjalan beriring. Anak-anak di barisan paling depan. Mereka berjalan seperti berlari. Begitu riang. Begitu senang karena ritual sebelum Ramadan telah selesai mereka lakukan. Di barisan belakang para orang tua tidak kalah bahagia. Sambil membawa perlengkapan yang telah kosong, mereka berjalan sambil bercerita. Mata mereka tetap awas memperhatikan anak-anak. Sangat tidak menyenangkan jika ada anak mereka yang jatuh dan terluka. Dalam kebahagiaan menjalani puasa diusahakan tidak sampai ada keresahan. Semua harus sehat dan siap. Terbayang oleh mereka nikmatnya menjalani Ramadan. Sebentar lagi, setelah sampai rumah dan salat magrib, mereka pun akan kembali berkemas. Bersamasama mereka akan berangkat ke masjid untuk salat Isya yang kemudian dilanjutkan dengan salat tarawih dan witir perdana. Lalu, beberapa jam kemudian, setelah lewat tengah malam, mereka pun akan kembali disibukkan dengan masakan. Ya, masakan untuk sahur perdana. Sebuah agenda yang membahagiakan. Selang setengah jam, dalam suasana ceria, mereka tiba di kampung mereka. Namun, keceriaan itu mendadak sirna. Wajah mereka tampak bingung ketika sampai pintu gerbang kampung. Mata mereka memandang tidak percaya ke arah kawasan yang berada di daerah lebih rendah itu. Kawasan yang tidak lain adalah kampung mereka itu telah berubah. Tidak ada lagi jalan kampung. Tidak ada lagi parit. Tidak ada lagi hewan ternak. Tidak ada lagi pohon bunga di pekarangan. Kampung mereka terlihat penuh air. Rumah-rumah mereka tenggelam, hanya sebagian atapnya saja yang kelihatan. Semuanya panik. Bingung mengemuka. Mengapa kampung mereka menjadi air? Apa gerangan yang membuat kampung ini tenggelam dengan air, padahal tidak ada hujan apalagi badai? Para penduduk kampung semakin panik. Sebagian orang berlari ke sana kemari. Anak-anak menangis dan menjerit. Di antara kepanikan penduduk itu, tampak ayah dan ibu Tador. Wajah mereka memucat. Secepat kesadaran mereka melihat kampung berubah air, secepat itu juga mereka sadar. Anak mereka satusatunya, Tador, berada di rumah. Ya, Tador terbaring lemah di dipan saat mereka tinggalkan. Tador dalam posisi terkunci dalam rumah saat ditinggal marpangir. Ibu langsung berteriak. Histeris. Menangis sejadijadinya. Ayah tidak dapat lagi berpikir. Dia lari ke sanasini, mencoba melihat ke arah rumah. Dia panjat pohon, tetapi yang terlihat hanya atap rumah.  “Ayah! Tador … Tador …, Ayah Tador mana?” teriak ibu. Suaranya tidak terdengar karena pada saat yang bersamaan, semua orang juga berteriak. Ayah sudah turun dari pohon. “Ayah! Tador … Tador …, Ayah Tador mana?” teriak ibu, kali ini tepat di muka Ayah. Ayah tidak menjawab. Mukanya tegang. Sementara itu, muka ibu sudah basah dengan air mata. Keduanya saling bertatap. Keduanya saling meratap. Terbayang oleh keduanya kondisi Tador saat ditinggalkan. Terbayang oleh mereka jeritan Tador ingin ikut. Terbayang oleh mereka anak yang selama ini mereka tinggalkan. Terbayang oleh mereka anak satu-satunya itu, anak yang selalu sendirian itu. “Tador! Tador! Di mana kau, Nak!” jerit ibu berulang kali. Ayah tetap diam. Mulutnya seperti terkunci. Secepat kilat dia pun berlari. Mencoba masuk ke dalam air yang telah menggenangi kampung. Pun, penduduk yang lain berlari-lari, sibuk mencari sumber air penyebab tenggelamnya kampung mereka. Di rumah, Tador sudah tidak tampak lagi. Semua air. Entah di mana kini tubuh Tador. Namun, yang pasti, air mata kesedihan Tadorlah yang menyebabkan air itu. Ya, air mata kesedihan yang tanpa henti telah menjadi air bah. Air mata itu menenggelamkan rumah-rumah dan seisi kampung dan air itu tidak juga berhenti. Terus mengalir entah dari mana. Penduduk kampung semakin panik. Air yang menggenangi kampung makin lama makin dalam. Mereka pun berteriak-teriak. “Laut! Laut! Laut!” teriak mereka. Ya, kampung mereka sudah bak laut. Hanya lautlah yang memiliki air sebanyak itu. “Laut! Laut! Laut!” begitu terus mereka berteriak. Sementara itu, ayah telah kembali menepi setelah tidak berhasil menuju rumah. Bersama ibu, ayah tampak sangat kalut. Mereka sama sekali tidak tahu lagi harus berbuat apa. Mereka tidak tahu lagi harus ke mana mencari Tador. “Tador! Tador! Tador!” teriak ibu berulang-ulang. “Tador! Tador! Tador!” ayah juga ikut berteriak. Teriakan orang tua Tador dan teriakan penduduk kampung yang menyebut “Laut! Laut! Laut!” terus bersahut-sahutan. Terus berulang-ulang. “Laut! Laut! Laut!” teriak penduduk. “Tador! Tador! Tador!” teriak ibu dan ayah. “Laut! Laut! Laut!” teriak penduduk. “Tador! Tador! Tador!” teriak ibu dan ayah. “Laut! Laut! Laut!” teriak penduduk. “Tador! Tador! Tador!” teriak ibu dan ayah. “Laut!” “Tador!” “Laut! Tador!” “Laut Tador! Laut Tador!” “Laut Tador … Laut Tador … Laut Tador … Laut Tador!” Perlahan-lahan, atap rumah yang masih terlihat itu pun mulai tenggelam tertutup air yang terus naik. Setelah itu, nasib Tador pun tidak pernah diketahui. Terlambat sudah. Ayah dan ibu menangis sejadijadinya. Mereka terpukul. Anak semata wayang mereka hilang hanya karena keinginan mereka pribadi. Perlahan terbayang oleh mereka ketika Tador masih kecil. Masih bayi. Masih mulai merangkak. Mulai bisa berdiri. Mulai dapat berbicara. Mulai dapat berlari. Ketika semua itu, Tador dibiarkan sendiri. Meski ditemani nenek atau penjaga anak, Tador tetaplah sendiri tanpa mereka. Terbayang juga sekian keinginan Tador yang tidak mereka kabulkan. Kecintaan dan ketakutan akan terjadi bahaya pada Tador telah membuat mereka lupa. Tador pasti sangat sedih. Dia pasti sangat kecewa. Dua belas tahun tanpa pernah bersama dengan orang tuanya dalam waktu yang lama. Ayah dan ibu mendadak sadar. Seandainya saja Tador pernah mereka bawa ke ladang dan sawah, tentu tidak seperti ini kejadiannya. Akan tetapi, penyesalan ayah dan ibu Tador pun tiada berguna. Sejak peristiwa yang memilukan itu, 50 penduduk menamakan danau itu dengan nama Danau Laut Tador dan desa di sekitar danau itu juga bernama Desa Laut Tador. Sementara itu, sang ayah dan ibu, orang tua Tador, tidak diketahui lagi rimbanya. Belakangan terdengar kabar, mereka telah pindah ke desa lain, kawasan yang bukan di Batubara. Mereka pindah ke tempat yang jauh dan mengubur kenangan sedih tentang anaknya, Tador. Belakangan juga terdengar, ayah dan ibu telah mendapatkan adik bagi Tador. Seorang perempuan. Mereka pun memberikan nama Tador, sama seperti abangnya yang telah menjadi danau itu. Namun, Tador ini tidaklah seperti Tador sebelumnya. Sejak kecil dia selalu ditemani orang tuanya. Ketika bayi, ibu memilih tidak bekerja. Ketika dia mulai belajar berjalan dan berlari, dia sudah dibawa ke sawah dan ladang. Dia tidak pernah sakit meski harus pulang saat hari telah gelap. Dia tidak pernah tidak sehat meski angin dan hujan kadang menerpa ladang. Semua tidak lain karena dekapan hangat sang ibu dan kewaspadaan ayah. Pelajaran dari anak mereka yang pertama, telah membuat mereka sadar, telah membuat mereka mengerti kalau anak adalah titipan Tuhan yang tidak dapat disia-siakan. Hal itu adalah amanah yang harus dirawat, dipelihara, dan dijalankan dengan baik.
</t>
  </si>
  <si>
    <t>Raja Empedu</t>
  </si>
  <si>
    <t>Sumatera Selatan</t>
  </si>
  <si>
    <t xml:space="preserve">Pada zaman dahulu kala, Kecamatan Rawas Ulu yang merupakan wilayah Kabupaten Musi Rawas, Sumatera Selatan, terbagi ke dalam tiga wilayah pemerintahan yaitu Hulu Sungai Nusa, Lesung Batu, dan Kampung Suku Kubu. Ketiga wilayah tersebut masing-masing diperintah oleh seorang raja. Negeri Hulu Sungai diperintah oleh Raja Empedu yang masih muda dan terkenal dengan keberanian dan kesaktiannya. Rakyatnya hidup aman dan makmur karena pertanian di daerah itu maju dengan pesat. Sementara itu, Negeri Lesung Batu diperintah oleh Pangeran Mas yang terkenal kaya raya dan mempunyai banyak ternak kerbau. Adapun Negeri Kampung Suku Kubu diperintah oleh Raja Kubu yang memiliki kesaktian yang tinggi. Negeri Kampung Kubu dikenal paling tertinggal dibanding dua negeri yang lain meskipun wilayahnya cukup subur. Suatu ketika, Pangeran Mas mengalami kesulitan memelihara ternaknya yang semakin hari semakin berkembangbiak. Oleh karenanya, ia berniat untuk menyerahkan sebagian ternaknya kepada siapa pun yang berminat memeliharanya dengan syarat kerbau-kerbau yang diserahkan tetap menjadi miliknya, hasil dari pengembangbiakan itulah nantinya akan dibagi bersama secara adil. Raja Kubu yang mendengar kabar tersebut sangat berminat untuk menerima tawaran Pangeran Mas. Ia segera mengirim utusannya ke Negeri Lesung Batu untuk menghadap Pangeran Mas. “Ampun, Tuan! Hamba adalah utusan Raja Kubu dari Negeri Kampung Suku Kubu. Kedatangan hamba kemari untuk menyampaikan keinginan Raja hamba yang berminat menerima tawaran Tuan dan bersedia menaati persyaratannya,” lapor utusan Raja Kubu. “Baiklah, kalau begitu! Pulanglah dan sampaikan kepada Raja-mu bahwa aku menyetujui keinginannya. Besok aku akan mengirimkannya puluhan ekor kerbau. Sampaikan juga kepada Raja-mu bahwa jika kerbau-kerbau tersebut telah berkembangbiak, aku akan datang untuk mengambil pembagian 
hasilnya,” jelas Pangeran Mas.“Baik, Tuan! Pesan Tuan akan hamba sampaikan kepada Raja hamba,” kata utusan itu seraya mohon diri. Keesokan harinya, Pangeran Mas mengirim berpuluh-puluh ekor kerbau jantan dan betina kepada Raja Kubu. Raja Kubu pun menerimanya dengan senang hati. Ia memelihara dan merawat kerbau-kerbau tersebut dengan 
baik. Kerbau-kerbau tersebut ia gembalakan dan membiarkannya berkubang di sawah-sawah yang terhampar luas di daerahnya. Kerbau peliharaannya pun berkembangbiak dengan cepat dan hampir seluruh daerahnya telah menjadi kubangan kerbau. Sejak itu, negeri tersebut kemudian dikenal dengan nama Negeri Kubang dan Raja Kubu dipanggil Raja Kubang. Beberapa tahun kemudian, Pangeran Mas merasa bahwa tibalah saatnya untuk mengambil pembagian atas ternaknya yang dipelihara oleh Raja Kubang. Maka dikirimlah utusannya untuk menghadap Raja Kubang. Setibanya di sana, Raja Kubang mengikari janjinya dan menolak untuk berbagi hasil dengan Pangeran Mas. Bahkan, ia menganggap bahwa semua kerbau yang dipeliharanya adalah miliknya. “Hai, utusan! Untuk apa kamu datang kemari?” tanya Raja Kubang. “Ampun, Tuan! Hamba diutus Raja Pangeran Mas kemari untuk menagih 
pembagian hasil dari ternak kerbau yang Tuan pelihara,” jawab utusan Raja Pangeran Mas. “Apa katamu, pembagian hasil? Tidak, semua kerbau tersebut sudah menjadi milikku karena akulah yang merawat dan mengembangbiakkannya,” kata Raja Kubang. “Tapi, Tuan! Bukankah hal itu sesuai dengan perjanjian yang telah Tuan sepakati bersama Raja Pangeran Mas?” ujar utusan itu. “Cuihhh… persetan dengan perjanjian itu! Perjanjian itu hanya berlaku pada waktu itu, tapi sekarang tidak lagi,” Raja Kubang menyangkal. Beberapa kali utusan Raja Pangeran Mas berusaha membujuk dan memberinya pengertian, namun Raja Kubang tetap mengingkari janjinya. Lama kelamaan Raja Kubang merasa muak dengan bujukan-bujukan itu. Ia “Baiklah, kalau begitu! Pulanglah dan sampaikan kepada Raja-mu bahwa aku menyetujui keinginannya. Besok aku akan mengirimkannya puluhan ekor kerbau. Sampaikan juga kepada Raja-mu bahwa jika kerbau-kerbau tersebut telah berkembangbiak, aku akan datang untuk mengambil pembagian hasilnya,” jelas Pangeran Mas. “Baik, Tuan! Pesan Tuan akan hamba sampaikan kepada Raja hamba,” kata utusan itu seraya mohon diri. Keesokan harinya, Pangeran Mas mengirim berpuluh-puluh ekor kerbau jantan dan betina kepada Raja Kubu. Raja Kubu pun menerimanya dengan senang hati. Ia memelihara dan merawat kerbau-kerbau tersebut dengan baik. Kerbau-kerbau tersebut ia gembalakan dan membiarkannya berkubang di sawah-sawah yang terhampar luas di daerahnya. Kerbau peliharaannya pun berkembangbiak dengan cepat dan hampir seluruh daerahnya telah menjadi kubangan kerbau. Sejak itu, negeri tersebut kemudian dikenal dengan nama Negeri Kubang dan Raja Kubu dipanggil Raja Kubang. Beberapa tahun kemudian, Pangeran Mas merasa bahwa tibalah saatnya untuk mengambil pembagian atas ternaknya yang dipelihara oleh Raja Kubang. Maka dikirimlah utusannya untuk menghadap Raja Kubang. Setibanya di sana, Raja Kubang mengikari janjinya dan menolak untuk berbagi hasil dengan Pangeran Mas. Bahkan, ia menganggap bahwa semua kerbau yang dipeliharanya adalah miliknya. “Hai, utusan! Untuk apa kamu datang kemari?” tanya Raja Kubang. “Ampun, Tuan! Hamba diutus Raja Pangeran Mas kemari untuk menagih pembagian hasil dari ternak kerbau yang Tuan pelihara,” jawab utusan Raja Pangeran Mas. “Apa katamu, pembagian hasil? Tidak, semua kerbau tersebut sudah menjadi milikku karena akulah yang merawat dan mengembangbiakkannya,” kata Raja Kubang. “Tapi, Tuan! Bukankah hal itu sesuai dengan perjanjian yang telah Tuan sepakati bersama Raja Pangeran Mas?” ujar utusan itu. “Cuihhh… persetan dengan perjanjian itu! Perjanjian itu hanya berlaku pada waktu itu, tapi sekarang tidak lagi,” Raja Kubang menyangkal. Beberapa kali utusan Raja Pangeran Mas berusaha membujuk dan memberinya pengertian, namun Raja Kubang tetap mengingkari janjinya. Lama kelamaan Raja Kubang merasa muak dengan bujukan-bujukan itu. Ia pun memerintahkan pengawalnya agar mengusir utusan itu. Akhirnya, utusan Raja Pangeran Mas pulang dengan tangan hampa. Mendengar laporan dari utusannya, Raja Pangeran Mas sangat marah atas sikap dan tindakan Raja Kubang. Penguasa Negeri Lesung Batu itu berniat untuk menyerang Raja Kubang, namun apa daya Raja Kubang terkenal sakti dan mempunyai banyak pengawal yang tangguh. Akhirnya, ia memutuskan untuk meminta bantuan kepada Raja Empedu. Berangkatlah ia bersama beberapa pengawalnya ke Negeri Hulu Sungai Nusa. Setibanya di sana, kedatangan mereka disambut baik oleh Raja Empedu. Raja Pangeran Mas 
kemudian mengutarakan maksud kedatangannya. Tanpa berpikir panjang, Raja Empedu pun menyatakan kesediaannya untuk membantu Pangeran Mas. “Baiklah, Pangeran Mas! Aku akan membantu mengembalikan kerbau- kerbaumu. Raja Kubang yang suka ingkar janji itu harus diberi pelajaran,” ujar Raja Empedu. “Tapi, bagaimana caranya Raja Empedu? Bukankah Raja Kubang itu sangat sakti?” tanya Pangeran Mas bingung. “Tenang Pangeran Mas! Kita perlu strategi untuk bisa mengalahkannya,” ujar Raja Empedu. Akhirnya, Raja Empedu bekerjasama dengan Pangeran Mas membangun strategi. Pertama-tama mereka membagi dua pasukan mereka. Pasukan pertama bertugas membuat hiruk pikuk seluruh rakyat Raja Kubang dengan mengadakan pertunjukan seni dan tari pedang di Negeri Kubang. Pasukan kedua bertugas untuk mengepung dan membakar seluruh pemukiman penduduk Negeri Kubang. Pada hari yang telah ditentukan, berangkatlah pasukan pertama ke Negeri Kubang untuk mengadakan pertunjukan. Mereka masuk wilayah negeri itu sambil membawakan lagu-lagu merdu dan tari-tarian pedang. Penduduk Negeri Kubang pun berbondong-bondong untuk menyaksikan pertunjukkan itu, tidak terkecuali Raja Kubang dan para pengawalnya. Pada saat itulah, pasukan kedua yang dipimpin oleh Raja Empedu dan Pangeran Mas segera memanfaatkan kesempatan untuk mengepung dan membakar seluruh permukiman warga. Para penduduk pun berlarian untuk menyelamatkan diri. Sementara itu, Raja Kubang baru menyadari bahwa mereka telah dikepung oleh pasukan dari dua kerajaan. Ia pun tak berdaya untuk melakukan perlawanan karena jumlah pasukan Raja Empedu dan Pangeran Mas jauh lebih banyak daripada pasukannya. Akhirnya, Raja Kubang menyerah dan mengembalikan seluruh kerbau yang ada di negerinya kepada Pangeran Mas. Pangeran Mas dan Raja Empedu beserta seluruh pasukannya menggiring kerbau-kerbau tersebut menuju Negeri Lesung Batu. Betapa senangnya hati Pangeran Mas karena ternak kerbaunya dapat direbut kembali dari tangan Raja Kubang atas bantuan Raja Empedu. Sebagai ucapan terima kasih dan balas jasa, Pangeran Mas menyerahkan putri semata wayangnya yang bernama Putri Darah Putih kepada Raja Empedu untuk dijadikan permaisuri. Setelah menikah, Raja Empedu mengajak Putri Darah Putih tinggal di Negeri Hulu Sungai Nusa. Sejak itulah, Raja Pangeran Mas merasa kesepian dan selalu merindukan putrinya. Untuk melepas keriduannya, ia sering pergi ke Tebing Ajam, yaitu suatu tempat yang tinggi untuk meninjau dari kejauhan Negeri Hulu Sungai, tempat tinggal putrinya dan Raja Empedu. Hingga kini, tebing itu terkenal dengan nama Tebing Peninjauan.
</t>
  </si>
  <si>
    <t>Si Pahit Lidah</t>
  </si>
  <si>
    <t xml:space="preserve">Pada zaman dahulu, ada seorang anak muda bernama Pagar Bumi yang mempunyai enam saudara. Keenam saudaranya tadi mengembara jauh sekali, sehingga tidak tahu dimana mereka berada. Pada suatu hari, Pagar Bumi bertemu dengan ahli peramal kerajaan, lalu dia diramalnya bahwa kelak Pagar Bumi akan menjadi tokoh sakti, tetapi kesaktiannya itu bisa membahayakan kerajaan. Setelah diramal demikian itu, lalu Pagar Bumi bersama ibunya dipanggil ke istana perlu menghadap sang Raja. Di hadapan Raja, Pagar Bumi mendapat perintah bahwa dia secepatnya meninggalkan kerajaan Jawa dan harus diasingkan ke Pulau Sumatra. Mendengar perintah raja ini, ibunya menangis tersedu-sedu. Saat itu juga Pagar Bumi meninggalkan kampungnya dan dia berjalan ke arah barat dalam jangka waktu beberapa hari. Dalam perjalanan yang memakan waktu berhari-hari, maka tibalah dia di suatu kampung yang termasuk wilayah kerajaan yang diperintah seorang ratu wanita sakti yang memiliki ilmu gaib.Di kampung itu dia berkenalan dengan seorang pemuda. Mereka telah mendengar  berita bahwa sang Ratu membuka peluang siapa saja yang berkenan belajar ilmu kesaktian kepadanya. Kemudian kedua pemuda itu pergi ke tempat sang Ratu perlu menimba ilmu kesaktian. Setiba di kerajaan, yang mendapat giliran pertama untuk belajar ilmu sakti yaitu teman Pagar Bumi. Dia terpaksa menunggu di pendopo ruang tunggu. Dia menunggu lama sekali, hingga sampai terlelap tidur. Temannya sudah selesai belajar, tetapi dia masih tidur juga, sementara namanya sudah berulang kali dipanggil untuk menghadap sang Ratu, tetapi masih tidur. Anehnya, temannya tadi tidak mau membangunkan Pagar Bumi, tetapi dia langsung pulang. Berhubung namanya dipanggil berulang kali untuk menghadap sang Ratu, akhirnya Pagar Bumi dibangunkan oleh para pengawal Ratu itu, tetapi hasilnya tetap sia-sia. Kemudian sang Ratu kembali ke ruang dalam. Setelah itu, Sang Ratu keluar sambil membawa air putih yang telah diberi mantra dan reramuan, lalu dituangkan sang Ratu kedalam mulut Pagar Bumi. Lalu Pagar Bumi bangun dari tidurnya dan dalam keadaan sadar. Dia sangat tercengang di kala berada di hadapan sang Ratu dan para hulubalang yang kejam-kejam itu. Dia bertanya tentang keberadaan temannya. Para pengawal lain menjelaskan bahwa tadi ia tertidur lelap sampai berulang-ulang dibangunkan tetapi masih tidur terus. Mendengarkan penjelasan ini, Pagar Bumi merasa malu sehingga dia segera mohon izin pulang, karena niatnya telah lupa untuk berguru kepada sang Ratu tersebut. Sang Ratu berkata kepada para pengawalnya,“Sekalipun dia tidak sempat belajar ilmu dalam tempo waktu empat puluh hari, maka dia akan mendapatkan ilmu kesaktian melalui lidahnya, karena telah saya beri ramuan berisi mantra gaib ke dalam mulutnya.” Karena itulah, Pagar Bumi dikenal sebagai si Pahit Lidah. Pada suatu hari si Pahit Lidah pergi menuju Ulu menjelajahi Sungai Ogan. Dia mendekati tepi bebatuan yang tampak sebagai tempat pemandian. Dari tempat ini terdengar bunyi gendang ditabuh bertalu-talu, ramai sekali sorak-sorai. Laki-laki dan perempuan penuh tawa. Suara ramai itu terdengar dari kejauhan. Si Pahit Lidah berusaha mendekati. Ternyata dari kejauhan sudah tampak sepasang penganten diarak dengan menggunakan payung kebesaran. Penganten itu hendak melakukan mandi pencuci diri. Mempelai putra yaitu anak raja yang baru saja menikahi gadis cantik  jelita.
Mulai dari kejauhan, si Pahit Lidah sudah bertanya, “Ada pesta apa sekarang?” Mereka tak ada yang menjawab sama sekali. Di antara mereka tak ada yang mendengar,sebab ramainya bersorak- sorai dan gendang bertalu-talu. Hingga si Pahit Lidah marah sekali sambil berucap, “Kemungkinan mereka semua itu adalah batu, ditanya kok diam saja.” Ternyata keramaian berhenti total, serta semua orang menjadi batu. Kali ini sihir si Pahit Lidah berhasil kembali. Tempat ini sampai sekarang dinamakan Batu Raja. Kini si Pahit Lidah terus mengembara. Setiap tiba di daerah yang dilalui, penduduk setempat merasa takut, karena setiap bertemu dengan orang lain, si Pahit Lidah menyihirnya menjadi batu. Orang berusaha menjauhi si Pahit Lidah, karena takut disihir menjadi batu. Lama-kelamaan dia dijauhi orang-orang, sehingga dia hidup hanya sebatang kara. Setiap daerah yang dilalui si Pahit Lidah, masyarakat setempat berupaya untuk membunuhnya dan mengalahkan kesaktian yang dimilikinya. Pada suatu hari penduduk Komering hilir minta bantuan orang sakti bernama Puyung Suan. Dia memberi saran kepada penduduk setempat agar memberikan potongan jala-jala di pintu masuk jalan kampung. Potongan jala itu dibakar dan abunya melekat pada tempat itu. Setiba di daerah Komering Tengah, si Pahit Lidah melihat jala-jala yang terdapat pada tiang-tiang bambu. Si Pahit Lidah sudah menduga bahwa daerah ini memiliki kesaktian yang tinggi, karena jala pun bisa mereka renda dari abu. Maka, dia membatalkan memasuki daerah itu. Kini Si Pahit Lidah posisinya dalam keadaan tidak menentu, hingga pada suatu ketika dia sampai di Kerajaan Tanjung Menang. Rajanya bernama Nurullah atau Empat Mata. Si Pahit Lidah melewati kebun jeruk milik raja. Penjaga kebun jeruk itu terdiri dari tiga puluh tentara. Dalam keadaan haus, si Pahit Lidah minta satu jeruk, tetapi penjaga tak berani untuk memberinya, karena takut dimarahi raja. Si Pahit Lidah berkata, “Ah, sangat kikir sekali,buah jeruk pahit begitu tidak boleh diminta.” Ternyata keesokan harinya, jeruk yang ada dalam kebun itu rasanya pahit semua. Padahal, biasanya jeruk itu rasanya manis dan enak. Kemudian penjaga kebun itu menceritakan kejadian yang telah dialami. Raja segera memerintahkan bala tentaranya untuk mencari si Pahit Lidah yang telah menyihir kebunnya tadi. Akhirnya si Pahit Lidah berhasil ditangkap dan dibawa ke hadapan raja. Pada mulanya dia hendak dihukum, tetapi sang raja justru dirangkul si Pahit Lidah, karena ternyata dia adalah kakaknya sendiri. Kedua-duanya saling berangkulan, karena sudah lama sekali tidak bertemu. Muka si Pahit Lidah sangat ceria sekali. Mulai saat itu dia diterima sebagai anggota kerajaan, serta diberi jabatan sebagai panglima kerajaan. Dalam kerajaan ini, si Pahit Lidah dinikahkan dengan gadis cantik jelita, namanya Dayang Merindu. Mereka hidup bahagia dalam anggota kerajaan. Dalam perkawinannya, dia dikaruniai seorang anak laki-laki. Maka hidupnya bertambah bahagia. Dengan kedamaian serta kemakmuran negeri Tanjung Menang, kini menimbulkan kecemburuan sosial bagi negeri-negeri lain, utamanya kerajaan tetangga sendiri. Mereka selalu mengganggu keamanan. Karena kerajaan yang makmur itu kini terganggu, maka bermusyawarahlah orang-orang kerajaan dan di antara usul si Pahit Lidah yaitu membendung alur Sungai Sugian. Usulan itu disetujui dan diserahkan sepenuhnya untuk membendung sungai besar itu kepada si Pahit Lidah. Semua kekuatan dikerahkan. Akhirnya sungai besar itu hampir selesai dibendung dalam jangka waktu cepat. Aliran sungai berhenti total. Padahal, aliran sungai itu menjadi lalu lintas air yang bisa menghubungkan dari berbagai negeri untuk berniaga. Akibatnya perdagangan menurun drastis, bahkan sampai berhenti, tak ada kegiatan perdagangan lagi. Kerajaan Tanjung Menang tidak terbuka untuk dunia luar. Si Pahit Lidah sudah mengira bahwa dengan kesaktian yang dimilikinya itu, maka dia layak sebagai raja daripada saudara-saudaranya. Ambisinya itu disampaikan terang-terangan kepada saudara-saudaranya. Keinginan itu terhalang dan ditolak keras, sehingga terjadi perdebatan yang seru. Berulangkali bermusyawarah, tetapi gagal tidak menemukan jalan keluar. Terakhir diadakan adu kesaktian antara kakak dan adik. Tempat adu kesaktian itu diluar kerajaan, yaitu di bawah pohon enau. Pada hari yang telah ditentukan, ketujuh saudara itu berkumpul di bawah pohon enau yang pohonnya besar dan menjulang tinggi. Dalam adu sakti ini, siapa yang menang akan berhak menjadi Raja Tanjung Menang. Adu kesaktian dimulai. Yang mendapat giliran untuk diuji saktinya, yaitu si Empat Mata. Sementara si Pahit Lidah memanjat pohon yang tinggi itu sambil menjatuhkan tandanan dan buah itu ke bawah tanah. Si Empat Mata berbaring di bawah pohon itu dengan dihujani tandanan buah enau. Dia siap menerima jatuhnya tandan-tandan enau ke punggungnya. Kelima saudaranya sebagai saksi adu kesaktian ini merasa takut serta berharap agar si Empat Mata benar-benar selamat. Si Pahit Lidah terus-menerus menghujani tandanan-tandanan besar, agar mengenai punggungnya si Empat Mata. Bahkan sampai sepuluh kali dijatuhkan tandanan tersebut, tapi satu pun tak ada yang mengenai EmpatMata. Itulah kesaktian dan kelebihan Empat Mata yang mampu mengecoh pandangan si PahitLidah. Si Pahit Lidah turun dari pohon enau yang tinggi itu. Kini dia mendapat giliran berbaring di bawah pohon enau itu. Si Empat Mata naik ke pohon enau dan menjatuhkan tandan-tandan enau.Memang disengaja si Empat Mata menjatuhkan tandanan itu tidak ke arah punggungnya si Pahit Lidah, tetapi meleset jauh, sehingga dia tersenyum-senyum. Kemudian berikutnya mengenai punggungnya. Dia mengeluh kesakitan, tetapi masih berusaha menahan rasa sakitnya itu. Untuk berikutnya, si Empat Mata terus menghujani tandan-tandan besar yang banyak buahnya hingga kelima kalinya dia tak berdaya sampai kejatuhan keenam kalinya dia sekarat akhirnya mati. Si Empat Mata akhirnya turun dari pohon enau yang tinggi itu. Saudaranya semua mengerumuni si Pahit Lidah yang sudah meninggal dunia. Apa pun yang terjadi, dia benar-benar telah kehilangan saudaranya. Mereka merangkul jasad saudaranya itu. Sementara si Empat Mata membalikkan posisi adiknya seraya berkata, “Dia mendapat julukan si Pahit Lidah. Untuk itu aku akan mencoba, apakah lidahnya benar-benar pahit?” Si Empat Mata lain mencobanya dengan menjulurkan lidahnya untuk mencicipi lidah adiknya yang sudah mati. Dengan mencicipi lidah adiknya tersebut merupakan kesalahan yang sangat fatal bagi si Empat Mata, karena lidah adiknya di samping pahit rasanya juga mengandung racun serta kesaktian luar biasa. Setelah menjilat lidah adiknya, si Empat Mata langsung pingsan dan akhirnya meninggal dunia.
</t>
  </si>
  <si>
    <t>Danau Singkarak dan Sungai Ombilin</t>
  </si>
  <si>
    <t>Sumatera Barat</t>
  </si>
  <si>
    <t xml:space="preserve">Di sebuah desa yang terletak di Sumatra Barat, hiduplah Pak Buyung, istri, dan seorang anak yang bernama Indra. Mereka tinggal di sebuah gubuk kecil di pinggir laut. Sehari-hari, Pak Buyung dan istrinya mengumpulkan hasil-hasil hutan dan menangkap ikan di laut untuk memenuhi kebutuhan keluarga. Setiap pagi, mereka mencari manau, rotan, dan damar, kemudian menjualnya di pasar. Jika musim ikan tiba, mereka pergi ke laut untuk menangkap ikan dengan menggunakan jala, pancing, atau bubu. Ketika sudah berusia 10 tahun, Indra mulai diajak membantu orangtuanya ke hutan dan laut. la anak yang rajin dan tidak pernah mengeluh. Ayah dan ibunya sangat bangga kepadanya. Hanya satu hal yang membuat mereka resah, yaitu nafsu makan Indra yang sangat besar. Sekali makan, ia biasa menghabiskan setengah bakul nasi dan beberapa piring lauk.Suatu saat, tibalah musim paceklik. Hasil hutan dan hasil laut semakin sulit didapat. Keluarga ini menyantap ubi dan talas sebagai pengganti nasi. Ternyata, musim paceklik kali ini berlangsung lama, sehingga mereka semakin sutit mendapatkan bahan makanan. Mereka harus menahan lapar setiap harinya. Lama-kelamaan, keadaan ini membuat mereka menjadi lebih peduli pada diri sendiri daripada kepada anaknya. Suatu hari, Indra mengeluh perutnya sangat lapar. Sudah berhari-hari mereka hanya makan ubi bakar. la menangis dan mengadu kepada ayahnya."Ayah, aku lapar sekali. Bisakah ayah beri aku makanan?" rengeknya. "Anak malas! Jika kamu lapar, pergi sana mencari manakan sendiri di hutan atau di laut!" ujar ayahnya.Sang ibu mencoba membela Indra, karena Indra masih kecil. Namun, ayahnya tetap bersikeras agar Indra mencari makan sendiri. Berkat bujukan ibunya, Indra pun berangkat mencari makan menuju hutan di Bukit Junjung Sirih.Sebelum berangkat, Indra terlebih dulu memberi makan ayam piaraannya yang bernama Taduang. Ayam tersebut sangat setia kepada Indra. Setiap kali Indra datang atau pulang kerumah, ia selalu berkokok menyambutnya. Dari pagi sampai siang hari, Indra pergi mencari makanan ke hutan dan ke laut. Namun sampai siang hari, tak sedikit pun didapatinya makanan untuk mengisi perutnya yang lapar. Maka, ia pun kembali pulang. Keesokan harinya, sang ayah kembali menyuruhnya pergi mencari makanan. Sementara ayah dan ibunya hanya tidur-tidur di rumah. Mereka seperti sudah pasrah terhadap keadaan. Sampai sebulan keadaan ini berlangsung dan Indra merasa tubuhnya sangat lelah. Suatu hari, ketika Indra sedang mencari makan ke laut, ibunya berhasil mendapatkan pensi sejenis kerang yang ukurannya kecil, hasil tangkapannya bersama beberapa tetangga. "Apa itu, Bu?" tanya suaminya. Ibu Indra yang sedang mencuci bahan makanan mengatakan bahwa pensi sangat enak jika digulai. la lalu memasak gulai pensi, aromanya membuat perut sang ayah semakin lapar. Wah, sedap sekali aromanya, Bu. Apakah ini cukup untuk kita bertiga? Ibu kan tahu Indra makannya banyak sekali. Rasanya tidak cukup," kata sang ayah. "Lalu bagaimana, Pak?" "Begini saja, kita makan saja berdua selagi Indra pergi ke laut. Jika ia kembali, kita sembunyikan lauk ini. Si Taduang pasti akan berkokok jika Indra datang." Akhirnya, Pak Buyung dan istrinya menyantap gulai pensi tersebut dengan sangat lahap. Namun belum selesai mereka makan, si Taduang berkokok. Suami istri ini segera merapikan makanan dan menyembunyikannya di bawah tempat tidur. Ketika Indra masuk ke dalam rumah, ia melihat kedua orangtuanya sedang duduk-duduk bersantai. "Maaf Ayah, aku tidak mendapatkan ikan sama sekali," kata Indra. "Jika kau tidak mendapatkan ikan, apa yang bisa kau makan?" kata Pak Buyung."Aku Ielah sekali, Ayah. Bolehkan aku makan?” "Baiklah kau boleh makan, tetapi kau harus mencuci ijuk ini terlebih dahulu hingga menjadi putih," ibunya sambil menyodorkan seikat ijuk yang baru saja dibawa Pak Buyung dari hutan. lndra pergi ke sungai untuk mencuci ijuk. Sekian lama ia mencuci, tetapi warna ijuk itu tidak bisa berubah. Kasihan Indra, ia tidak tahu bahwa ijuk tersebut memang berwarna hitam dan tidak akan bisa dijadikan putih meskipun dicuci. la tidak tahu bahwa ayah dun ibunya sedang meneruskan menyantap makanan dengan lahapnya di rumah. Merasa tubuhnya sudah sangat lelah, Indra lalu kembali ke rumah. Sampai di rumah, ia pelan-pelan masuk ke dapur. Dengan sangat terkejut, ia melihat ayah dan ibunya sedang tertidur kekenyangan di dapur dengan sisa-sisa piring makan berserakan di sekitarnya. Tidak ada lagi makan yang tersisa. Indra sangat sedih dengan apa yang dilihatnya. la tidak menyangka orangtuanya telah membohonginya. Dengan air mata menetes di pipinya, la berjalan keluar dan menangkap ayam kesayanganya si Taduang. Mereka lalu duduk di sebuah batu di samping gubuk tempat tinggal Indra.
“Ayah dan ibu sudah membohongiku, Taduang. Aku sangat sedih. Lebih baik aku pergi, karena ternyata mereka tidak menyayangiku,"" isak Indra. Taduang berkokok sebagai tanda bahwa ia mengerti perasaan tuannya. Ayam itu lalu mengepakkan sayapnya seolah-olah memberi tanda kepada Indra. Indra berpegangan pada kaki Taduang. Lalu, ayam itu terbang perlahan dengan Indra yang bergantung pada kakinya. Ternyata, batu tempat mereka duduk itu terbawa di kaki Indra.Semakin ke atas batu tersebut semakin membesar dan menjadi berat. Taduang tidak lagi kuat terbang membawa Indra dan batu besar itu, Akhirnya, Indra menendang batu tersebut hingga jatuh ke bumi dan menghantam sebuah bukit yang letaknya di dekat lautan. Hempasan batu tersebut membuat lubang yang memanjang, Dengan cepat air langsung mengaliri lubang tersebut sehingga membentuk aliran sungai. Menurut cerita, aliran tersebut adalah asal-usul terbentuknya Sungai Ombilin yang mengalir sampai Riau. Kemudian, air laut menjadi menyusut membentuk sebuah danau yang kemudian dinamakan Danau Singkarak. Sementara itu, Indra dan ayam kesayangannya tidak diketahui keberadaannya.
</t>
  </si>
  <si>
    <t>Malin Kundang</t>
  </si>
  <si>
    <t>Pada zaman dahulu di sebuah perkampungan nelayan Pandtai Air Manis di daerah Padang, Sumatera Barat hiduplah seorang janda bernama Mande Rubayah dan seorang anak laki-lakinya yang bernama Malin Kundang. Mande Rubayah amat menyayangi dan memanjakan Malin Kundang. Malin adalah seorang anak yang rajin dan penurut. Mande Rubayah sudah tua, ia hannya mampu bekerja sebagai penjual kue untuk memenuhi kebutuhan ia dan anak tunggalnya. Suatu hari Malin jatuh sakit, sakit yang teramat parah, nyawanya pun hampir melayang, namun ia dapat diselamatkan berkat usaha keras ibunya. Setelah sembuh dari sakitnya ia semakin disayang. Mereka adalah ibu dan anak yang saling menyayangi. Kini Malin sudah dewasa ia meminta izin kepada ibunya untuk merantau ke kota, karena saat itu ada kapal besar merapat di Pantai Air Manis. “Jangan Malin, Ibu takut terjadi sesuatu denganmu di tanah rantau sana. Menetaplah saja di sini, temani ibu,” ucap ibunya sedih setelah mendengar keinginan Malin yang ingin merantau. “Ibu tenanglah, tidak akan terjadi apa-apa dengan ku,” kata Malin sambil menggenggam tangan ibunya. “Ini kesempatan bu, karena belum tentu setahun sekali ada kapal besar merapat di pantai ini. Aku ingin mengubah nasib kita Bu, izinkanlah” pinta Malin memohon. “baiklah ibu izinkan. Cepatlah kembali, ibu akan selalu menunggumu Nak,” kata Ibunya sambil menangis. Meski dengan berat hati akhirnya Mande Rubayah mengizinkan anaknya pergi. Kemudian Malin dibekali nasi berbungkus daun pisang sebanyak tujuh bungkus, “Untuk bekalmu di perjalanan,” katanya sambil menyerahkan pada Malin. Setelah itu berangkatlah Malin Kundang ke tanah rantau meninggalkan ibunya sendirian. Hari-hari terus berlalu, hari yang terasa lambat bagi Mande Rubayah. Setiap pagi dan sore Mande Rubayah memandang ke laut, “Sudah sampai manakah kamu berlayar nak ?” tanyanya dalam hati terus memandang laut. Ia selalu mendoakan anaknya agar selalu selamat dan cepat kembali.
Beberapa waktu kemudian jika ada kapal yang datang merapat ia selalu menanyakan kabar tentang anaknya. “Apakah kalian melihat anakku, Malin ? Apakah dia baik-baik saja ? Kapan ia pulang ?” tanyanya. Namun setiap ia bertanya kepada awak kapal atau nahkoda tidak pernah mendapatkan jawaban. Malin tidak pernah menitipkan barang atau pesan kepada ibunya. Betahun-tahun Mande Rubayah terus bertanya namun tidak pernah ada jawaban, hingga tubuhnya semakin tua, kini ia jalannya terbungkuk-bungkuk. Pada suatu hari Mande Rubayah mendapat kabar dari nahkoda yang dulu membawa Malin, nahkoda itu memberikan kabar bahaga kepada Mande Rubayah. “Mande, tahukah kau anakmu kini telah menikah dengan gadis cantik, putri seorang bangsaan yang sangat kaya raya,” ucapnya saat itu. Mande Rubayah amat gembira mendengar hal itu, ia selalu berdoa agar anaknya selamat dan segera kembali menjenguknya, sinar keceriaan mulai menghampirinya kembali. Namun hingga berbulan-bulan semenjak ia menerima kabar Malin dari nahkoda itu, Malin tak kunjung kembali untuk menengoknya. “Malin cepatlah pulang kemari nak, ibu sudah tua Malin, kapan pulang,......” rintihnya pilu setiap malam. Ia yakin anaknya pasti datang. Benar saja tak beberapa lama kemudian disuatu hari yang cerah dari kejauhan tampak sebuah kapal megah nan indah berlayar menuju pantai. Orang kampung berkumpul, mereka mengira kapal itu milik seorang Sultan atau seorang Pangeran. Mereka menyambutnya dengan gembira. Ketika kapal itu mulai merapat, terlihat sepasang anak muda berdiri di anjungan. Pakaian mereka berkilauan terkena sinar matahari. Wajah mereka cerah dihiasi senyum karena bahagia disambut dengan meriah. Mande Rubayah juga ikut berdesakan mendekati kapal. Jantungnya berebar keras saat melihat lelaki muda yang berada di kapal itu, ia sangat yakin bahwa lelaki muda itu adalah anaknya, Malin Kundang. Belum sempat para sesepuh kampung menyambut, Ibu Malin terlebih dahulu menghampiri Malin. Ia langsung memeluk erat, ia takut kehilangan anaknya lagi. “Malin, anakku. Kau benar anakku kan ?” katanya menahan isak tangis karena gembira. “Mengapa begitu lamanya kau tidak memberi kabar ?” Malin terkejut karena dipeluk wanita tua renta yang berpakaian compang-camping itu. Ia tak percaya bahwa wanita itu adalah ibunya. Sebelum dia sempat berpikir berbicara, istrinya yang cantik itu meludah sambil berkata, “Wanita jelek inikah ibumu? Mengapa dahulu kau berbohong kepadaku  ucapnya sinis, “ Bukankah dulu kau katakan bahwa ibumu adalah seorang bangsawan yang sederajat denganku ?!” Mendengar kata-kata pedas istrinya, Malin Kundang langsung mendorong ibunya hingga terguling ke pasir,“ Wanita gila ! Aku bukan anakmu!” ucapnya kasar. Mande Rubayah tidak percaya akan perilaku anaknya, ia jatuh terduduk sambil berkata, “Mallin, Malin, anakku. Aku ini ibumu, Nak ! Mengapa kau jadi seperti ini Nak ?” Malin Kundang tak memperdulikan perkataan ibunya. Dia tidak akan mengakui ibunya. Ia malu kepada istrinya. Melihat wanita beringsut hendak memeluk kakinya, Malin menendangnya sambil berkata. “Hai wanita gila ! Ibuku tidak seperti engkau ! Melarat dan kotor !” Wanita tua itu terkapar di pasir, menangis, dan sakit hati. Dilihatnya kapal Malin semakin menjauh. Ia tidak menyangka Malin yang dulu disayang tega berbuat demikian. Hatinya perih dan sakit. Lalu ditengadahkan tangannya ke langit. Ia kemudian berdoa dengan hati yang pilu, “Ya Tuhan, kalau memang dia bukan anakku,aku maafkan perbuatannya tadi, Tapi, Kalau dia benar ananku yang bernama Malin Kundang, aku mohon keadilanmu, Ya Tuhan. Kutuklah ia menjadi batu !” ucapnya pilu sambil menangis. Tak lama kemudian cuaca di tengah laut yang tadinya cerah, mendadak  berubah menjadi gelap. Hujan turun teramat lebatnya. Tiba-tiba datanglah badai besar menghantam kapal Malin Kundang. Lalu sambaran petir yang menggelegar. Saat itu juga kapal Malin hancur berkeping-keping. Kemudian terbawa ombak hingga ke pantai. Esok harinya saat matahari pagi muncul di ufuk timur, badai telah reda. Di kaki bukit terlihat kepingan kapal yang telah menjadi batu. Itulah kapal Malin Kundang. Tampak sebongkah batu yang menyerupai tubuh manusia. Itulah tubuh Malin Kundang anak durhaka yang kena kutuk ibunya menjadi batu karena telah durhaka. Disela-sela batu itu berenang-renang ikan teri belanak, dan ikan tengiri. Konon, ikan itu berasal dari serpihan tubuh sang istri yang terus mencari Malin Kundang. Sampai sekarang jika ada ombak besar menghantam batu-batu yang mirip kapal dan manusia itu, terdengar bunyi seperti lolongan jeritan manusia, terkadang bunyinya sepertiorang meratap menyesali diri, “Ampun bu.....Ampuuuunnn”  konon itulah suara Malin Kundang, anak yang durhaka kepada ibunya.</t>
  </si>
  <si>
    <t>Siamang Putih</t>
  </si>
  <si>
    <t xml:space="preserve">Sebut saja Puti Julian, gadis yang paling cantik di Kampung Alai. Kampung Alai terletak di kawasan pesisir pantai Tiku, Sumatera Barat bagian utara. Dia anak seorang bangsawan dan saudagar kaya raya. Ayahnya bernama Nahkoda Bagindo, cucu dari Angku Rajo Kaciak. Akan tetapi, meski parasnya cantik, tidak seorang pun pemuda yang berani mendekatinya. Terlebih lagidia berasal dari keluarga kaya raya dan keturunan bangsawan. Puti merasa putus asa dengan keadannya itu. Angku Rajo Kaciak pun sudah rusuh, anak gadis yang sudah dewasa belum bersuami. Angku Rajo Kaciak berniat mengadakan pesta besar selama sebulan penuh. Pesta itu untuk mengundang pemuda-pemuda dari berbagai kampung. Barangkali di antara pemuda yang datang, ada calon yang pantas untuk Puti. Semalam sebelum pesta digelar, Puti Julian bermimpi. Di mimpinya dia bertemu seorang  pemuda yang sangat tampan dan baik hati. Pemuda itu bernama Sutan Rumanduang. Puti Julian langsung jatuh hati. Di dalam mimpinya itu, Puti sangat senang sekali. Puti membawa Sutan Rumanduang ke sekeliling kampung dan mengenalkannya ke setiap orang.  Puti kemudian  menceritakan mimpinya itu kepada Angku Rajo Kaciak dengan isak tangis. “Angku, Puti bermimpi bertemu dengan seorang pemuda yang tampan dan baik hati. Pemuda itu bernama Sutan Rumanduang. Puti jatuh hati kepadanya. Mimpi itu terasa sangat nyata bagi Puti. Akan tetapi, ternyata semuanya hanya mimpi belaka. Mengapa begini nasib badan diri? Mengapa hanya Puti yang belum bersuami? Teman Puti bahkan sudah ada yang punya anak tiga orang. Tapi lihatlah nasib Puti, tidak seorang pun yang mau dengan Puti.” Angku Rajo Kaciak terkejut mendengar cerita Puti. Matanya berkaca- kaca. “Bersabarlah Puti, serahkan semuanya kepada Tuhan. Tugas kita hanya berusaha dan berdoa. Puti harus ikhlas menerima semua ini,” Angku Rajo Kaciak berusaha menghibur Puti. Angku Rajo Kaciak ikut berhiba hati. Dia langsung memanggil anak buahnya. Mereka diperintah untuk segera mengadakan pesta besar mencari pemuda bernama Sutan Rumanduang. Sudah seminggu dua minggu pesta dilaksanakan, tetapi Sutan Rumanduang belum juga datang. Puti Julian kembali bersedih hati. Dia pun mengurung diri seharian di dalam kamar. Dia menangis terisak meratapi mimpi indahnya bersama Sutan Rumanduang. Sudah sebulan penuh pesta diadakan, Sutan Rumanduang belum juga muncul. Angku Rajo Kaciak pantang menyerah. Dia menyuruh anak buahnya mencari Sutan Rumanduang ke seluruh kampung. Anak buahnya segera mencari ke sekeliling kampung, bahkan ke kampung tetangga. Akan tetapi, Sutan Rumanduang belum juga ditemukan. “Puti, menikahlah dengan yang lain. Akan Angku carikan saudagar kaya yang tampan dari Nagari Talu.” Angku Rajo Kaciak terus berusaha menyenangkan hati Puti Julian. “Tidak Angku, Puti hanya ingin menikah dengan Sutan Rumanduang. Puti yakin Sutan Rumandang akan segera datang. Puti tetap akan menunggunya,” jawab Puti. Puti tetap menolak permintaan  Angku Rajo Kaciak. Mendengar penolakan dan kerasnya hati Puti, Angku Rajo Kaciak tidak kehabisan akal. Dia pun menemui orang pintar untuk  menggerakkan hati Sutan Rumanduang. Sebanyak tujuh orang pintar itu pun bekerja siang malam selama tujuh hari tujuh malam dengan membakar kemenyan. Sampailah pada hari ketujuh, terdamparlah sebuah kapal besar di Pantai Tiku. Kapal itu sedang mengalami kerusakan mesin karena menabrak karang. Kapal itu milik seorang pemuda  yang tampan bernama Sutan Rumanduang. Mendengar pemuda tampan itu bernama Sutan Rumanduang, Puti sangat terkejut bercampur senang, Ia segera berlari menuju pelabuhan. Puti Julian sangat terpesona melihat ketampanan Sutan Rumanduang. Pemuda itu mirip dengan laki-laki yang datang di dalam mimpinya. Sama seperti di dalam mimpinya, Sutan Rumanduang kemudian diundang ke istana. Mereka pun berunding dan berencana menikahkan Puti dengan Sutan Rumanduang.Akhirnya Sutan Rumanduang bertunangan dengan Puti Julian. Akan tetapi, karena belum cukup uang untuk menikahi Puti, Sutan Rumanduang minta izin. Dia  ingin berlayar kembali untuk mencari penambah uang sebelum menikahi Puti Julian. “Bapak dan Angku Rajo Kaciak, izinkanlah saya pergi dahulu. Saat ini usaha saya sedang turun-turunnya. Kalau nanti sudah berhasil, saya akan datang lagi untuk menikahi Puti Julian.” Nahkoda  Bagindo  dan Angku Rajo Kaciak mengerti dengan maksud Sutan Rumanduang. Mereka pun mengizinkannya untuk kembali berlayar. “Uda, berhati-hatilah selama di jalan, cepatlah kembali untuk menikahi Puti. Puti berjanji akan setia menunggu. Jika Puti melanggar, Puti bersumpah akan menjadi siamang putih.” Begitu kata Puti Julian sambil bersumpah. “Jika uda yang ingkar janji kepada Puti, uda juga bersumpah. Kapal uda akan karam di tengah lautan,” begitulah janji Sutan Rumanduang. Puti percaya,  hatinya senang mendengar sumpah itu. Meskipun sudah diingatkan  Angku Rajo Kaciak agar jangan bersumpah, Puti tidak peduli. Setelah berpamitan dengan Puti dan kerabat lainnya, Sutan Rumanduang pun berlayar. Ia mengarungi samudra luas dengan kapalnya. Makin jauh kapal dari pelabuhan, makin deras air mata Puti bercucuran. Puti Julian selalu berdoa agar tunangannya selamat dalam pelayaran. Setahun, dua tahun, Puti masih setia menunggu. Namun, Sutan tidak juga kunjung kembali. Sampai suatu hari, berlabuhlah kapal besar di Tiku. Tersirap darah Puti, ternyata kapal yang berlabuh bukanlah kapal tunangannya. Kapal itu ternyata milik Rustam, saudagar kaya dari kampung tetangga. Bak umpama getah cair, seperti pimping di lereng bukit, ini baik itu pun bagus. Mata condong kepada yang rancak, selera condong kepada yang enak. Puti Julian jatuh hati kepada saudagar yang lebih tampan dari  Sutan Rumanduang itu. Puti menyampaikan maksud hati kepada ibunya. “Ibu rasanya Puti sudah jatuh hati kepada Rustam.” Ibunya langsung paham dengan apa yang dimaksud Puti. Dia pun mengundang Rustam ke istana untuk bersilaturahmi dan berunding. Rustam ternyata anak saudagar kaya dari keturunan bangsawan di negeri sebelah. Angku Rajo Kaciak yang sayang kepada cucunya, meminta Rustam untuk meminang cucunya. Sesudah lama berunding, mereka pun berniat akan menikahkan Puti dengan Rustam. Mereka tidak mau lagi menunggu Sutan Rumanduang yang entah di mana. Puti Julian dan Rustam pun menggelar pesta besar yang megah di Kampung Alai. Mereka mengundang bangsawan, alim ulama, cerdik pandai di seluruh kampung. Sebelum ijab kabul dilangsungkan, Rustam ditanya oleh penghulu.“Saudara Rustam, apakah bersedia menikahi Puti Julian?” “Insyaallah saya bersedia,” jawab Rustam. “Puti Julian, apakah Ananda bersedia menikah dengan Rustam?”
Sewaktu akan menjawab pertanyaan penghulu, Puti memekik, berteriak kesakitan.  Dia melompat setinggi bubungan rumah. Belum hilang rasa sakit Puti, dia menjawab pertanyaan penghulu. “Puti bersedia sepenuh hati menikah dengan Uda Rustam,” katanya. Bruaarrr ! Bersamaan dengan perkataan Puti, menggelegar suara petir. Puti kembali memekik sambil memanjat pohon dan bergayut bergelantungan. Lambat laun tumbuh bulu putih di sekujur badan Puti. Makin lama, bulu-bulu itu makin tebal. Akhirnya, Puti berubah menjadi siamang putih. Penduduk yang datang ke pesta itu berhamburan  ke luar rumah. Mereka terkejut melihat kejadian yang belum pernah mereka lihat. Angku Rajo Kaciak langsung sadar dengan apa yang telah terjadi kepada cucunya. “Mengucaplah, Puti! Ini akibat dari mengingkari sumpah sehidup semati dengan Sutan Rumanduang dulunya.” Namun, apa daya, nasi sudah menjadi bubur. Puti kini sudah berubah menjadi siamang putih karena mengingkari janjinya.
Wuut … wuuut….wuuuut Siamang putih itu terus bermenung, menatap jauh ke arah samudra lepas. Ia masih menanti kedatangan Sutan Rumanduang. Semakin hari, pekik siamang terdengar semakin beriba hati. Sampai suatu hari, pekik siamang tidak terdengar lagi. Ternyata siamang itu sudah mati. Orang-orang menemukan bangkainya di atas batang ketaping tempatnya bersarang. Mereka lalu membawa Puti yang sudah berwujud siamang putih itu ke istana. Puti lalu dikuburkan layaknya manusia. Bertahun-tahun setelah itu, ternyata kapal Sutan Rumanduang tak pernah berlabuh di Tiku.  Kapalnya sudah karam di lautan. Sutan Rumanduang telah terlebih dahulu mengingkari janjinya dengan menikahi gadis lain.
</t>
  </si>
  <si>
    <t>Bayo'</t>
  </si>
  <si>
    <t xml:space="preserve">DI Nagari Koto Rajo tinggallah seorang perempuan bernama Mak Siti. Umurnya sekitar lima puluh tahunan. Setiap hari dia pergi ke sawah, sesekali pergi ke ladang untuk bertanam cabai dan jagung. Mak Siti tinggal sendirian, suaminya sudah lama meninggal. Anak satu-satunya pun pergi merantau ke negeri seberang. Mak Siti termasuk salah seorang yang kaya di kampung itu. Akan tetapi, dia tidak pernah merasa puas dengan semua yang dimilikinya. Mak Siti masih suka mengambil milik orang lain, seperti merebut tanah tetangganya. Dia juga menyuruh anaknya merantau untuk mencari uang. Mak Siti tinggal di pinggir kampung, terpisah dari permukiman warga lainnya. Di situ hanya terdapat sekitar lima rumah. Rumahnya berdekatan dengan rumah Mak Ipeh, bayo’nya atau kawan seumurannya. Mak Ipeh juga tinggal sendirian. Berbeda dengan Mak Siti, Mak Ipeh hidupnya miskin dan sudah sering sakit-sakitan. Suatu pagi, setelah menyiapkan bekal untuk ke ladang, Mak Siti berjalan
ke depan rumah. Terlihat olehnya pintu rumah Mak Ipeh yang masih tertutup. Biasanya, setiap pagi, Mak Ipeh sudah duduk di depan rumah atau menyapu halaman. “Bayo’ apakah kamu sudah bangun? Mengapa pintu masih tertutup?” Mak Siti memanggil berkali-kali. Akan tetapi, tidak terdengar jawaban dari dalam rumah. Mak Siti cemas, dia segera mendekat ke rumah Mak Ipeh. Didorongnya pintu yang sudah lapuk itu. Krreekkk!  Mak Siti terkejut melihat Mak Ipeh sudah tergeletak di lantai dengan wajah memucat.“Bayo’ apa yang terjadi?” “Bangun Bayo’,” ujar Mak Siti sambil menepuk-nepuk pipi Mak Ipeh. Kemudian Mak Siti menempelkan jarinya ke hidung Mak Ipeh. Dia ingin memastikan apakah masih ada napas atau tidak. Mak Siti melakukannya berkali- kali. Dia sama sekali tidak merasakan napas yang keluar dari hidung Mak Ipeh. Setelah yakin kalau Mak Ipeh sudah meninggal, dia segera memberi tahu orang kampung. Seminggu seusai Mak Ipeh meninggal, Mak Siti pergi ke ladang. Di ladang dia menyiangi cabai yang sudah mulai tumbuh. Dia juga ingin menjaga jagungnya yang sudah berbuah agar tidak dimakan babi hutan. Disiapkannya nasi, sambal terung, dan air putih untuk bekal sampai keesokan harinya. Tidak lupa dibawakannya juga makanan untuk anjing penjaga yang diikatnya di pondok. Mak Siti kemudian berangkat ketika panas matahari sudah terasa di kulit. Suara burung berkicauan. Cahaya matahari semakin terasa di kulit Mak Siti yang mulai berkerut. Setelah sampai  di pondok, diletakkanya barang- barang yang dibawanya dari rumah. Mak Siti segera menyiangi cabai yang ditanam sebulan yang lalu. Siang pun berganti malam. Burung-burung sudah kembali ke sarang. Di malam yang kelam itu, dia hanya diterangi sebuah lampu togok (lampu bersumbu dan berbahan bakar minyak tanah). Mak Siti duduk sendiri, bersandar di tiang pondok. Dinginnya malam terasa menusuk tulang. Dia bangkit dari duduknya, ingin membuat api unggun untuk penghangat tubuh. Ketika api unggun sudah membesar, cahayanya menerangi sekeliling pondok. Ketika badan sudah terasa hangat, dia masuk ke pondoknya. Baru saja ingin duduk, terdengar suara orang memanggil namanya. “Sitiiii …,” suara itu terdengar pelan. Mak Siti terkejut mendengar suara itu. Dicobanya mengingat-ingat lagi, apakah memang ada suara yang memanggil atau tidak. ‘Ah, mungkin ini hanya perasaan saya saja. Tidak mungkin ada orang di tengah hutan begini,’ pikirnya. Mak Siti kemudian duduk dan berusaha melupakan hal itu. Akan tetapi, tidak lama kemudian, suara yang memanggil namanya itu terdengar lagi. Suara itu sudah tidak asing lagi di telinganya. “Sitiii …,” kali ini suara itu terdengar lebih keras. Mak Siti kemudian bangkit dari duduknya dan berusaha mengingat pemilik suara itu. ‘Siapa yang memanggil di tengah hutan begini? Tetapi suaranya seperti tidak asing lagi. Suaranya sudah begitu akrab di telinga,’ gumam Mak Siti sambil mengingat-ingat suara siapa yang didengarnya. Tidak lama kemudian, terdengar kembali suara itu. Ia merinding. Bulu tengkuknya berdiri setelah tahu kalau itu suara bayo’nya yang sudah meninggal. Mak Siti ketakutan karena terbayang wajah bayo’nya yang sudah meninggal itu. Mak Siti bersembunyi di dalam gulungan tikar. Badannya menggigil ketakutan  Tiba-tiba angin berhembus kencang membuat api unggun padam. Seketika pintu pondok itu terempas dan terbuka. Ddukkk ! Suara bunyi pintu membuat Mak Siti semakin ketakutan. Tidak lama kemudian Mak Ipeh sudah berada di dalam pondok. Mukanya putih pucat dan pandangannya kosong. Sekeliling bola matanya menghitam. Rambutnya yang kusut dan beruban tergerai  hingga pinggang. “Saya bisa melihat kamu! Keluar, Siti!” suara Mak Ipeh diiringi gelak tawa yang membuat Mak Siti semakin takut. Mak Siti gemetaran. Tidak disangkanya Mak Ipeh yang sudah meninggal itu akan datang ke pondoknya. “Keluar, Siti! Mengapa harus bersembunyi dalam gulungan tikar?” Mak Siti pun keluar dari dalam gulungan tikar, lalu mendekat ke arah Mak Ipeh. “Eh ada Ipeh ternyata, saya kira siapa tadi,” suara Mak Siti bergetar. “Iya Siti, ini bayo’mu. Mengapa bersembunyi? Apakah takut terhadap bayo’mu sendiri?” “Tidak, saya tidak takut dengan bayo’ saya,” jawab  Mak Siti gemetaran. “Baguslah kalau tidak takut,” suara Mak Ipeh diringi dengan gelak tawa menyeringai. Mak Siti mencari cara agar bisa lari dari tempat itu. Sosok yang ada di depannya  membuatnya seperti ingin pingsan. Dinginnya udara malam semakin membuat badannya terasa goyah. Ketika dia sedang berpikir, suara Mak Ipeh membuatnya terkejut. “Bayo’, kamu tidak takut kan kalau saya membesarkan mata?” kata Mak Ipeh. “Tidak, mengapa harus takut. Besarkanlah matamu itu.” Seketika mata Mak Ipeh menjadi besar. Mata yang tadi sayu dengan tatapan kosong berubah menjadi merah. Dia menatap tajam ke arah Mak Siti yang sudah ketakutan. “Bayo’, saya ingin membesarkan telinga saya. Kamu tidak takut kan?” “Tidak Bayo’, besarkanlah,” jawab Mak Siti berpura-pura agar tidakterlihat takut. Seketika telinga Mak Ipeh berubah menjadi besar. Telinganya hampir sama besar dengan telinga gajah. Ujung telinganya agak meruncing. Urat- urat yang ada di telinganya terlihat jelas. Tidak lama setelah itu, Mak Ipeh kembali berkata. “Bayo’, bagaimana kalau kini mulut yang saya besarkan?” Mak Siti yang sudah sangat ketakutan pun menjawab, “Boleh Bayo’, saya tidak takut.” Seketika itu mulutnya menjadi lebar, bahkan bisa menelan kepala Mak Siti. Lidahnya pun kian melebar dan bertambah panjang. Giginya yang tadi kuning dan jarang kini menjadi besar dan tajam. Badannya kini sudah sebesar drum dan setinggi pondok. Mak Siti tidak bisa lagi menyembunyikan ketakutannya. Dia seperti akan dimakan hidup-hidup. Lalu dicarinya cara untuk  kabur. Setelah berpikir beberapa saat, ia minta izin untuk keluar dari pondok. Ia melangkah keluar sambil berpura-pura hendak memasak air. Mak Ipeh pun menunggu di dalam pondok. Ia sama sekali tidak curiga kalau itu hanya akal-akalan Mak Siti. Mak Siti kemudian mengikat puntung di bagian yang belum terbakar dengan tali. Tali itu lalu diikatkan ke ekor anjing penjaga ladang. Anjing penjaga ladang itu kemudian dilepaskannya. Karena sudah lama terikat, anjing pun langsung lari ke dalam hutan. Ketika anjing berlari ke arah hutan, dia segera berlari ke arah kampung. Sementara itu, di dalam pondok, Mak Ipeh masih menunggu minumannya. Akan tetapi, minumannya tidak kunjung datang. Dia pun segera memanggil Mak Siti. “Bayo’, kamu di mana? Mana minumannya? Mengapa lama sekali?” Mak Siti yang dipanggil tidak menjawab sama sekali. Mak Ipeh segera menyusul keluar pondok. Dia melihat ada cahaya dari bara api di tengah hutan. Mak Ipeh yang menyangka itu adalah Mak Siti, langsung mengejarnya. Mak Siti terus berlari dan sudah hampir sampai di dalam kampung. Kain batik yang dipakainya pun basah ketika menyeberangi sungai. Napasnya masih tersengal-sengal, badannya terasa lemas. Peluh yang mengalir sampai ke pipinya sudah bercampur dengan air mata. Dalam hati dia menyesal karena selama ini jahat kepada Mak Ipeh. Dia sadar selama ini sering mengambil hak orang lain, seperti tanah. Karena tinggal berdekatan, dia mudah saja mengatakan kalau tanah Mak Ipeh sebenarnya miliknya. Semetara itu, Mak Ipeh sudah berhasil mengejar sumber cahaya itu. Dia sangat terkejut, ternyata tidak ada Mak Siti.  Cahaya itu berasal dari bara yang diikatkan ke ekor anjing. Mak Ipeh marah sambil berkata, “Siti … kalau bertemu akan saya makan kamu!” Mak Siti masih sesak napas ketika sampai di rumah. Dia berjanji untuk mengembalikan tanah Mak Ipeh yang diambilnya.
</t>
  </si>
  <si>
    <t>Rawang Tengkuluk</t>
  </si>
  <si>
    <t xml:space="preserve">Dahulu. di tepi Danau Singkarak yang tenang, ada sebuah padang yang luas.Tidak banyak pohon tumbuh di sana, tetapi ada sebatang pohon yang besar. Batangnya tumbuh bagus, daunnya rimbun. Tidak ada orang yang berani menebangnya. Bukan karena tak mampu, melainkan karena pohon itu adalah pohon keramat. Konon kabarnya, pohon itu berasal dari tengkuluk seorang gadis. Di ujung kampung arah tepi bukit, hiduplah seorang perempuan bernama Mak Siyah. Dia tinggal berdua dengan Siti, anak gadisnya yang sudah besar. Suaminya sudah  lama meninggal, sejak Siti berumur tiga tahun. Semenjak suaminya meninggal, hidup mereka jatuh miskin. Mak Siyah dan Siti tinggal di gubuk tua berdinding papan beratap rumbia. Setiap hari, Mak Siyah mencari kayu bakar dan rebung untuk dijual ke pasar. Mak Siyah adalah seorang perempuan yang rajin. Pagi hari, dia sudah berangkat ke rimba mencari kayu bakar dan rebung. Siangnya, dia ke pasar untuk menjual kayu bakar dan rebungnya. Setelah itu, dia memasak nasi dan sambal untuk dimakan bersama anaknya. Kalau ada sisa uang, dibelikannya bedak dan baju untuk Siti. Dia sendiri jarang sekali membeli baju. Hanya ketika mendapat zakat dari penduduk, barulah bisa membeli baju. Meskipun sudah besar, Siti anak yang pemalas, tidak mau menolong ibunya bekerja. Jangankan pergi mencari kayu bakar ke hutan, membersihkan rumah saja dia enggan. Sehari-hari dia hanya sibuk bersolek dan bermain ke rumah tetangga. Kalau perut terasa lapar dan ingin mengganti baju, barulah pulang ke rumah. Jika di luar rumah, penampilannya seperti anak orang kaya. Tidak ada yang akan menyangka kalau dia hanya anak seorang janda miskin. Seperti ibu yang lain, Mak Siyah ingin Siti menolongnya bekerja. Akan tetapi dia tidak tahu lagi cara mengajari anaknya. Setiap kali meminta tolong, gadis itu selalu menolak, ada-ada saja alasannya. Suatu kali ketika mengajak Siti ke rimba, dia dihardik. “Mencari kayu itu kewajiban Ibu, supaya kita bisa makan. Siti tidak mau bekerja kasar seperti itu,” begitu jawaban Siti. Kalau dinasihati, bentakan Siti makin keras. “Siti jadi miskin karena ayah sudah meninggal. Ibu juga tidak pandai mencari uang. Andaikan saja Ibu pandai mencari uang, pasti hidup kita akan senang. Kita hidup miskin karena salah Ibu sendiri. Sudahlah Bu, Siti mau pergi, mana uang dan baju baru Siti?” Mendengar jawaban anaknya, Mak Siyah hanya bisa mengurut dada. Dia selalu berdoa kepada Tuhan supaya anaknya ditunjuki jalan yang benar. Musim kemarau pun tiba, sawah-sawah mulai mengering. Panen padi pun gagal karena hama tikus kian mengganas. Penduduk mulai cemas akan kekurangan makanan, persediaan padi di lumbung kian menipis. Untuk menghemat persediaan beras, Mak Siyah hanya makan nasi sekali sehari. Tidak jarang dia hanya makan ubi rebus. Di tengah situasi sulit seperti itu, Siti tetap tidak mau peduli. Dia terus saja menuntut ibunya menyediakan nasi tiga kali sehari.  Akibatnya, persedian beras mereka sudah hampir habis. Tidak ada lagi beras yang akan ditanak. Mak Siyah tidak bisa lagi memenuhi keinginan Siti. Siti menjadi marah. Ia menyuruh Mak Siyah pergi meminjam padi. Tidak ada jalan lain bagi Mak Siyah, ia pun pergi meminjam padi. Mak Siyah pergi meminjam padi kepada Tek Kanah, orang kaya di kampung itu. Rumah Tek Kanah agak jauh dari tempat mereka, dia pun mengajak Siti untuk  menemaninya. Awalnya Siti tidak mau, ia malu berjalan dengan ibunya
yang tua itu. Mak Siyah memaksa,  akhirnya Siti menurut walau dengan wajah merungut. Mereka pun berangkat menuju rumah Tek Kanah. Di sepanjang jalan, keduanya tidak berjalan beriringan. Siti enggan berjalan dengan ibunya. Dia berjalan di depan diiringi ibunya dari belakang. Kalau ada yang bertanya, ke mana tujuan mereka, Siti menjawab akan ke pasar. Kalau  ada yang bertanya siapa orang tua di belakangnya? Siti akan menjawab, dia itu tukang angkat barang sekembali dari pasar nanti. Mendengar jawaban anaknya, Mak Siyah berusaha untuk sabar. Setelah lama di perjalanan, mereka sampai di rumah Tek Kanah. Sebelum masuk ke rumah Tek Kanah, Siti pun berkata. “Ibu sajalah yang masuk. Siti malu. Apa kata dunia nanti?” “Sebaiknya kita berdua yang masuk, Nak. Kita bisa bersilaturahmi dengan Tek Kanah, dia masih saudara kita,” jawab ibunya. “Tidak usahlah , Siti tidak mau. Malu kalau meminjam padi seperti ini.”“Tapi kan Siti yang menyuruh Ibu meminjam padi. Mengapa sekarang jadi malu? Malu karena kita miskin?” kata Mak Siyah lagi. “Ya, Siti memang perlu beras untuk makan, tetapi itu kewajiban Ibu. Jadi, Ibu yang harus masuk sendiri,” jawab Siti. Karena segan bertengkar di tempat umum, Mak Siyah akhirnya masuk sendirian. Sesudah disilakan masuk, tanpa berbasa-basi Mak Siyah menyampaikan maksud kedatangannya. “Maksud kedatangan saya ke sini, ingin meminjam beras. Sudah berapa hari ini kami tidak makan nasi. Persediaan beras di rumah sudah habis.” “Boleh Mak Siyah, boleh. Kami selalu menyimpan persediaan padi di lumbung untuk berjaga-jaga. Berapa banyak yang Mak Siyah butuhkan?” jawab Tek Kanah. “Tidak banyak Tek Kanah, saya hanya butuh seketiding. Akan tetapi, saya tidak punya barang apa pun  untuk jaminan,” lanjutnya. “Tidak perlu jaminan Mak Siyah. Kalau hanya seketiding, Mak Siyah tidak perlu mengembalikannya. Saya memberikannya untuk Mak Siyah.” “Terima kasih banyak,” jawab Mak Siyah sambil menggenggam tanganTek Kanah. “Tidak usah berlebihan. Saya senang bisa menolong Mak Siyah, kita masih bersaudara,” jawab Tek Kanah. “Tunggulah sebentar, saya suruh si Bujang untuk mengambilkannya,” kata Tek Kanah lagi. Si Bujang adalah pembantu di rumah itu. Setelah disuruh oleh Tek Kanah, si Bujang bergegas mengambilkan padi itu. Tidak lama kemudian, dia pun datang membawa seketiding padi. Mak Siyah pun pamit dengan menjujung ketiding padi di kepalanya. Melihat ibunya menjujung ketiding, Siti bergegas berjalan di depan. Tidak ada keinginannya untuk membantu sedikit pun. Anak gadis itu berjalan melenggang dengan sombongnya. Padahal dibelakangnya, ibunya kesusahan menjujung ketiding padi yang berat. Berkali- kali Mak Siyah memanggil Siti untuk  menunggunya dan berjalan beriringan. Siti tidak menghiraukannya sama sekali. “Siti, Ibu sudah letih, Nak. Bantu ibu membawa padi ini,” kata Mak Siyah. “Ah, Ibu yang tak tahu diuntung! Anak gadis cantik seperti ini disuruh menjujung padi,” jawab Siti. “Tetapi ibu sudah letih. Perjalanan kita masih jauh.” “Kalau ibu sudah letih, kan bisa istirahat,” jawab Siti. Mak Siyah sudah sangat kelelahan. Keringat mengalir deras dan membasahi tubuhnya. Akhirnya dia berhenti sejenak untuk sekadar melepas penatnya. Siti pun ikut berhenti, dia duduk berjarak dari ibunya. Ketika lelahnya sudah hilang dan tenaganya pulih, Mak Siyah melanjutkan perjalanan kembali. Mereka pun sampai di padang rumput yang luas. Tidak ada pohon sama sekali. Panasnya matahari menusuk ke ubun-ubun. Mak Siyah terus berjalanan di tengah padang itu sekuat tenaganya. Namun, apalah daya, dia sudah tidak sanggup lagi membawa bebannya. Mak Siyah kemudian berhenti dan memanggil-manggil Siti. “Siti, ibu sudah sangat lelah. Tolonglah ibu membawa ketiding ini.” “Ah, dasar Ibu pemalas! Biasanya membawa kayu bakar yang lebih berat dari ketiding ini ibu sanggup,” jawab Siti.“Siti, ibu sudah sangat lelah, tidak ada daya lagi. Ibu akan istirahat sebentar.” Sesudah tenaganya pulih kembali, Mak Siyah berusaha kembali mengangkat ketidingnya. Ketika ketiding sampai di pundak, tangannya terasa tidak mampu lagi mengangkat. Ketiding itu jatuh dan padi berserakan di rumput. Melihat hal itu, Siti  marah. “Dasar orang tua tidak tahu diuntung! Sudah dipinjami padi, tidak pandai menjaganya. Malah diserakkan!” ujarnya. “Ibu tidak sengaja, Nak. Ibu sudah sangat letih,” jawab Mak Siyah. “Dari tadi ibu sudah minta tolong, tetapi Siti tidak mau membantu,” katanya lagi. “Mengangkat padi? Mana saya sanggup?” jawab Siti. “Tetapi ini untuk makan kita berdua. Apa yang menyebabkan kamu tidak mau menolong?” “Jelas saya tidak mau karena ibu yang salah.  Ibu tidak sanggup menyediakan beras untuk anaknya.” Mak Siyah mengurut dadanya. Di hanya berdoa kepada Tuhan agar Siti ditunjukkan jalan yang benar. “Tuhan, sangat malang nasib diri, punya anak, tetapi tidak bisa membalas guna. Bukakanlah pintu hatinya,” kata Mak Siyah berdoa dalam hati. Melihat ibunya diam, Siti malah membentaknya. Mak Siyah terus diam dan kembali berdoa. “Tuhan, jika anak hamba tidak akan mungkin berubah, hukumlah. Datangkanlah hukuman sesuai kesalahannya. Saya rela Tuhan, daripada ia terus berbuat jahat. Kepada ibunya saja dia begitu durhaka, apalagi kepada orang lain.” Karena hardikannya tidak diacuhkan ibunya, Siti kini membentak dengan keras. “Wahai orang tua jelek, kenapa kamu diam saja. Angkatlah padi yang tersisa itu!” katanya sambil mengentakkan kakinya ke tanah. Pada saat itulah, tanah tempat Siti mengentakkan kaki tiba-tiba menjadi lunak. Tanah itu kemudian berubah menjadi rawa. Siti yang terkejut berusaha mengangkat kakinya yang terbenam. Namun, semakin diangkat, kakinya semakin terbenam dalam. Perlahan-lahan, rawa menghisap tubuh Siti. Mak Siyah tak kalah terkejut melihat kejadian itu. Ia ingin menolong Siti, tetapi badannya tidak bisa digerakkan. Makin lama badan Siti makin terbenam. Ketika badannya terbenam hingga pinggang,  Siti memekik minta tolong. “Ibu … tolong Siti … tolong Siti …!” pekiknya. Mak Siyah hanya bisa melihat tanpa bisa berbuat apa-apa. Kini hanya bagian kepala Siti yang masih terlihat, sedangkan badannya sudah terbenam. “Ibu, maafkan Siti, maafkan Siti ….” “Ibu sudah memaafkan, Nak. Minta ampunlah kepada Tuhan.” “Iya Bu … inilah hukuman karena selama ini saya sudah durhaka kepada Ibu. Maafkan Siti .…” “Ibu sudah memaafkanmu, Nak. Mudah-mudahan Tuhan mengampunimu,” katanya. Dengan mata yang kabur, Mak Siyah melihat anaknya terbenam ke dalam tanah. Hanya tengkuluk Siti yang tertinggal di atas rawa itu. Tengkuluk itulah yang kemudian tumbuh menjadi sebatang pohon berdahan lebat. Pohon itu menjadi tempat berhenti orang yang lewat. Ia seakan ingin berbuat baik kepada setiap orang.
</t>
  </si>
  <si>
    <t>Legenda Bukti Fafinesu</t>
  </si>
  <si>
    <t>Nusa Tenggara Timur</t>
  </si>
  <si>
    <t xml:space="preserve">Alkisah, di pedalaman Pulau Timor, Nusa Tenggara Timur, ada tiga orang anak yatim piatu. Mereka adalah Saku dan dua orang adiknya Abatan dan Seko. Ayah mereka meninggal dunia 
karena terguling ke jurang ketika sedang berburu babi hutan beberapa tahun yang lalu. Selang 
tujuh bulan kemudian, ibu mereka menyusul sang Ayah karena kehabisan darah ketika sedang melahirkan si Bungsu. Untungnya, nenek mereka masih hidup sehingga ada yang merawat Seko. Namun, ketika Seko berumur dua tahun, sang Nenek pun meninggal dunia karena dimakan usia. Sejak itulah, ketiga anak yatim tersebut harus menghidupi diri mereka. Meskipun masih ada keluarga ibunya yang bersedia memelihara si Bungsu, namun lantaran memiliki rasa tanggung jawab, si Sulung mengambil alih peran orang tuanya untuk merawat dan mendidik kedua adiknya. Mereka ingin belajar hidup mandiri tanpa harus bergantung kepada orang lain. Waktu terus berjalan. Abatan tumbuh menjadi remaja yang rajin dan cerdas. Tanpa disuruh oleh kakaknya, ia rajin menanam jagung dan ketela di ladang. Ia juga rajin mencari kayu bakar dan memasak untuk kakak dan adiknya. Si Bungsu pun kini telah berumur lima tahun dan menjadi anak yang penurut. Ia sudah bisa membedakan mana yang baik dan mana yang buruk. Sungguh bahagia hati Saku melihat kedua adiknya tumbuh menjadi orang yang baik. Walaupun hidup miskin, mereka senantiasa rukun dan bahagia. Suatu malam yang sunyi, si Bungsu tidak bisa memejamkan matanya. Tiba- tiba hatinya diselimuti kerinduan yang mendalam terhadap kedua orang tuanya. Sejak bayi, ia tidak pernah merasakan sentuhan kasih sayang dari kedua orang tuanya. Ia pun bertanya kepada kakak sulungnya tentang keberadaan kedua orang tua mereka. “Kaka Saku, ke manakah ayah dan ibu pergi? Kapan mereka akan pulang? Adik sangat merindukan mereka.” Wajar memang jika si Bungsu bertanya demikian karena kedua kakaknya tidak pernah menceritakan mengenai keberadaan kedua orang tuanya. Mereka tidak ingin melihat si Bungsu menjadi sedih lantaran mengetahui keberadaan kedua orang tua mereka. Untuk itulah, Saku pun berusaha menghibur adiknya. “Ayah dan ibu sedang pergi jauh, Adikku! Sebentar lagi mereka pulang membawa daging rusa yang lezat dan anak-anak babi,” kata Saku seraya mendongeng hingga si Bungsu tertidur pulas. Setelah itu, giliran Saku yang tidak bisa memejamkan mata. Ia sedih melihat adik bungsunya. Malam itu, langit di angkasa tampak cerah. Rembulan bersinar terang dan bintang-bintang pun berkelap-kelip. Saku mengambil serulingnya lalu berjalan menuju ke sebuah bukit tidak jauh dari tempat tinggal mereka. Suara-suara binatang malam mengiringi perjalanannya hingga tiba di puncak bukit. Di atas bukit itu, Saku berdiri sambil memandang langit. “Ayah, Ibu! Kami sangat merindukan kalian. Mengapa begitu cepat kalian meninggalkan kami,” keluh Saku sambil mendesah. Tak terasa air matanya keluar dari kedua kelopak matanya dan mengalir membasahi kedua pipinya. Ia pun tidak bisa berbuat apa-apa. Ia kemudian meniup serulingnya dan menyanyikan lagu kesukaannya. Saku menyanyikan lagu itu dengan penuh penghayatan. Tanpa sepengetahuannya, ternyata ayah dan ibunya mendengar lagu yang indah itu. Roh kedua orang tuanya pun turun dari langit menuju ke bukit itu. Melalui angin malam, roh sang Ayah berkata kepada Saku. “Anakku, ayah dan ibumu mendengarkanmu. Kami mencintaimu. Meskipun kita berada di dunia yang berbeda, kita tetap dekat.” Seketika itu, Saku jadi terperangah. Ia tidak tahu dari mana datangnya suara itu. Namun ia tahu kalau itu suara ayahnya. Selang beberapa saat kemudian, suara itu terdengar lagi. “Anakku, besok malam sebelum ayam berkokok, ajaklah adik-adikmu menemui ayah dan ibu kalian di tempat ini. Jangan lupa membawa seekor ayam jantan merah untuk dijadikan korban!” pesan suara gaib itu. Setelah suara itu lenyap, Saku bergegas kembali ke rumahnya dan tidur. Keesokan harinya, ia pun menceritakan kejadian yang dialaminya semalam kepada adik-adiknya. Betapa gembiranya hati si Bungsu mendengar cerita itu. Ia tidak sabar lagi ingin bertemu dengan kedua orangtuanya yang selama ini dirindukannya. Pada saat tengah malam, Saku bersama kedua adiknya berangkat ke puncak bukit. Tidak lupa pula mereka membawa seekor ayam jantan merah pesanan kedua orangtua mereka. Tak berapa lama setelah mereka tiba di bukit itu, tiba-tiba angin bertiup sangat kencang. Pepohonan meliuk-liuk dan dedaunan rontok pun beterbangan sehingga menimbulkan suara menderu-deru. Rambut dan pakaian ketiga anak itu melambai-lambai seolah-olah hendak diterbangkan angin. Begitu tiupan angin berhenti, tiba-tiba dua sosok bayangan berdiri di hadapan mereka. “Ayah, Ibu!” seru Saku saat melihat bayangan itu. Mengerti kedua bayangan itu adalah orangtuanya, si Bungsu segera mendekat ke salah satu bayangan itu dan memeluknya erat-erat. “Ibu, saya sangat merindukanmu,” kata si Bungsu. ‘Iya, Anakku! Kami juga sangat merindukan kalian. Ibu tidak pernah melupakanmu,” jawab sang Ibu. Suasana di puncak bukit itu menjadi hening. Pertemuan seluruh anggota kelurga kecil itu membawa perasaan haru di hati mereka. Setelah mereka selesai melepaskan kerinduan, sang Ayah mengajak istri dan ketiga anaknya untuk ke dasar jurang. “Sekarang marilah kita turun ke jurang. Di sana kita akan mengorbankan ayam jantan merah yang kalian bawa dan kemudian mengambil dua ekor babi,” ujar sang Ayah. Setibanya di dasar jurang, Seko segera menyembelih ayam jantan itu. Tatkala darah ayam itu menyentuh bumi, tiba-tiba dua ekor babi gemuk muncul di tengah-tengah mereka. Betapa senangnya ketiga anak itu. Mereka segera mendekati kedua babi itu dan mengelus-elusnya. “Terima kasih, Ayah, Ibu,”ucap ketiga anak itu serentak. “Dengarlah wahai, anak-anakku! Peliharalah kedua babi itu baik-baik sebagai rasa syukur kepada Tuhan yang telah mempertemukan kita di tempat ini,” ujar sang Ayah. Selang beberapa setelah sang Ayah berpesan, ayam jantan mulai berkokok. Cahaya kemerahan-merahan mulai tampak di ufuk timur pertanda pagi menjelang. Angin pun kembali berbertiup kencang. Pada saat yang bersamaan, bayangan kedua orang tua mereka tiba-tiba lenyap. Saku dan kedua adiknya segera menggiring kedua babi itu pulang ke gubuknya dengan perasaan gembira untuk dipelihara. Sejak itu, ketiga anak yatim piatu itu dan keturunannya menjadikan babi sebagai salah satu hewan peliharaan. Untuk mengenang peristiwa tersebut ketiga anak yatim tersebut menamai bukit itu dengan nama Bukit Fafinesu, yang berarti bukit babi gemuk. Hingga saat ini, Bukit Fafinesu masih dapat disaksikan di sebelah utara Kota Kefamenanu, Kabupaten Tengah Utara, Provinsi Nusa Tenggara Timur. 
</t>
  </si>
  <si>
    <t>Kisah Doyan Nada</t>
  </si>
  <si>
    <t>Nusa Tenggara Barat</t>
  </si>
  <si>
    <t xml:space="preserve">Alkisah, saat belum mempunyai nama, Pulau Lombok masih berupa perbukitan yang dipenuhi hutan belantara dan belum dihuni manusia. Pulau ini hanya dihuni oleh ratu jin yang bernama Dewi Anjani didampingi seorang patih bernama Patih Songan. Dewi Anjani mempunyai banyak prajurit dari bangsa jin dan seekor burung peliharaan yang bernama Beberi. Burung itu berparuh perak dan berkuku baja yang sangat tajam. Dewi Anjani beserta para pengikutnya tinggal di puncak Gunung Rinjani yang terdapat di pulau itu. Suatu hari, sepulang dari berkeliling mengitari seluruh daratan Pulau Lombok, Patih Songan datang menghadap kepada Dewi Anjani. “Ampun, Tuan Putri! Izinkanlah hamba untuk menyampaikan sesuatu,” kata Patih Songan sambil memberi hormat. “Kabar apa yang hendak kamu sampaikan, Patih? Katakanlah!” seru Dewi Anjani. “Begini, Tuan Putri. Hamba baru saja selesai mengelilingi pulau ini. Hamba melihat pulau ini semakin penuh dengan pepohonan. Maka itu, Hamba menyarankan agar Tuan Putri segera memenuhi pesan kakek Tuan Putri untuk mengisi pulau ini dengan manusia,” ungkap Patih Sangon. “Oh, iya, terima kasih Patih telah mengingatkanku mengenai amanat itu,” ucap Dewi Anjani, “Baiklah kalau begitu, besok temani aku untuk mencari tempat yang cocok dijadikan lahan pertanian oleh manusia yang akan menghuni pulau ini!” “Baik, Tuan Putri!” jawab Patih Sangon. Keesokan hari, Dewi Anjani bersama Patih Songan dan Beberi menjelajahi seluruh wilayah daratan pulau tersebut. Setelah menemukan tempat yang cocok, Dewi Anjani segera memerintahkan Beberi untuk menebang pepohonan yang tumbuh sesak dan berdesak-desakan di sekitar tempat itu. Beberi pun segera melaksanakan perintah tuannya. Dengan paruh dan kukunya yang tajam, ia mampu menyelesaikan tugas itu dengan mudah. Setelah itu, Dewi Anjani segera mengubah sepuluh pasang suami istri dari prajuritnya menjadi manusia dan salah seorang di antaranya dijadikan sebagai kepala suku. Kesepuluh pasangan suami istri tersebut kemudian menetap di daerah itu dan hidup sebagai petani. Setelah beberapa lama menetap di sana, istri sang kepala suku melahirkan seorang bayi laki-laki yang ajaib. Begitu terlahir ke dunia, ia langsung dapat berjalan dan berbicara, serta dapat menyuapi dirinya sendiri. Selain itu, bayi ajaib itu sangat kuat makan. Sekali makan, ia dapat menghabiskan dua bakul nasi beserta lauknya. Maka sebab itulah, kedua orang tua dan orang-orang memanggilnya Doyan Nada. Dalam bahasa setempat, kata Doyan Nada merupakan julukan yang biasa diberikan kepada orang yang kuat makan. Semakin besar Doyan Nada semakin kuat makan sehingga kedua orang tuanya tidak sanggup lagi memberinya makan. Oleh karena itu, sang ayah berniat untuk menyingkirkannya. “Bu, anak kita harus segera disingkirkan dari rumah ini. Jika tidak, kita akan mati kelaparan,” kata kelapa suku. “Tapi, Yah. Bukankah Doyan Nada anak kita satu-satunya?” “Iya, Ibu benar. Tapi, hanya inilah satu-satunya cara untuk menyelamatkan hidup kita,” jawab sang kepala suku. Sang istri tidak bisa berbuat apa-apa kecuali pasrah setelah mendengar penjelasan suaminya. Sementara itu, sang kepala suku segera menyusun rencana untuk menghabisi nyawa Doyan Nada. Pada esok harinya, ia mengajak anaknya ke hutan untuk menebang pohon besar. Tanpa merasa curiga sedikit pun, Doyan Nada menuruti saja ajakan sang ayah. Setibanya di hutan, sang ayah memilih pohon yang paling besar dan segera menebangnya. Dengan sengaja ia mengarahkan pohon besar itu roboh ke tempat Doyan Nada berdiri. Begitu roboh, pohon besar itu menindih tubuh Doyan Nada hingga tewas seketika. Melihat anaknya tidak bernyawa lagi, sang ayah segera meninggalkan tempat itu. Rupanya, Dewi Anjani menyaksikan semua peristiwa tersebut dari puncak Gunung Rinjani.“Beberi, cepat percikkan banyu urip (air hidup) ke tubuh Doyan Nada!” seru Dewi Anjani kepada burung peliharaannya. Mendengar perintah tuannya, Beberi segera terbang melesat menuju ke tempat Doyan Nada tertindih pohon besar dengan membawa banyu urip. Konon, banyu urip itu berkhasiat untuk menghidupkan kembali orang yang telah meninggal. Setelah banyu urip itu dipercikkan ke seluruh tubuhnya, Doyan Nada pun hidup kembali. Begitu sadar, ia langsung berteriak memanggil ayahnya. “Ayah… Ayah… tolong aku! Pohon besar ini menindih tubuhku!” Beberapa kali Doyan Nada berteriak, namun tidak ada jawaban. Akhirnya, ia mencoba untuk melepaskan tubuhnya dari tindihan kayu besar itu. Semula, ia mengira bahwa dirinya tidak akan mungkin mampu menggerakkannya. Namun tanpa diduga, ia dapat melakukannya dengan mudah. Ternyata, Dewi Anjani telah memberikan kekuatan yang luar biasa kepadanya. Setelah terbebas, Doyan Nada kemudian membawa pulang kayu besar itu dan meletakkannya di depan rumah. “Ayah… Ibu… aku pulang!” teriaknya, “Kayu yang Ayah tebang tadi aku letakkan di sini.” Mendengar teriakan itu, sang ayah segera berlari keluar rumah. Alangkah terkejutnya ia ketika melihat Doyan Nada masih hidup. Lebih terkejut lagi ketika ia mengetahui anaknya itu mampu mengangkat sebuah kayu besar. “Ayah, kenapa Ayah meninggalkanku seorang diri di tengah hutan?” tanya
Doyan Nada. Sang ayah tidak langsung menjawab. Ia berpikir sejenak untuk mencari-cari alasan agar niat jeleknya tidak diketahui oleh Doyan Nada. “Maafkan Ayah, Nak! Ayah tidak bermaksud meninggalkanmu. Tadi Ayah mengira kamu sudah meninggal. Ayah sudah berusaha untuk menolongmu, tapi Ayah tidak kuat mengangkat kayu besar yang menindihmu itu,” jawab sang ayah dengan penuh alasan. Doyan Nada langsung percaya saja pada kata-kata ayahnya. Ia kemudian masuk ke dalam rumah untuk mencari makanan karena sudah kelaparan. Nasi dua bakul beserta lauk yang telah dihindangkan untuk makan siang mereka bertiga habis semua dilahapnya. Sang ayah semakin kesal melihat perilaku Doyan Nada. Ia pun mencari cara lain untuk membinasakannya. Keesokan hari, sang ayah mengajak anaknya untuk memancing ikan di sebuah lubuk yang besar dan dalam. Ketika Doyan Nada sedang asyik memancing, diam-diam sang ayah mendorong sebuah batu besar yang berada di belakang Doyan Nada. Batu besar itu menindih tubuh Doyan Nada hingga tewas seketika. Dewi Anjani yang melihat peristiwa tersebut kembali menolongnya hingga ia dapat hidup kembali. Ketika sadar, Doyan Nada tidak melihat lagi ayahnya sedang memancing di lubuk itu. Sejak itulah, ia mulai curiga kepada ayahnya yang sengaja untuk mencelakai dirinya. Dengan perasaan kesal, ia membawa pulang batu besar itu. Sesampai di halaman rumah, dibantinglah batu besar itu di hadapanayahnya. Konon, sejak itu, kampung Doyan Nada kemudian dinamakan Sela Parang. Kata sela berarti batu, sedangkan kata parang berarti besar atau kasar. Meskipun niat jeleknya telah diketahui Doyan Nada, sang ayah tetap saja berniat untuk menghabisi nyawa anaknya itu dengan berbagai cara. Sementara itu, sang ibu yang tidak tahan lagi melihat kelakuan suaminya menganjurkan anak semata wayangnya itu untuk pergi mengembara. Doyan Nada pun menuruti nasehat ibunya. Dengan bekal dendeng secukupnya, ia pergi mengembara dengan menyusuri hutan belantara tanpa arah dan tujuan. Suatu hari, ketika melewati sebuah hutan lebat, Doyan Nada dikejutkan oleh suara orang berteriak meminta tolong. Ia pun segera menolongnya. Rupanya, orang itu adalah seorang pertapa yang terlilit oleh akar beringin. Pertapa yang bernama Tameng Muter itu kemudian bercerita kepada Doyan bahwa dirinya sudah sepuluh tahun bertapa karena ingin menjadi raja di pulau itu. Akhirnya, mereka pun menjadi sahabat dan pergi mengembara tanpa arah dan tujuan. Dalam perjalanan mereka menemukan seorang pertapa yang dililit oleh akar beringin yang sangat besar. Pertapa yang bernama Sigar Penjalin itu sudah dua belas tahun bertapa karena ingin juga menjadi raja di Pulau Lombok. Akhirnya, ketiga orang tersebut bersahabat dan pergi mengembara bersama-sama. Pada suatu siang, mereka sedang beristirahat di bawah sebuah pohon rindang di tengah hutan. Ketika mereka sedang tertidur pulas, sesosok raksasa yang bernama Limandaru mendekati mereka. Raksasa itu hendak mencuri dendeng bekal Doyan Nada. Setelah mengambil dendeng itu, Limandaru segera melarikan diri. Namun, suara langkah kakinya yang keras membangunkan ketiga orang sahabat tersebut. Doyan Nada dan kedua sahabatnya segera mengejar raksasa itu hingga ke tempat persembunyiannya di sebuah gua di daerah Sekaroh. Ketika Limandaru hendak masuk ke dalam gua, Doyan Nada segera mencegatnya. “Berhenti, hai raksasa tengik!” seru Doyan Nada, “Kembalikan dendeng yang kamu curi itu!” “Hai, anak manusia! Menyingkirlah dari hadapanku, atau kamu akan kujadikan mangsaku!” ancam Limandaru. “Aku tidak akan menyingkir sebelum kau serahkan dendeng itu kepadaku,” kata Doyan Nada. Merasa ditantang, Limandaru menjadi marah dan langsung menyerang Doyan Nada. Tanpa diduga, ternyata anak kecil yang dihadapinya adalah seorang sakti mandraguna. Serangannya yang datang secara bertubi-tubi dapat dihindari oleh anak kecil itu dengan mudah. Karena kesal, Limandaru terus menyerang Doyan Nada dengan cara membabi buta. Namun begitu ia lengah, tiba-tiba sebuah tendangan keras dari Doyan Nada mendarat tepat di lambungnya. Tubuhnya yang besar itu pun terpelanting jauh dan terjatuh di tanah hingga tidak sadarkan diri. Melihat Limandaru tidak bernyawa lagi, Doyan Nada bersama kedua sahabatnya masuk ke dalam gua. Betapa terkejutnya mereka ketikamendapati tiga orang putri cantik yang menjadi tawanan Limandaru. Ketiga putri tersebut adalah putri dari Madura, Majapahit, dan Mataram. Akhirnya, Doyan Nada menikahi putri dari Majapahit, Tameng Muter menikahi putri dari Mataram, dan Sigar Penjalin menikahi putri dari Madura. Setelah itu, ketiga sahabat tersebut masing-masing mendirikan kerajaan di pulau tersebut. Doyan Nada mendirikan kerajaan di Selaparang tempat kelahirannya, Tameng Muter mendirikan kerajaan di Penjanggi, sedangkan Sigar Penjalin mendirikan kerajaan di Sembalun. Mereka mempimpin kerajaan masing-masing dengan arif dan bijaksana.
</t>
  </si>
  <si>
    <t>Asal Mula Pulau Nusa</t>
  </si>
  <si>
    <t>Kalimantan Tengah</t>
  </si>
  <si>
    <t>Alkisah, pada zaman dahulu kala, hiduplah seorang laki-laki bernama Nusa.Ia tinggal bersama istri dan adik ipar laki-lakinya di sebuah kampung yang berada di pinggir Sungai Kahayan, Kalimantan Tengah. Pekerjaan sehari-hari Nusa dan adik iparnya adalah bercocok tanam dan menangkap ikan di Sungai Kahayan. Pada suatu waktu, kemarau panjang melanda daerah tempat tinggal mereka. Kelaparan terjadi di mana-mana. Semua tanaman penduduk tidak dapat tumbuh dengan baik. Tanaman padi menjadi layu, buah pisang menjadi kerdil. Air Sungai Kahayan surut dan ikanikannya pun semakin berkurang. Melihat kondisi itu, Nusa bersama istri dan adik iparnya memutuskan untuk pindah ke sebuah udik (dusun) dengan harapan akan mendapatkan sumber penghidupan yang lebih baik. Kalaupun tanaman singkong penduduk kampung itu tidak ada, setidaknya tetumbuhan hutan masih dapat membantu mereka untuk bertahan hidup. Setelah mempersiapkan bekal seadanya, berangkatlah mereka menuju udik dengan menggunakan perahu. Setelah tiga hari menyusuri Sungai Rungan (anak Sungai Kahayan), sampailah mereka di persimpangan sungai. Namun, mereka tidak dapat melanjutkan perjalanan, karena ada sebatang pohon besar yang tumbang dan melintang di tengah sungai. Untuk melintasi sungai itu, mereka harus memotong pohon itu. Akhirnya Nusa dan adik iparnya secara bergantian memotong pohon itu dengan menggunakan kapak. Hingga sore, pohon itu belum juga terputus. Perut mereka pun sudah mulai keroncongan. Sementara bekal yang mereka bawa sudah habis. Akhirnya, Nusa memutuskan untuk pergi mencari makanan ke hutan di sekitar sungai itu. “Aku akan pergi mencari makanan di tengah hutan itu. Kamu selesaikan saja pekerjaan itu,” kata Nusa kepada adik iparnya yang sedang memotong pohon itu. “Baik, Bang!” jawab adik iparnya. Setelah berpamitan kepada istrinya, berangkatlah Nusa ke tengah hutan. Tidak lama kemudian, Nusa sudah kembali membawa sebutir telur yang besarnya dua kali telur angsa. “Hei, lihatlah! Aku membawa makanan enak untuk makan malam kita. Dik, tolong rebus telur ini!” pinta Nusa kepada istrinya. “Maaf, Bang! Adik tidak mau, karena Adik tahu telur binatang apa yang Abang bawa itu,” jawab istri Nusa menolak. “Ah, Abang tidak peduli ini telur binatang apa. Yang penting Abang bisa kenyang. Abang sudah tidak kuat lagi menahan lapar,” kata Nusa dengan nada ketus. Akhirnya, telur itu dimasak sendiri oleh Nusa. Hampir tengah malam telur itu baru matang. Ia pun membangunkan istri dan adik iparnya yang sudah terlelap tidur. Namun keduanya tidak mau memakan telur itu. Akhirnya, telur itu dimakan sendiri oleh Nusa sampai habis. Sementara istri dan adik iparnya kembali melanjutkan tidurnya. Keesokan harinya, alangkah terkejutnya Nusa saat terbangun dari tidurnya. Tubuhnya dipenuhi dengan bintil-bintil berwarna merah dan terasa sangat gatal. Ia pun mulai panik dan kemudian menyuruh istri dan adik iparnya untuk membantu menggaruk tubuhnya. Namun anehnya, semakin digaruk, tubuhnya semakin terasa gatal dan perih. Melihat kondisinya seperti itu, Nusa segera menyuruh adik iparnya untuk pergi mencari bantuan. Sementara istrinya terus membantu menggaruk tubuhnya. Menjelang siang, keadaan Nusa semakin mengerikan. Bintil-bintil merah itu berubah menjadi sisik sebesar uang logam memenuhi sebagian tubuhnya. Beberapa saat kemudian, tubuhnya bertambah besar dan memanjang hingga mencapai sekitar lima depa. Dari kaki sampai ke ketiaknya telah berubah menjadi naga, sedangkan tangan, leher, dan kepalanya masih berwujud manusia. “Maafkan Abang, Dik! Rupanya telur yang Abang makan tadi malam adalah telur naga. Lihat tubuh dan kaki Abang! Sebentar lagi Abang akan menjadi seekor naga. Tapi, Adik tidak usah sedih, karena ini sudah takdir Tuhan,” ujar Nusa kepada istrinya. Istrinya hanya terdiam dan bersedih melihat nasib malang yang menimpa suaminya. Air matanya pun tidak terbendung lagi. Tidak lama kemudian, adik iparnya kembali bersama dua puluh orang warga yang siap untuk membantunya. Namun saat melihat tubuh Nusa, mereka tidak dapat berbuat apa-apa, karena mereka belum pernah melihat kejadian aneh seperti itu. Akhirnya, hampir sehari semalam mereka hanya duduk mengelilingi tubuh Nusa yang tergeletak tidak berdaya di atas pasir sambil memerhatikan perkembangan selanjutnya. Keesokan harinya, Nusa benar-benar sudah berubah menjadi seekor ular naga. Tubuhnya semakin panjang dan besar. Panjangnya sudah mencapai sekitar duapuluh lima depa, dan besarnya tiga kali pohon kelapa. Menjelang siang, Nusa meminta kepada seluruh warga agar menggulingkan tubuhnya ke sungai. “Tolong bantu gulingkan tubuhku ke dalam sungai itu! Aku sudah tidak kuat lagi menahan terik matahari,” keluh Nusa. Warga pun beramai-ramai mendorong tubuhnya ke dalam sungai. Namun, baru beberapa saat berada di dalam air, tiba-tiba Nusa merasa sangat lapar. “Aduh..., aku lapar sekali. Tolong carikan aku ikan!” seru Nusa sambil menahan rasa lapar. Warga pun segera berpencar mencari ikan di danau atau telaga yang berada di sekitar hutan. Beberapa lama kemudian, warga kembali dengan membawa ikan yang banyak. Dalam sekejap, ikan-ikan itu pun habis dilahapnya. Menjelang senja, Nusa berpesan kepada istrinya. “Dik! Nanti malam akan turun hujan lebat diiringi guntur dan petir. Air sungai ini akan meluap. Sampaikan hal ini kepada warga, agar segera meninggalkan tempat ini. Saat sungai banjir, Abang akan menuju ke Sungai Kahayan dan terus ke muara. Abang akan tinggal beberapa waktu di sana, dan kemudian meneruskan perjalanan ke laut. Di sanalah Abang akan tinggal untuk selamanya,” ucap Nusa sambil meneteskan air mata. Istrinya pun tidak kuat menahan tangis. Ia benar-benar akan kehilangan suaminya. “Bang, jangan tinggalkan Adik! Adik tidak mau kehilangan Abang,” istri Nusa mengiba sambil menangis tersedu-sedu. “Sudahlah, Dik! Ini sudah takdir Tuhan. Setelah Abang pergi, pulanglah bersama warga itu!” ujar Nusa kepada istrinya. Ketika malam sudah larut, apa yang diramalkan Nusa benar-benar terjadi. Suara guntur bergemuruh diiringi oleh petir yang menyambar-nyambar. Kilat memancar sambung-menyambung. Tidak lama kemudian, hujan pun turun dengan lebat. Istri Nusa dan semua warga segera menjauh dari sungai. Mereka dirundung perasaan cemas dan diselimuti perasaan takut. Beberapa saat kemudian, air Sungai Rungan pun meluap. Tubuh Nusa terbawa arus banjir menuju Sungai Kahayan. Mereka yang menyaksikan peristiwa itu hanya diam terpaku. Mereka sudah tidak dapat lagi menolong Nusa. Setelah air Sungai Rungan surut, para warga kembali ke perkampungan mereka. Istri dan adik ipar Nusa pun mengikuti rombongan itu. Sementara itu, Nusa sudah tiba di muara Sungai Kahayan. Ia menetap sementara di sebuah teluk yang agak dalam. Ia sangat senang, karena terdapat banyak jenis ikan yang hidup di sana. Namun kehadirannya menjadi ancaman bagi kehidupan ikan-ikan tersebut. Oleh karena itu, ikan-ikan tersebut berusaha mencari cara untuk mengusirnya. Mereka pun berkumpul disuatu tempat yang tersembunyi.  “Apa yang harus kita lakukan untuk mengusir naga itu?” tanya Ikan Jelawat bingung. “Aku punya akal. Aku akan bercerita kepada naga itu bahwa di lautan sana ada seekor naga besar yang ingin mengadu kekuatan dengannya,” kata Ikan Saluang (sejenis ikan teri). “Lalu, apa rencanamu selanjutnya?” tanya Ikan Jelawat bertambah bingung. “Tenang, saudara-saudara! Serahkan semua persoalan ini kepadaku. Aku akan meminta bantuan kalian jika aku memerlukannya. Bersiap-siap saja menunggu komando dariku,” ujar Ikan Saluang. Akhirnya, semua ikan yang ada di situ setuju dengan keputusan Ikan Saluang.Keesokan harinya, Ikan Saluang mulai menjalankan rencananya. Ia diam  termenung seorang diri di suatu tempat yang tidak jauh dari naga itu berada. Ia berpikir, naga itu tidak mungkin memangsa tubuhnya yang kecil itu, karena tentu tidak akan mengenyangkannya. Tidak lama kemudian, naga itu pun datang menghampirinya. “Hei, Ikan Saluang! Kenapa kamu bersedih?” tanya Naga Nusa. “Iya, Tuan Naga! Ada sesuatu yang membuat Hamba bersedih,” jawab Ikan Saluang. “Apakah itu, Ikan Saluang? Katakanlah!” desak Naga Nusa. “Begini, Tuan. Kemarin Hamba bertemu seekor naga besar di lautan sana,” kata Ikan Saluang. “Apa katamu? Naga? Apakah dia lebih besar dari pada aku?” tanya Naga Nusa itu mulai gusar. “Besarnya hampir sama seperti Tuan. Rupanya dia sudah mengetahui keberadaan Tuan di sini. Bahkan, dia menantang Tuan untuk mengadu kekuatan,” jawab Ikan Saluang. Mendengar cerita Ikan Saluang itu, Naga Nusa pun naik pitam. “Berani sekali naga itu menantangku. Katakan padanya bahwa aku menerima tantangannya! Besok suruh dia datang ke tempat ini, aku akan menunggunya!” seru Naga Nusa. “Baik, Tuan Naga!” jawab Ikan Saluang lalu pergi. Keesokan harinya, Naga Nusa pun datang menunggu di tempat itu. Sementara Ikan Saluang, bukannya pergi memanggil naga yang ada di lautan sana, melainkan bersembunyi di balik bebatuan bersama teman-temannya sambil memerhatikan gerak-gerik Naga Nusa yang sedang mondar-mandir menunggu kedatangan musuhnya. Namun, musuh yang ditunggu-tunggunya tak kunjung datang, karena naga yang dimaksudkan Ikan Saluang itu memang tidak ada. Akhirnya ia pun kelelahan dan tertidur di tempat itu. Ikan Saluang pun tidak menyia-nyiakan kesempatan itu. Pelan-pelan ia mendekati ekor Naga Nusa, lalu berteriak dengan keras. “Tuanku! Musuh datang!” Mendengar teriakan itu, Naga Nusa menjadi panik. Dengan secepat kilat, ia memutar kepalanya ke arah ekornya, sehingga air sungai itu mendesau. Ia mengira suara air yang mendesau itu adalah musuhnya. Tanpa berpikir panjang, ia pun menyerang dan menggigitnya. Namun, tanpa disadari, ia menggigit ekornya sendiri hingga terputus. “Aduuhhh....!” terdengar suara jeritan Naga Nusa menahan rasa sakit. Pada saat itulah, Ikan Saluang segera memerintahkan semua teman temannya untuk menggerogoti luka Naga Nusa. Naga Nusa pun semakin menjerit dan mengamuk. Tempat itu bergetar seolah-olah terjadi gempa bumi. Namun, kejadian itu tidak berlangsung lama. Tenaga Naga Nusa semakin lemah, karena kehabisan darah. Beberapa saat kemudian, Naga Nusa akhirnya mati.Semua ikan yang ada di dasar Sungai Kahayan berdatangan memakan daging  Naga Nusa hingga habis. Hanya kerangkanya yang tersisa. Lama kelamaan, kerangka tersebut tertimbun tanah dan ditumbuhi pepohonan. Tumpukan pepohonan itu kemudian membentuk sebuah pulau yang kini dikenal dengan nama Pulau Nusa</t>
  </si>
  <si>
    <t>Asal Usul Ikan Patin</t>
  </si>
  <si>
    <t xml:space="preserve">Alkisah, di sebuah kampung di daerah Kalimantan Tengah, Indonesia, hiduplah sepasang suami-istri yang miskin. Si Suami bernama Labih, sedangkan istrinya bernama Manyang. Walau hidup miskin, mereka senantiasa hidup rukun, damai dan bahagia. Keduanya saling menyayangi. Ke mana saja pergi, mereka selalu berdua dan saling membantu dalam setiap pekerjaan. Ketika Labih ke hutan mencari kayu atau mencari ikan di sungai, istrinya selalu menyertainya. Sudah hampir sepuluh tahun mereka menjalani hidup berdua tanpa kehadiran seorang anak. Mereka setiap hari berdoa kepada Tuhan agar dikaruniai seorang untuk mengisi hari-hari mereka. Namun, sebelum mendapatkan anak, Manyang meninggal dunia karena sakit. Maka tinggallah Labih seorang diri. Hidupnya pun semakin terasa sepi. Labih adalah seorang suami yang sabar. Ia sadar bahwa hidup di dunia ini hanyalah sementara. Meski demikian, ia tetap tekun dan rajin bekerja. Sejak ditinggal mati istrinya, ia tetap menjalani hidupnya seperti biasanya. Setiappulang dari hutan mencari kayu bakar, ia selalu meluangkan waktunya  mencari ikan di sungai untuk dijadikan lauk. Begitulah kegiatan Labih setiap
hari hingga ia menjadi seorang kakek. Pada suatu hari, Labih pergi memancing ikan di Sungai. Setelah memasang kailnya, ia duduk sambil menunggu ikan memakan umpannya. Hari itu, ia sangat berharap bisa mendapatkan ikan, karena persediaan lauk untuk makan malam sudah habis. Dengan penuh harap, ia bersiul-siul sambil memegang gagang kailnya. Tak berapa lama kemudian, tiba-tiba gagang kailnya bergetar. Ia pun segera menyentakkan dan menarik kailnya ke tepi. Alangkah kecewanya kakek itu saat melihat benda yang menggantung di ujung kailnya. “Wah! Aku kira ikan besar, ternyata hanya ranting kayu,” gumam Labih seraya melepas ranting kayu itu dari mata kailnya. Setelah itu, Labih kembali memasang kailnya dengan umpan yang lebih besar dengan harapan bisa mendapatkan ikan yang besar pula. Sudah berjam-jam ia memancing, namun belum seekor ikan pun yang memakan umpannya. Namun, hal itu tidak menyurutkan semangatnya untuk terus menunggu pancingnya. Ia menyadari bahwa pekerjaan memancing membutuhkan kesabaran. “Ah, aku tidak boleh putus asa. Aku harus menunggu sampai mendapatkan ikan,” gumam Labih seraya melemparkan kailnya ke tengah sungai. Ternyata benar, kesabaran Labih membuahkan hasil. Tidak berapa lama setelah ia melemparkan kailnya, tiba-tiba seekor ikan besar melahap umpannya. Ikan itu menarik kailnya ke sana kemari hendak melepaskan diri. Dengan sekuat tenaga, ia pun segera menarik dan mengangkat kailnya ke tepi sungai. Betapa gembiranya hati Labih saat melihat seekor ikan terkail di ujung kailnya. Ia sangat takjub, karena selama bertahun-tahun memancing di sungai itu baru kali ini ia memperoleh ikan sebesar itu. Setelah ia amati secara seksama, ternyata ikan itu adalah ikan patin. “Waaah, besar sekali ikan patin ini! Dagingnya pasti gurih dan lezat,” ucapnya dengan takjub. Setelah itu, Labih pun memutuskan untuk berhenti memancing, karena merasa ikan itu sudah cukup untuk dimakan selama beberapa hari. Begitulah setiap kali Labih memancing, ia tidak pernah mengambil ikan di sungai itu lebih dari cukup. Sebab, ia menyadari bahwa besok atau lusa ia akan kembali lagi memancing di sungai itu. Akhirnya, dengan perasaan gembira, Labih membawa pulang ikan patin itu ke rumahnya lalu meletakkannya di dapur. Kemudian ia segera mencari pisau hendak membelah ikan itu. Namun, pisau yang biasa ia gunakan membelah ikan ternyata sudah tumpul. Ia pun segera mengasah pisau itu di atas batu yang berada di samping rumahnya. Alangkah terkejutnya Labih setelah kembali ke dapurnya. Ia mendapati seorang bayi perempuan mungil dan cantik. Wajah bayi itu tampak kemerahmerahan. Bulu matanya lentik dan rambutnya sangat hitam dan ikal. Melihat bayi itu, Labih menjadi bingung dan gugup ingin menyetuhnya, karena selama hidupnya belum pernah mengurus bayi. Ia berusaha untuk menepis perasaan gugup itu dan meyakinkan dirinya bahwa bayi itu adalah titipan Tuhan yangdiamanatkan kepadanya untuk dirawat yang harus ia syukuri. Akhirnya, ia pun memutuskan untuk m erawat bayi itu dan memberinya nama Leniri. Ketika Labih hendak mengangkat dan menimang-menimangnya untuk dimandikan, Leniri tersenyum. Labih pun membalasnya dengan senyuman kasih sayang. Namun, ketika Labih memandikannya, Leniri tiba-tiba
menangis dengan keras. “Oaaa... oaaa... oaaa...!” Labih pun segera menghiburnya sambil mengusap-usap keningnya. “Cup, cup, cup! Leniri anakku, diamlah!” Leniri pun terdiam dan kembali tersenyum. Usai memandikannya, Labih menghangatkan tubuh Leniri dengan sehelai kain, lalu membuatkannya bubur dan menyuapinya sesuap demi sesuap. Setelah Leniri kenyang, kakek itu membuatkannya ayunan di tengah-tengah rumah. Perlahan-lahan, ia mengayun Leniri sambil bersenandung. “Leniri sayang, anakku seorang... Cepatlah besar menjadi gadis dambaan...” Tak berapa lama Leniri pun tertidur pulas dalam ayunan mendengar senandung Labih. Sejak itu, Labih merawat dan membesarkan Leniri dengan penuh kasih sayang dan perhatian yang melimpah. Saat Leniri beranjak remaja, ia mengajarinya berbagai ilmu pengetahuan yang dimilikinya. Tak lupa pula ia menanamkan budi pekerti kepada putri kesangannya itu. Bahkan, seringkali ia mengajaknya mencari kayu bakar di hutan dan memancing ikan di sungai untuk mengenalkan alam secara lebih dekat kepadanya. Waktu terus berjalan. Leniri tumbuh menjadi gadis cantik dan berbudi, penurut, dan rajin membantu ayahnya. Ia juga pandai bergaul dengan orangorang yang ada di sekitarnya. Tak heran, jika semua orang sayang kepadanya. Ia pun menjadi dambaan semua pemuda di kampung itu. Pada suatu hari, datanglah seorang pemuda tampan yang bernama Simbun hendak melamar Leniri. “Permisi! Bolehkah saya masuk?” seru Simbun dari depan rumah. “Silahkan, Anak Muda!” jawab Labih yang sedang duduk bersantai bersama Leniri. Setelah anak muda itu duduk, Leniri pun segera masuk ke dapur untuk menyiapkan minuman. Sementara itu, Labih segera mempersilahkan pemuda yang belum dikenalnya itu untuk duduk. “Anak Muda, Engkau ini siapa?” tanya Labih. “Maaf, apabila kedatangan saya mengganggu ketenangan Tuan. Nama saya Simbun. Saya berasal dari kampung sebelah,” jawab Simbun. “Ada yang bisa kubantu, Simbun?” Labih kembali bertanya. “Sebenarnya, maksud kedatang saya kemari ingin melamar putri Tuan yang bernama Leniri itu. Jika diperkenankan, saya berjanji akan membahagiakannnya, Tuan,” ungkap Simbun. Mengetahui maksud kedatangan Simbun, Labih terdiam sejenak. Ia ragu untuk memberikan jawaban, karena putrinya adalah keturunan ikan patin. Ia tidak ingin asal-usul putrinya yang selama ini dirahasiakannya diketahui oleh orang banyak. Setelah mempertimbangkan segala sesuatunya, akhirnya Labih memberi jawaban. “Baiklah, Simbun! Aku bersedia menikahkanmu dengan Leniri, tapi kamu harus memenuhi satu syarat,” kata kakek itu. “Apakah syarat itu, Tuan?” tanya Simbun penasaran. “Begini, Simbun! Sebenarnya, Leniri itu adalah keturunan ikan patin. Kakek menemukannya saat Kakek sedang memancing di Sungai dua puluh tahun yang lalu. Jika kamu berjanji untuk tidak menyakiti hati Leniri dengan mengungkap asal-usulnya, maka kamu boleh menikahinya,” jawab Labih. “Baiklah, Kek! Saya berjanji tidak akan menyakiti hati Leniri. Saya akan menyayanginya sepenuh hati,” ucap Simbun. Akhirnya, Labih pun menerima lamaran Simbun. Tak berapa lama kemudian, Leniri pun keluar dari dapur sambil membawa minum untuk ayah dan tamunya. Usai menyuguhkan minuman, Leniri duduk di samping ayahnya sambil tertunduk malu-malu. “Leniri, Anakku! Kenalkan anak muda ini, namanya Simbun. Kedatangannya kemari hendak melamarmu,” kata Labih. ”Iya, Ayah! Niri sudah mendengarkan semua pembicaraan ayah dengan Simbun. Niri yakin, semua keputusan Ayah adalah demi kebahagiaan Niri juga,” jawab Leniri. Labih pun mengerti maksud jawaban dari putrinya bahwa ia pun menerima lamaran itu dan bersedia mengarungi kehidupan rumah tangga bersama Simbun. Akhirnya, Simbun dan Leniri pun menikah. Mereka hidup rukun dan berbahagia. Setahun kemudian, mereka dikaruniai seorang anak laki-laki yang tampan dan diberi nama Ari. Suatu hari, ketika Simbun akan berangkat bekerja, Leniri memintanya untuk menunggui Ari yang sedang tertidur di ayunan. Leniri akan pergi ke sungai untuk mencuci pakaian. Hari itu, cucian Leniri cukup banyak, sehingga memakan waktu lama untuk mencuci dan menjemurnya. Hari menjelang siang, Leniri belum juga pulang dari sungai. Simbun pun mulai kesal menunggu. Akhirnya, ia memutuskan untuk menyusul istrinya. Namun, ketika ia hendak berangkat, tiba-tiba anaknya terbangun dan menangis keras. Ia pun bertambah kesal dan marah. Tanpa disadarinya, tiba-tiba ia berucap: “Dasar! Ibumu memang keturunan ikan! Jika bertemu dengan air, pasti ia tidak mau berhenti!” Tanpa sepengetahuannya, Leniri telah kembali dari sungai dan mendengar ucapannya itu. Leniri pun tidak sanggup menahan air matanya, karena sedih. Ia tidak pernah menyangka kalau suaminya akan melanggar janji yang telahdiucapkan ketika akan menikahinya. “Tidak ada lagi gunanya a ku tinggal di sini. Suamiku sudah tidak sayang lagi kepadaku,” gumam Leniri. Usai bergumam, Leniri masuk ke dalam rumah dan mendekati putranya yang sedang menangis. Setelah menyusuinya, ia menghampiri suaminya. “Bang! Jagalah anak kita baik-baik. Adik harus kembali ke tempat asal Adikdi sungai. Abang telah melanggar janji Abang sendiri,” kata Leniri. Simbun tidak bisa berkata apa-apa. Ia merasa bersalah dan sangat menyesal,  karena telah menyakiti hati istrinya. Ketika ia hendak meminta maaf, Lenirisudah keburu pergi. Ia berusaha mengejarnya hingga ke tepi sungai, namunLeniri telah  menjadi seekor ikan patin. “Istriku! Kembalilah...!” teriak Simbun dari tepi sungai. Namun teriakannya sia-sia.  Leniri sudah berenang hingga ke tengah sungai dan menghilang. Sejak itu, Simbun harus merawat dan membesarkan anaknya seorang diri. 
</t>
  </si>
  <si>
    <t>Ambun dan Rimbun</t>
  </si>
  <si>
    <t xml:space="preserve">Konon, pada zaman dahulu kala, di sebuah kampung di daerah Kalimantan Tengah, hiduplah seorang janda bersama dua orang anak laki-lakinya yang sudah remaja. Anak pertamanya bernama Ambun, sedangkan anak keduanya bernama Rimbun. Banyak orang di kampung itu mengira mereka saudara kembar, karena wajah dan perawakan keduanya mirip sekali. Namun sebenarnya mereka bukanlah saudara kembar, karena umur keduanya selisih satu tahun. Ambun dan Rimbun adalah anak yang rajin dan hormat kepada orang tua. Setiap hari mereka membantu ibunya mencari kayu bakar ke hutan dan menjualnya ke pasar. Pada suatu sore, Rimbun melihat abangnya termenung seorang diri di beranda rumah mereka.“Bang! Apa yang sedang Abang pikirkan?” tanya Rimbun. “Abang sedang  memikirkan nasib keluarga kita. Kalau setiap hari hanya mencari kayu bakar, kehidupan kita tidak akan pernah membaik,” keluh Ambun. “Lalu, apa rencana Abang?” tanya Rimbun. “Abang akan pergi merantau untuk mengubah nasib keluarga kita. Banyak orang di kampung ini kehidupannya menjadi lebih baik sepulangnya dari merantau,” jelas Ambun. “Wah, kalau begitu, Adik akan ikut Abang,” kata Rimbun.“Jangan, Dik! Kamu di sini saja menemani ibu. Kalau Adik ikut, kasihan ibu ditinggal send iri,” cegah Ambun.“Tidak, Bang! Adik harus ikut Abang,” tegas Rimbun bersikukuh ingin pergi merantau bersama Aban gnya. “Baiklah, kalau begitu,” kata Rimbun mengizinkan adiknya ikut serta. Malam harinya, kedua kakak-beradik itu menyampaikan niat mereka kepada sang Ibu. Mendengar hal itu, sang Ibu hanya terdiam. Ia bingung bagaimana menyikapi keinginan kedua putranya. Menurutnya, apa yang dikatakan kedua putranya itu memang benar, bahwa merantau dapat memperbaiki kehidupan
keluarga mereka, tetapi di satu sisi, umur mereka masih sangat muda. “Bagaimana, Bu? Apakah ibu mengizinkan kami pergi?” Ambun kembalibertanya. “Sebenarnya Ibu merasa berat mengizinkan  kalian pergi. Ibu khawatir terhadap keselamatan kalian berdua di rantau. Kalian masih terlalu muda
untuk merantau,” jawab sang Ibu dengan berat hati. “Iya, Bu! Tapi, kami berdua bisa jaga diri dan saling menjaga,” sahut Rimbun. “Baiklah, kalau memang kalian bersikukuh akan pergi, Ibu mengizinkan. Tapi Ibu berpesan, kalian harus menghormati orang lain dan jangan berpisah. Kalaupun harus berpisah, hendaknya kalian saling mengabari,” ujar sang Ibu. “Terima kasih, Bu!” ucap keduanya serentak dengan perasaan gembira. Ambun dan Rimbun segera menyiapkan segala keperluan mereka, termasuk celana dan baju mereka yang terbuat dari kulit kayu. Sementara sang Ibu sibuk menyiapkan makanan untuk bekal mereka di jalan. Ia memasak empat belas buah ketupat dan empat belas butir telur ayam untuk mereka berdua. Masing-masing mendapat tujuh buah ketupat dan tujuh biji telur ayam. Setelah itu, ia mengambil beberapa butir beras dan mencelupkannya ke dalam air, lalu mengoleskannya di ubun-ubun mereka seraya berdoa: “Semoga Ranying Hatalla Langit (semoga Tuhan melidungi kalian berdua).” Saat tengah malam, perempuan paruh baya itu membuka sebuah peti besi kecil berisi dua bilah dohong (keris pusaka) yang bentuk dan ukurannya sama. Yang satu berlilitkan kain merah dan yang satunya lagi berlilitkan kain kuning. Yang berlilitkan kain merah diserahkan kepada Ambun, sedangkan yang berlilitkan kain kuning diberikan kepada Rimbun. “Senjata pusaka ini adalah peninggalan almarhum ayah kalian. Tapi, ingat! Senjata ini hanya boleh kalian gunakan jika dalam keadaan mendesak,” pesan sang Ibu seraya mencium kening kedua putra tercintanya. “Baik, Bu! Kami akan selalu mengingat pesan Ibu,” kata Ambun dan Rimbun serentak. Keesokan harinya, Ambun dan Rimbun bersiap-siap untuk berangkat dan berpamitan kepada sang Ibu tercinta. Suasana haru pun menyelimuti hati sang Ibu dan kedua putranya itu. Air mata sang Ibu tidak dapat dibendung lagi. Demikian pula kedua orang kakak-beradik itu. Mereka tidak kuat menahan rasa haru. “Berangkatlah, Nak! Nanti kalian kemalaman di jalan. Jika sudah berhasil, cepatlah kembali menemani Ibu di sini!” pesan sang Ibu. “Baik, Bu! Kami akan segera kembali jika sudah berhasil,” jawab keduanya serentak. Usai mencium tangan sang Ibu, keduanya pun pergi meninggalkan kampung halaman mereka. Sang Ibu berdiri di depan pintu sambil melambaikan tangan mengiringi kepergian kedua putranya. Setelah keduanya menghilang di tikungan jalan kampung, barulah ia masuk ke dalam rumah. Ambun dan Rimbun berjalan mendaki gunung, menuruni lembah, dan menyeberangi sungai. Mereka berjalan mengikuti arah matahari terbenam. Saat malam tiba, mereka berhenti untuk beristirahat. Ketupat dan telur pemberian sang Ibu mereka makan sedikit-sedikit. Ketika matahari mulaimenampakkan wajahnya di ufuk timur, mereka kembali melanjutkan perjalanan. Tidak teras a, sudah berhari-hari mereka berjalan. Ketika memasuki hari ketujuh, Rimbun mendadak jatuh sakit, karena kelelahan berjalan jauh. Melihat kondisi adiknya itu, Ambun menjadi panik. Ia pun mencoba mengobati adiknya dengan memberinya minuman dari berbagai macam air akar-akaran. Namun, tidak satu pun yang mampu menyembuhkannya. Tidak terasa air matanya pun bercucuran membasahi pipinya. Ia sangat menyesal dan merasa bersalah karena telah mengizinkan adiknya ikut serta. Beberapa saat kemudian, Rimbun akhirnya meninggal dunia. “Rimbun... Adikku! Jangan tinggalkan Abang...!” teriak Ambun memecah kesunyian di tengah hutan. Namun apa hendak diperbuat, adik tercintanya benar-benar telah menghembuskan nafas terakhirnya. Dengan diselimuti perasaan sedih, Ambun segera menggali lubang untuk kuburan adiknya. Setelah menguburkan jazad adiknya, Ambun mencabut dohong adiknya. Mata dohong itu ditancapkan di bagian kepala, sedangkan warangkanya ditancapkan di bagian kaki kuburan itu. Sementara kain berwarna kuning pembungkus dohong itu diikatkan pada nisannya. Setelah itu, Ambun melanjutkan perjalanan dengan menyusuri hutan lebat. Saat hari menjelang siang, perutnya terasa lapar. Ia pun membuka bungkusan makanannya di bawah sebuah pohon besar dan tinggi. Setelah bungkusan itu terbuka, barulah ia menyadari ternyata bekalnya sudah habis. Hatinya pun mulai cemas. Ia lalu memanjat pohon besar dan tinggi tempatnya berteduh itu. Sesampainya di atas, ia melihat kepulan asap tidak jauh dari tempatnya berada. “Wah, pasti ada orang di sana,” pikirnya dengan perasaan gembira. Tanpa berpikir panjang, ia segera turun dari atas pohon lalu berjalan menuju ke arah kepulan asap. Setelah beberapa lama berjalan, terlihatlah sebuah rumah di tengah hutan. Saat menghampiri rumah itu, ia melihat seorang nenek sedang mengumpulkan kayu bakar di samping rumahnya. Agar nenek itu tidak terkejut, ia pun mendehem. “Hemm, sedang apa, Nek?” tanya Ambun. “Mengumpulkan kayu bakar,” jawab nenek itu. “Siapa engkau ini anak muda? Kenapa bisa sampai ke tempat ini?” nenek itu balik bertanya. “Saya Ambun, Nek,” jawab Ambun, lalu ia menceritakan semua peristiwa yang dialaminya hingga sampai di tempat itu. “Nenek berduka cita atas meninggalnya adikmu,” kata nenek itu dengan
perasaan haru. Oleh karena merasa kasihan, perempuan tua itu mengizinkan Ambun untuk tinggal bersamanya. Setiap hari Ambun membantunya untuk mencari kayu bakar. Si Nenek pun sangat menyayangi Ambun seperti cucunya sendiri.Pada suatu hari, sambil mengumpulkan kayu bakar, nenek itu bercerita kepada Ambun bahwa sebenarnya ia adalah bagian dari keluarga Kerajaan Sang Sambaratih. I a diusir karena pernikahannya dengan almarhum suaminya yang berasal dari rakyat biasa. Meskipun dikucilkan dari istana, nenek malang itu masih mendapat perhatian dari sebagian keluarga istana. Hampir setiap minggu ada pengawal istana yang mengantarkan makanan untuknya. Suatu hari, datanglah dua orang utusan dari istana Sang Sambaratih membawa makanan untuk si Nenek. Sebelum kembali ke istana, kedua utusan tersebut memberitahukan kepadanya bahwa raja akan mengadakan sayembara memetik bunga melati. Barangsiapa yang dapat melompat dari halaman rumah istana sampai ke atap istana untuk mengambil bunga melati, dan menyerahkannya kepada putri raja, maka dia akan dijadikan menanturaja. Akan tetapi jika gagal, maka dia akan mendapat hukuman gantung.  Si Ambun yang mendengar kabar itu, hampir semalaman tidak dapat memejamkam matanya. Ia ingin sekali mengikuti sayembara itu. Keesokan harinya, Ambun menemui si Nenek. “Nek, bolehkah Ambun mengikuti sayembara itu?” tanya Ambun. “Oh jangan, Cucuku! Kamu akan dihukum gantung jika gagal memetik bunga melati itu,” cegah si Nenek. “Nenek tidak usah khawatir. Ambun pasti dapat mengatasinya,” kata si Ambun seraya memperlihatkan senjata dohongnya. “Benda apa ini, Cucuku?” tanya si Nenek penasaran. “Senjata pusaka peninggalan ayahku, Nek. Senjata ini dapat menolong jika diperlukan,” jelas Ambun. Si Nenek pun yakin dan percaya dengan kata-kata Ambun, dan mengizinkannya untuk mengikuti sayembara tersebut. Keesokan harinya, Ambun sudah bersiap-siap berangkat menuju istana untuk mengikuti sayembara tersebut. “Maaf, Nek! Ambun ada satu permintaan,” kata Ambun. “Apakah itu, Cucuku?” tanya si Nenek penasaran. “Bersediakah Nenek menyaksikan sayembara itu. Jika seandainya Ambun gagal, Nenek dapat menyaksikan Ambun menjalani hukuman gantung, dan saat itu adalah pertemuan terkahir kita,” bujuk Ambun. Oleh karena sayang kepada Ambun, nenek itu pun memenuhi keinginan Ambun. Maka berangkatlah mereka berdua menuju istana. Selama dalamperjalanan, si Nenek senantiasa diselimuti perasaan cemas. Sementara si Ambun meminta kepada si Nenek untuk mendoakannya agar dapat meraih kemenangan. 
Setibanya di halaman istana, penonton sudah penuh sesak dan para peserta sudah bersiap-siap mengikuti sayembara. Peserta sayembara tersebut terdiri dari delapan orang, yaitu tujuh pangeran dari kerajaan bawahan Kerajaan Sang Sambaratih, dan si Ambun sendiri. Satu per satu pangeran tersebut mengeluarkan kesaktiannya, namun tak seorang pun yang berhasil melompat ke atap istana dan memetik bunga melati. Kini giliran Ambun yang akan memperlihatkan kesaktiannya. Ketika Ambun memasuki arena, para penonton bertepuk tangan disertai dengan suara ejekan. Mereka meragukan kemampuan Ambun. Jangankan Ambun yang hanya orang kampung, para pangeran saja tidak satu pun yang berhasil melalui ujian itu. Namun dengan penuh percaya diri, Ambun tetap tenang dan berkonsentrasi penuh. Saat mengambil ancang-ancang, dengan suara nyaring Ambun berteriak memanggil ayahnya sambil mencabut dohong pusaka yang terselip dipinggangnya. Dengan secepat kilat, Ambun melejit ke atas atap memetik bunga melati itu dan menyerahkannya kepada tuan putri yang duduk di samping raja. Seketika itu pula suara tepuk tangan dan teriakan penonton bergemuruh bagaikan membelah bumi. Suara teriakan penonton bukan lagi suara ejekan, melainkan suara kekaguman melihat kesaktian Ambun. Raja yang menyaksikan peristiwa itu langsung berdiri sambil bertepuk tangan dengan penuh kekaguman.Sementara ketujuh pangeran tersebut merasa tidak puas. Mereka pun menyatakan perang kepada raja Sang Sambaratih. Namun atas bantuan Ambun deng an senjata dohongnya, ketujuh pangeran tersebut dapatdikalahkan. Akhirnya, Ambun dinikahkan dengan putri raja. Pesta pernikahannya dilangsungkan dengan meriah selama tujuh hari tujuh malam. Seminggu setelah pernikahan mereka, raja Sang Sambaratih menyerahkan kekuasaannya kepada Ambun, karena sudah tua. Sejak dinobatkan menjadi raja, Ambun berusaha mencari ibunya. Pada suatu hari, Ambun bersama beberapa orang pengawalnya menyusuri jalan yang pernah dilaluinya ketika iaberangkat merantau. Setelah tujuh hari tujuh malam berjalan, ia pun menemukan ibunya. Alangkah bahagianya sang Ibu saat melihat anaknya kembali dan berhasil menjadi raja. Namun, di satu sisi, sang Ibu tetapbersedih karena kehilangan Rimbun anak bungsunya.Oleh karena tidak ingin  melihat ibunya bersedih, Ambun bersama ibu dan  para pengawalnya pergi mencari kuburan Rimbun. Setelah menemukan kuburan Rimbun, Ambun segera memerintahkan sebagian pengawalnya untuk menggali kuburan itu, dan memerintahkan sebagian yang lain untuk mencari Danum Kaharingan Belom (air kehidupan) di Bukit Kamiting. Menjelang sore, pengawal yang diutus ke Bukit Kamiting telah kembalidengan membawa Danun Kaharingan Belom. Ambun segera meneteskan air kehidupan itu ke tulang-tulang adiknya yang sudah terpisah-pisah. Tidak lama kemudian, tulang-tulang itu menyusun diri. Daging dan kulitnya punkembali seperti semula. Akhirnya Rimbun hidup lagi. Keluarga Ambun kini  telah berkumpul kembali. Setelah itu, Ambun mengajak keluarganya hidup bersama di istana Kerajaan Sang Sambaratih dengan penuh kebahagiaan. 
</t>
  </si>
  <si>
    <t>Gunung Arjuna</t>
  </si>
  <si>
    <t>Jawa Timur</t>
  </si>
  <si>
    <t xml:space="preserve">Alkisah, dalam cerita pewayangan masyarakat Jawa, dikenal nama Pandawa, yang secara harfiah berarti “anak Pandu”. Jadi, Pandawa adalah putra dari Pandu. Sementara itu, Pandu adalah seorang raja yang bertahta di Kerajaan Hastinapura. Prabu Pandu memiliki lima putra yang semuanya laki-laki. Mereka adalah Yudistira, Bima, Arjuna, serta si kembar Nakula dan
Sadewa. Mereka semua merupakan saudara seayah karena lahir dari dua ibu yang berbeda. Yudistira, Bima, dan Arjuna lahir dari permaisuri pertama Prabu Pandu yang bernama Kunti, sedangkan Nakula dan Sadewa lahir dari permaisuri kedua yang bernama Madri. Dari kelima Pandawa tersebut, Arjuna dikenal memiliki ilmu kesaktian yang tinggi dibandingkan dengan saudara-saudaranya. Nama Arjuna diambil dari bahasa Sansekerta yang berarti yang bersinar atau yang bercahaya. Ia  merupakan penjelmaan dari Dewa Indra, sang Dewa Perang. Sebagai titisan Dewa Indra, Arjuna memiliki ilmu peperangan yang tinggi. Ia sangat mahir memanah dan sakti mandraguna. Semua kesaktian tersebut merupakan anugerah dari para Dewa karena ketekunannya bertapa. Namun, karena belum puas dengan kesaktian yang telah dimilikinya, Arjuna masih sering melakukan tapa untuk menambah kesaktiannya. Pada suatu hari, Arjuna pergi bertapa ke sebuah lereng gunung yang terletak di sebelah barat Batu, Malang. Suasana di lereng gunung itu sangat cocok untuk bertapa karena wilayah di sekitarnya merupakan daerah pegunungan yang berudara sejuk dan jauh dari permukiman penduduk. Itulah sebabnya, Arjuna memilih tempat itu agar dapat melaksanakan tapa dengan tenang dan khusyuk. Setiba di lereng gunung itu, Arjuna langsung duduk bersila di atas sebuah batu besar seraya memejamkan mata untuk memusatkan segenap pikirannya. Sesaat kemudian, ia pun terlarut dalam semadinya. Siang dan malam ia terus bersemadi dengan penuh khusyuk. Saking khusyuknya, tubuh putra ketiga Prabu Pandu itu memancarkan sinar yang memiliki kekuatan luar biasa. Beberapa saat kemudian, puncak gunung itu tiba-tiba terangkat ke atas. Semakin lama, puncak gunung itu semakin menjulang tinggi hingga menyentuh langit dan mengguncang Negeri Kahyangan. Peristiwa tersebut membuat para Dewa di Kahyangan menjadi khawatir. Jika guncangan itu terus terjadi, maka Negeri Kahyangan akan hancur. Oleh karena itu, mereka segera bertindak dengan mengutus Batara Narada ke bumi untuk mencari tahu penyebab guncangan itu. Setelah terbang berputarputar di angkasa, ia pun melihat Arjuna sedang bertapa di lereng gunung. Ia pun segera menghampiri dan membujuk Arjuna agar menghentikan tapanya. “Wahai Arjuna, bangunlah!” ujar Batara Narada, ”Jika kamu tidak segera menghentikan tapamu, gunung ini akan semakin tinggi dan para Dewa di Kahyangan akan celaka.” Arjuna mendengar sabda Batara Narada itu, namun karena keangkuhannya ia enggan menghentikan tapanya. Ia berpikir, jika ia menghentikan tapa itu tentu para Dewa tidak akan memberinya banyak kesaktian. Sementara itu, Batara Narada yang gagal membujuk Arjuna segera kembali ke Kahyangan untuk melapor kepada para Dewa. Mengetahui hal itu, Batara Guru kemudian memerintahkan tujuh bidadari tercantik di Kahyangan untuk menggonda pemuda tampan itu agar mengakhiri tapanya. Sesampai di bumi, para bidadari segera merayu Arjuna dengan berbagai cara. Ada yang merayu dengan suara lembut, ada yang menari-nari di depannya, ada yang tertawa cekikikan, serta ada pula yang mencubit dan menggelitiknya. Namun, semua usaha tersebut tetap saja sia-sia. Akhirnya, mereka kembali ke Kahyangan dengan perasaan kecewa. Batara Guru yang mengetahui hal itu segera mengutus para dedemit untuk menakut-nakuti Arjuna. Namun, usaha yang mereka lakukan juga gagal. Berita tetang kegagalan itu segera mereka laporkan kepada Batara Guru. “Ampun, Batara Guru! Kami telah berusaha dengan berbagai cara, namun Arjuna justru semakin khusyuk dalam tapanya,” lapor salah satu dedemit. Mendengar laporan itu, Batara Guru hanya terdiam. Pemimpin para Dewa itu mulai merasa cemas dan putus asa melihat kelakuan Arjuna. Untungnya ia segera teringat kepada Dewa Ismaya yang tak lain adalah Batara Semar, pengasuh Pandawa yang tinggal di Bumi. Ia pun mengutus Batara Narada untuk menemui Semar di Bumi. “Wahai, Semar! Aku datang untuk meminta bantuanmu,” kata Batara Narada. “Apa yang bisa saya bantu, Dewa Narada?” tanya Semar. Batara Narada pun menceritakan bahwa para Dewa di Kahyangan sedang dalam bahaya akibat perbuatan Arjuna. Ia juga menceritakan bahwa sudah berbagai cara yang telah mereka lakukan untuk menghentikan tapa Arjuna, namun semuanya sia-sia belaka. “Kamulah satu-satunya harapan para Dewa di Kahyangan yang bisa membujuk Arjuna agar segera mengakhiri tapanya,” ungkap Batara Narada. “Baiklah, kalau begitu. Saya akan berusaha untuk menyadarkan Arjuna,” kata Semar menyanggupi. Setelah Batara Narada kembali ke Kahyangan, Batara Semar meminta bantuan kepada Batara Togog untuk melaksanakan tugas tersebut. Setibanya di lereng gunung tersebut, keduanya langsung bersemadi untuk menambah kesaktian mereka. Setelah itu, mereka mengubah tubuh mereka menjadi besar dan kemudian berdiri di sisi gunung yang berbeda. Dengan kesektiannya, mereka memotong gunung itu tepat di tengah-tengahnya dan kemudian melemparkan bagian atas gunung itu ke arah tenggara. Begitu bagian atas gunung itu terjatuh ke tanah, terdengarlah suara dentuman yang sangat keras disertai dengan guncangan yang sangat dahsyat. “Hai, suara apa itu?” gumam Arjuna yang terbangun dari tapanya. Baru saja Arjuna selesai berguman, tiba-tiba Batara Semar dan Batara Togo datang menghampirinya. “Kami telah memotong dan melemparkan puncak gunung ini, Raden,” kata Batara Semar. “Kenapa, Guru? Gara-gara suara itu aku terbangun dari tapaku. Tentu para Dewa tidak akan menambah kesaktianku,” kata Arjuna. “Maaf, Den! Justru tapamu itu telah membuat para Dewa menjadi resah. Lagi pula, untuk apalagi kamu meminta banyak kesaktian? Bukankah sudah cukup dengan kesaktian yang telah kamu miliki saat ini?” ujar Batara Semar. “Benar kata Batara Semar, Den! Raden adalah seorang kesatria yang seharusnya memiliki sifat rendah hati. Apakah Raden tidak menyadari jika tapa Raden ini bisa mencelakakan banyak orang dan para Dewa?” imbuh Batara Togog. Mendengar nasehat tersebut, Arjuna menjadi sadar dan mengakui semua kesalahannya. Ia juga tidak lupa berterima kasih kepada Batara Semar dan Batara Togog karena telah menyadarkannya. Setelah itu, mereka pun segera meninggalkan gunung tersebut. Sejak itulah, gunung tempat Arjuna bertapa dinamakan Gunung Arjuna. Sementara itu, potongan gunung yang dilemparkan oleh Batara Semar dan Batara Togog dinamakan Gunung Wurung. Kata wurung berarti batal atau gagal. Artinya, tapa Arjuna menjadi batal atau gagal karena mendengarsuara dentuman dari potongan gunung yang terjatuh. 
</t>
  </si>
  <si>
    <t>Jaka Budug dan Putri Kemuning</t>
  </si>
  <si>
    <t xml:space="preserve">Alkisah, di daerah Ngawi, Jawa Timur,  tersebutlah seorang raja bernama  Prabu Aryo Seto yang bertahta di  Kerajaan Ringin Anom. Prabu Aryo  Seto adalah seorang raja yang adil dan 
bijaksana. Baginda mempunyai seorang  putri yang rupawan bernama Putri  Kemuning. Sesuai namanya, tubuh sang  Putri sangat harum bagaikan bunga  kemuning.  Suatu hari, Putri Kemuning tiba-tiba  terserang penyakit aneh. Tubuhnya  yang semula berbau harum, tiba-tiba  mengeluarkan bau yang tidak enak.  Melihat kondisi putrinya itu, Sang  Prabu menjadi sedih karena khawatir tak seorang pun pangeran atau pemuda yang mau menikahi putrinya itu. Berbagai upaya telah dilakukan oleh  baginda, seperti memberikan putrinya obat-obatan tradisional berupa daun  kemangi dan beluntas, namun penyakit sang putri belum juga sembuh. Sang  Prabu juga telah mengundang seluruh tabib yang ada di negerinya, namun  tak seorang pun yang mampu menyembuhkan sang Putri. Hati Prabu Aryo Seto semakin resah. Ia sering duduk melamun seorang diri memikirkan nasib malang yang menimpa putri semata wayangnya. Suatu  ketika, tiba-tiba terlintas dalam pikirannya untuk melakukan semedi dan  meminta petunjuk kepada Tuhan Yang Maha Kuasa agar penyakit langka yang menimpa putrinya dapat disembuhkan.  Pada saat tengah malam, Sang Prabu dengan tekad kuat dan hati yang suci melakukan semedi di dalam sebuah ruang tertutup di dalam istana. Pada saat baginda larut dalam semedi, tiba-tiba terdengar suara bisikan yang sangat jelas di telinganya. “Dengarlah, wahai Prabu Aryo Seto! Satu-satunya obat yang dapat 
menyembuhkan penyakit putrimu adalah daun sirna ganda. Daun itu hanya tumbuh di dalam gua di kaki Gunung Arga Dumadi yang dijaga oleh seekor ular naga sakti dan selalu menyemburkan api dari mulutnya,” demikian pesan yang disampaikan oleh suara gaib itu. Keesokan harinya, Prabu Aryo Seto segera mengumpulkan seluruh rakyatnya di alun-alun untuk mengadakan sayembara. “Wahai, seluruh rakyatku! Kalian semua tentu sudah mengetahui perihal penyakit putriku. Setelah semalam bersemedi, aku mendapatkan petunjuk 
bahwa putriku dapat disembuhkan dengan daun sirna ganda yang tumbuh di gua di kaki Gunung Arga Dumadi. Barang siapa yang dapat mempersembahkan daun itu untuk putriku, jika ia laki-laki akan kunikahkan dengan putriku. Namun, jika ia perempuan, ia akan kuangkat menjadi anakku.” ujar Sang Prabu di depan rakyatnya. Mendengar pengumuman itu, seluruh rakyat Kerajaan Ringin Anom menjadi gempar. Berita tentang sayembara itu pun tersebar hingga ke seluruh pelosok negeri. Banyak warga yang tidak berani mengikuti sayembara tersebut karena mereka semua tahu bahwa gua itu dijaga oleh seekor naga yang sakti dan sangat ganas. Bahkan, sudah banyak warga yang menjadi korban keganasan naga itu. Meski demikian, banyak pula warga yang memberanikan diri untuk mengikuti sayembara tersebut karena tergiur oleh hadiah yang dijanjikan oleh Sang Prabu. Setiap orang pasti akan senang jika menjadi menantu atau pun anak angkat raja. Salah seorang pemuda yang ingin sekali mengikuti sayembara tersebut adalah Jaka Budug. Jaka Budug adalah pemuda miskin yang tinggal di sebuah gubuk reyot bersama ibunya di sebuah desa terpencil di dalam wilayah Kerajaan Ringin Anom. Ia dipanggil “Jaka Budug” karena mempunyai penyakit langka, yaitu seluruh tubuhnya dipenuhi oleh penyakit budug. Penyakit aneh itu sudah dideritanya sejak masih kecil. Meski demikian, Jaka Budug adalah seorang pemuda yang sakti. Ia sangat mahir dan gesit memainkan keris pusaka yang diwarisi dari almarhum ayahnya. Dengan kesaktiannya itu, ia ingin sekali menolong sang Putri. Namun, ia merasa malu dengan keadaan dirinya. Sementara itu, para peserta sayembara telah berkumpul di kaki Gunung Arga Dumadi untuk menguji kesaktian mereka. Sejak hari pertama hingga hari keenam sayembara itu dilangsungkan, belum satu pun peserta yang mampu mengalahkan naga sakti itu. Jaka Budug pun semakin gelisah mendengar kabar itu. Pada hari ketujuh, Jaka Budug dengan tekadnya yang kuat memberanikan diri datang menghadap kepada Sang Prabu. Di hadapan Prabu Aryo Seto, ia memohon izin untuk ikut dalam sayembara itu. “Ampun, Baginda! Izinkan hamba untuk mengikuti sayembara ini untuk meringankan beban Sang Putri,” kata Jaka Budug. Prabu Aryo Seto tidak menjawab. Ia terdiam sejenak sambil memperhatikan Jaka Budug yang tubuhnya dipenuhi bintik-bintik merah. “Siapa kamu hai, anak muda? Dengan apa kamu bisa mengalahkan naga sakti itu?” tanya Sang Prabu. “Hamba Jaka Budug, Baginda. Hamba akan mengalahkan naga itu dengan keris pusaka hamba ini,” jawab Jaka Budug seraya memperlihatkan keris pusakanya kepada Sang Prabu. Pada mulanya, Prabu Aryo Seto ragu-ragu dengan kemampuan Jaka Budug. Namun, setelah Jaka Budug menunjukkan keris pusakanya dan tekadnya yang kuat, akhirnya Sang Prabu menyetujuinya. “Baiklah, Jaka Budug! Karena tekadmu yang kuat, maka keinginanmu kuterima. Semoga kamu berhasil!” ucap Sang Prabu. Jaka Budug pun berangkat ke Gunung Arga Dumadi dengan tekad membara. Ia harus mengalahkan naga itu dan membawa pulang daun sirna ganda. Setelah berjalan cukup jauh, sampailah ia di kaki gunung Arga Dumadi. Dari kejauhan, ia melihat semburan-semburan api yang keluar dari mulut naga sakti penghuni gua. Ia sudah tidak sabar ingin membinasakan naga itu dengan keris pusakanya. Jaka Budug melangkah perlahan mendekati naga itu dengan sangat hati-hati. Begitu ia mendekat, tiba-tiba naga itu menyerangnya dengan semburan api. Jaka Budug pun segera melompat mundur untuk menghindari serangan itu. Naga itu terus bertubi-tubi menyerang sehingga Jaka Budug terlihat sedikit kewalahan. Lama-kelamaan, kesabaran Jaka Budug pun habis. Ketika naga itu lengah, Jaka Budug segera menghujamkan kerisnya ke perut naga itu. Darah segar pun memancar dari tubuh naga itu dan mengenai tangan Jaka Budug. Sungguh ajaib, tangan Jaka Budug yang terkena darah sang naga itu seketika menjadi halus dan bersih dari penyakit budug. Melihat keajaiban itu, Jaka Budug semakin bersemangat ingin membinasakan naga itu. Dengan gesitnya, ia kembali menusukkan kerisnya ke leher naga itu hingga darah memancar dengan derasnya. Naga sakti itu pun tewas seketika. Jaka Budug segera mengambil darah naga itu lalu mengusapkan ke seluruh badannya yang terkena penyakit budug. Seketika itu pula seluruh badannya menjadi bersih dan halus. Tak sedikit pun bintik-bintik merah yang tersisa. Kini, Jaka Budug berubah menjadi pemuda yang sangat tampan. Setelah memetik beberapa lembar daun sirna ganda di dalam gua, Jaka Budug segera pulang ke istana dengan perasaan gembira. Setibanya di istana, Prabu Aryo Seto tercengang ketika melihat Jaka Budug yang kini kulitnya menjadi bersih dan wajahnya berseri-seri. Sang Prabu hampir tidak percaya jika pemuda di hadapannya itu Jaka Budug. Namun, setelah Jaka Budug menceritakan semua peristiwa yang dialaminya di kaki Gunung Arga Dumadi, barulah Sang Prabu percaya dan terkagum-kagum. Jaka Budug kemudian mempersembahkan daun sirna ganda yang diperolehnya kepada Sang Prabu. Sungguh ajaib, Putri Kemuning kembali sehat setelah memakan daun sirna ganda itu. Kini, tubuh Sang Putri kembali berbau harum bagaikan bunga kemuning. Prabu Aryo Seto pun menetapkan Jaka Budug sebagai pemenang sayembara tersebut. Sesuai dengan janjinya, Sang Prabu segera menikahkan Jaka Budug dengan putrinya, Putri Kemuning. Selang berapa lama setelah mereka menikah, Prabu Aryo Seto meninggal dunia. Setelah itu, Jaka Budug pun dinobatkan menjadi pewaris tahta Kerajaan Ringin Anom. Jaka Budug dan Putri Kemuning pun hidup berbahagia.
</t>
  </si>
  <si>
    <t>Putri Kandita</t>
  </si>
  <si>
    <t>Jawa Barat</t>
  </si>
  <si>
    <t>Alkisah, di daerah Pakwan (kini Kota Bogor), Jawa Barat, tersebutlah seorang raja bernama Sri Baduga Maharaja atau Prabu Siliwangi yang bertahta di Kerajaan Pakuan Pajajaran. Ia adalah raja yang arif dan bijaksana. Sang Prabu juga mempunyai seorang permaisuri yang cantik jelita dan beberapa selir yang cantik-cantik. Dari hasil perkawinannya dengan sang permaisuri lahir seorang putri yang bernama Putri Kandita. Putri Kandita memiliki paras yang cantik melebihi kecantikan ibunya. Ia merupakan putri kesayangan Prabu Siliwangi. Ketika ia mulai dewasa, sifat arif dan bijaksana seperti yang dimiliki oleh sang ayah mulai muncul pada dirinya. Tidak mengherankan jika Prabu Siliwangi bermaksud mencalonkan Putri Kandita sebagai penggantinya kelak. Namun, rencana tersebut ternyata tidak disukai oleh para selir dan putra-putrinya yang lain. Oleh karena itu, mereka pun bersekongkol untuk mengusir Putri Kandita dan ibunya dari istana. Suatu malam, para selir Prabu Siliwangi dan putra-putri mereka mengadakan pertemuan rahasia di dalam istana. “Bagaimana cara menyingkirkan Putri Kandita dan permaisuri dari istana ini tanpa sepengetahuan Prabu?” tanya salah seorang selir. “Kita harus berhati-hati karena jika Prabu mengetahui rencana ini, maka kita semua akan binasa,” ujar selir yang lain. Sejenak, suasana pertemuan itu menjadi hening. Semuanya sedang berpikir keras untuk mencari cara yang paling tepat agar rencana mereka dapat terlaksana tanpa sepengetahuan Prabu Siliwangi. “Sekarang aku tahu caranya,” sahut seorang selir yang lain memecah suasana keheningan. “Apakah caramu itu?” tanya semua peserta rapat serentak. “Aku mempunyai kenalan seorang dukun yang terkenal dengan kesaktian ilmu hitamnya. Dukun itu pasti mau membantu kita jika kita memberinya upah yang besar,” jawab selir itu. Semua peserta rapat setuju dengan cara tersebut. Pada esok hari, para selir mengutus seorang dayang-dayang istana untuk menemui dukun itu di gubuknya di sebuah desa yang letaknya cukup jauh dari istana. Setelah menjelaskan maksud kedatangannya, utusan itu kemudian menyerahkan sejumlah keping uang logam emas kepada sang dukun. Tanpa berpikir panjang, sang dukun pun langsung menyanggupi permintaan para selir tersebut. Setelah utusan selir itu kembali ke istana, sang dukun segera melaksanakan tugasnya. Dengan ilmu yang hitam dimiliki, dukun itu menyihir Putri Kandita dan ibunya dengan penyakit kusta sehingga sekujur tubuh mereka yang semula mulus dan bersih, timbul luka borok dan mengeluarkan bau tidak sedap. Prabu Siliwingi heran melihat penyakit borok itu tiba-tiba menyerang putri dan permaisurinya secara bersamaan. Ia pun segera mengundang para tabib untuk mengobati penyakit tersebut. Para tabib dari berbagai negeri sudah didatangkan, namun tak seorang pun yang mampu menyembuhkan penyakit Putri Kandita dan sang permaisuri. Bahkan, penyakit sang permaisuri semakin hari semakin parah dan menyebarkan bau busuk yang sangat menyengat. Tubuhnya pun semakin lemah karena tidak mau makan dan minum. Selang beberapa hari kemudian, sang permaisuri menghembuskan nafas terakhirnya. Kepergian sang permaisuri benar-benar meninggalkan luka yang sangat dalam bagi seluruh isi istana, khususnya Prabu Siliwingi. Sejak itu, ia selalu duduk termenung seorang diri. Satu-satunya harapan yang dapat mengobati kesedihannya adalah Putri Kandita. Namun harapan itu hanya tinggal harapan karena penyakit sang putri tak kunjung sembuh. Keadaan itu pun tidak disiasiakan oleh para selir dan putra-putrinya. Mereka bersepakat untuk menghasud Prabu Siliwangi agar segera mengusir Putri Kandita dari istana. “Ampun, Baginda Prabu! Izinkanlah Hamba untuk menyampaikan sebuah saran kepada Baginda,” pinta seorang selir. “Apakah saranmu itu, wahai selirku? Katakanlah,” jawab Prabu Siliwingi. “Bagini Baginda. Kita semua sudah tahu bahwa keadaan penyakit Putri Kandita saat ini semakin parah dan sulit untuk disembuhkan. Jika sang putri dibiarkan terus tinggal di istana, Hamba khawatir penyakitnya akan membawa malapetaka bagi negeri ini,” hasud seorang seli. Mulanya, Prabu Siliwangi merasa berat untuk menerima saran itu karena begitu sayangnya kepada Putri Kandita. Namun karena para selir terus mendesaknya, maka dengan berat hati ia terpaksa mengusir Putri Kandita dari istana. Dengan hati hancur, Putri Kandita pun meninggalkan istana melalui pintu belakang istana. Ia berjalan menuruti ke mana kakinya melangkah tanpa arah dan tujuan yang pasti. Setelah berhari-hari berjalan, Putri Kandita tiba di pantai selatan. putri Prabu Siliwingi yang malang itu bingung harus berjalan ke mana lagi. Di hadapannya terbentang samudera yang luas dan dalam. Tidak mungkin pula ia kembali ke istana. “Ah, aku letih sekali. Lebih baik aku beristirahat dulu di sini,” keluh Putri Kandita seraya merebahkan tubuhnya di atas sebuah batu karang. Sang Putri tampak begitu kelelahan sehingga dalam beberapa saat saja ia langsung tertidur. Dalam tidurnya, ia mendengar sebuah suara yang menegurnya. “Wahai, Putri Kandita! Jika kamu ingin sembuh dari penyakitmu, berceburlahke dalam lautan ini! Niscaya kulitmu akan pulih seperti sediakala,” ujar suara itu. Putri Kandita pun cepat-cepat bangun setelah mendengar suara itu. “Apakah aku bermimpi?” gumamnya sambil mengusap-usap matanya tiga kali. Setelah itu, sang Putri mengamati sekelilingnya, namun tak seorang pun yang dilihatnya. “Aku mendengar suara itu dengan sangat jelas. Tetapi kenapa tidak ada orang di sekitar sini? Wah, jangan-jangan ini wangsit,” pikirnya. Meyakini suara itu sebagai sebuah wangsit, Putri Kandita pun menceburkan diri ke laut. Sungguh ajaib! Saat menyentuh air, seluruh tubuhnya yang dihinggapi penyakit kusta berangsur-angsur hilang hingga akhirnya kembali menjadi halus dan bersih seperti sediakala. Tidak hanya itu, putri kesayangan Prabu Siliwingi itu juga menjadi putri yang sakti mandraguna. Meskipun telah sembuh dari penyakitnya, Putri Kandita enggan untuk kembali ke istana. Ia lebih memilih untuk menetap di pantai sebelah selatan wilayah Pakuan Pajajaran itu. Sejak menetap di sana, ia dikenal luas ke berbagai kerajaan yang ada di Pulau Jawa sebagai putri yang cantik dan sakti. Para pangeran dari berbagai kerajaan pun berdatangan untuk melamarnya. Menghadapi para pelamar tersebut, Putri Kandita mengajukan sebuah syarat yaitu dirinya bersedia dipersunting asalkan mereka sanggup mengalahkan kesaktiannya, termasuk bertempur di atas gelombang laut yang ada di selatan Pulau Jawa. Namun, jika kalah adu kesaktian itu, maka mereka harus menjadi pengikut Putri Kandita. Dari sekian banyak pangeran yang beradu kesaktian dengan Putri Kandita, tak seorang pun dari mereka yang mampu mengalahkan kesaktian sang Putri. Dengan demikian, para pelamar tersebut akhirnya menjadi pengikut Putri Kandita. Sejak itulah, Putri Kandita dikenal sebagai Ratu Penguasa Laut Selatan Pulau Jawa.</t>
  </si>
  <si>
    <t>Keramat Riak</t>
  </si>
  <si>
    <t>Bengkulu</t>
  </si>
  <si>
    <t xml:space="preserve">Suatu siang yang terik, tampak seorang kakek misterius berjalan terseok-seok sambil menggendong sebuah jala di depan paseba (pendapa) istana Keramat Riak. Kakek itu tampak begitu lelah. Rupanya, ia baru saja pulang dari sungai mencari ikan. Ia pun memutuskan untuk duduk beristirahat di depan paseba yang selalu dijaga ketat oleh dua orang prajurit. Jalanya yang memakai pemberat dari rantai emas diletakkan begitu saja di tanah. Rantai jala itu berkilau diterpa sinar matahari sehingga menarik perhatian kedua prajurit itu. Akhirnya, kedua prajurit itu menghampiri dan menyapa si kakek dengan ramah. “Wah, jala Kakek bagus sekali,” sapa salah seorang prajurit dengan perasaan kagum. “Iya, Tuan! Jala ini warisan nenek moyang Kakek. Setiap hari Kakek menggunakannya sebagai alat mata pencaharian Kakek,” jawab kakek itu. “O ya, Tuan! Bolehkah saya menumpang shalat dhuhur di paseba ini,” pinta kakek itu. “Boleh… boleh… Silakan Kek!” jawab kedua prajurit itu serentak. Kakek itu pun masuk ke dalam paseba. Jalanya dibiarkan tergeletak di luar paseba. Saat kakek itu sedang shalat, kedua prajurit yang sejak tadi merasa penasaran segera mendekati jala itu. Setelah dicermati secara seksama, ternyata benar bahwa rantai jala itu terbuat dari emas. Namun, betapa terkejutnya mereka saat hendak mengangkat jala itu yang ternyata sangat berat dan seolah-olah menempel di tanah. “Aneh, kenapa rantai jala ini berat sekali?” gumam salah seorang prajurit yang mencoba mengangkat jala itu. “Ayo kawan, bantu aku mengangkat jala ini!” serunya. Kedua prajurit tersebut berusaha mengangkat jala milik si kakek secara bersama-sama. Apa yang terjadi? Jangankan terangkat, jala itu tidak bergeser sedikit pun. Melihat keanehan itu, salah seorang dari prajurit tersebut bergegas melaporkan kejadian aneh itu kepada Raja Riak Bakau di istana. Raja Riak Bakau dikenal sebagai raja yang kejam. Ia tidak segan-segan menghukum bagi siapa saja yang menentangnya. Mendengar laporan dari prajurit itu, Raja Riak Bakau yang diiringi beberapa pengawalnya segera menemui si pemilik jala itu. Setibanya di depan paseba, kakek itu telah selesai shalat dhuhur dan bersiap-siap untuk pulang. “Tunggu, Kek!” cegah Raja Riak Bakau. Menyadari bahwa orang yang menegurnya itu adalah sang Raja, kakek itu segera memberi hormat seraya menjawab: “Ampun, Baginda! Izinkanlah hamba pergi!” pinta kakek itu. “Jangan pergi dulu, Kek! Aku ada perlu dengan Kakek,” kata Raja Riak Bakau. “Ampun, Baginda! Ada yang bisa hamba bantu?” tanya kakek itu. “Hai, Kakek yang budiman. Bolehkah aku memiliki jala rantai emasmu itu?” pinta Raja Riak Bakau. “Maafkan hamba Baginda! Bukannya hamba bermaksud mengecewakan hati Baginda. Hamba belum bisa memenuhi permintaan Baginda. Jala ini satu- satunya harta warisan hamba,” ungkap kakek itu. Mendengar jawaban itu, Raja Riak Bakau mulai kesal karena baru kali ada orang di negeri itu yang berani menolak permintaannya. “Hai, Kakek! Ketahuilah, akulah penguasa di negeri ini. Siapa pun yang memijak tanah negeri ini harus tunduk padaku. Jika tidak, maka tahu sendirilah akibatnya,” ancam Raja Riak Bakau. Kakek itu tidak takut terhadap ancaman itu. Ia tetap pada pendiriannya untuk tidak menyerahkan jala emasnya kepada Raja Riak Bakau. Sikap kakek itu membuat Raja Riak Bakau bertambah kesal. “Hai, Kakek! Serahkan jalamu itu sekarang juga atau aku sendiri yang akan mengambilnya!” seru Raja Riak Bakau.“Silakan, jika Baginda sanggup mengangkatnya,” kata kakek itu. Raja Riak Bakau yang merasa diremehkan oleh kakek itu segera mengangkat jala rantai emas dengan segenap kekuatannya. Namun, jala itu tidak bergerak sedikit pun. Meskipun ia telah memerintahkan beberapa prajuritnya untuk mengangkatnya, jala itu tetap saja tidak bisa diangkat. Akhirnya, Raja Riak Bakau mengakui kesaktian kakek itu. Namun, Raja Riak Bakau tidak kehabisan akal. “Baiklah, Kek! Aku mengakui kesaktianmu. Tapi, bagaimana kalau kita mengadu ayam saja. Jika ayamku kalah, kamu boleh memiliki semua harta dan kekuasaanku. Tapi, jika ayammu kalah, jala rantai emas itu menjadi milikku,” tantang Raja Riak Bakau. Semula kakek itu menolak, namun karena terus didesak oleh Raja Riak Bakau akhirnya ia pun menerima tantangan itu. Akhirnya disepakati bahwa pertandingan sabung ayam akan dilaksanakan di depan istana tiga hari kemudian. Kabar tentang pertandingan sabung ayam itu tersebar hingga ke seluruh pelosok negeri. Pada hari yang telah ditentukan, pertandingan sabung ayam segera dimulai dan disaksikan oleh seluruh rakyat Negeri Keramat Riak. Kakek misterius itu membawa seekor ayam aduan bertubuh kurus, sedangkan ayam aduan milik Raja Riak Bakau bertubuh besar dan gagah. Melihat ayam aduan kakek itu, Raja Riak Bakau merasa yakin akan memenangkan pertandingan tersebut. Begitu gong dibunyikan sebagai tanda pertandingan sabung ayam dimulai, Raja Riak Bakau dan kakek itu segera melepaskan ayam aduan mereka di arena pertarungan. Kedua ayam aduan itu pun langsung berhadap-hadapan dan selanjutnya bertarung. Ayam aduan Raja Riak Bakau langsung menyerang secara bertubi-tubi sehingga ayam aduan kakek itu harus melompat ke sana- kemari untuk menghindar dan sesekali jatuh terkena tendangan kaki ayam aduan Raja Riak Bakau. Setelah beberapa lama pertarungan itu berlangsung, ayam aduan Raja Riak Bakau mulai kelelahan. Kini, giliran ayam aduan kakek itu yang menyerang. Hanya sekali tendang, ayam aduan Raja Riak Bakau langsung jatuh dan tidak bisa melanjutkan pertarungan. Walaupun ayam aduannya kalah, Raja Riak Bakau tidak terima atas kekalahan itu karena tidak ingin kehilangan seluruh harta dan kekuasaannya. Akhirnya, ia menantang kakek itu untuk bertarung. Namun, kakek itu kembali menolak tantangan tersebut.  “Ampun, Baginda! Hamba tidak ingin bertarung karena itu tidak ada  manfaatnya. Bagaimana kalau hasil pertandingan tadi kita anggap impas.  Hamba tidak akan menuntut apapun dari Baginda, tapi izinkanlah hamba  pergi membawa jala rantai emas hamba ini,” pinta kakek itu dengan kata-  kata bijaksana. Raja Riak Bakau pun mengambulkan permintaan kakek itu. Sebelum pergi, kakek itu mampir shalat di paseba dan jalanya diletakkan di depan paseba. Rupanya, Raja Riak Bakau bersama pengawalnya membuntuti kakek itu secara diam-diam karena masih berninat untuk memiliki jala rantai emas itu. Ketika melihat kakek itu sedang khusyuk shalat, Raja Riak Bakau segera menghunus keris yang terselip di pinggangnya lalu menusuk tubuh kakek itu dari belakang. Sungguh ajaib, walaupun dalam keadaan terluka parah, kakek itu masih dapat menyelesaikan shalatnya. Usai mengucapkan salam, kakek misterius itu segera mengambil lidi lalu ditancapkan di empat sudut paseban dan kemudian pergi meninggalkan negeri itu. Begitu kakek itu berlalu, beberapa prajurit berusaha mencabut lidi itu, namun tak seorang pun yang berhasil. Akhirnya, terpaksa Raja Riak Bakau sendiri yang mencabutnya. Begitu lidi-lidi tersebut tercabut, air menyembur keluar dengan derasnya. Makin lama semburan air semakin deras sehingga dalam waktu sekejap air menggenangi seluruh negeri itu. Seluruh penduduk berusaha menyelamatkan diri. Ada yang berlari ke gunung, sedangkan Raja Riak Bakau beserta pengikutnya berusaha memanjat pohon yang tinggi agar tidak terkena luapan air yang hampir menenggelamkan seluruh negeri itu. Raja Riak Bakau beserta pengikutnya yang berada di atas pohon masih selamat. Namun, Tuhan terlanjur murka kepada mereka. Tiba-tiba, langit menjadi gelap. Beberapa saat kemudian, hujan deras turun disertai angin kencang. Raja Riak Bakau yang berada di atas pohon beserta pengikutnya terombang-ambing diterpa angin kencang. Pada saat itulah terdengar suara menggema dari balik awan. “Wahai, Raja Riak Bakau dan seluruh rakyat Keramat Biak! Kalian itu bergelantungan seperti kera saja!” demikian pesan dari suara misterius itu. Begitu suara itu hilang, tiba-tiba Raja Riak Bakau dan seluruh warganya yang selamat menjelma menjadi kera. Setelah itu, hujan deras kembali reda dan cuaca kembali cerah. Air pun mulai surut sehingga yang terlihat hanya kera-kera yang bergelantungan di atas pohon. Lama-kelamaan negeri itu menjadi hutan rimba dan dihuni oleh kawanan kera. Sementara itu, kakek yang misterius itu menghilang entah ke mana. Beberapa tahun kemudian, beberapa awak kapal dari Cina mendarat di hutan lebat itu. Konon, mereka itu adalah pedagang yang pernah ditolong oleh si kakek misterius. Mereka datang untuk memenuhi pesan sang kakek agar dibuatkan makam di Keramat Riak. Mereka pun membuat sebuah makam yang cukup megah di daerah itu. Pada nisan makam itu tertulis Syekh Abdullatif, yaitu nama dari kakek misterius itu. Selanjutnya, makam itu dinamakan makam Keramat Riak. </t>
  </si>
  <si>
    <t>Pangeran Pande Gelang dan Putri Cadasari</t>
  </si>
  <si>
    <t>Banten</t>
  </si>
  <si>
    <t>Alkisah, di daerah Banten, ada seorang putri raja bernama Putri Arum. Wajahnya cantik nan rupawan. Kulit dan hatinya lembut selembut sutra. Tidak mengherankan jika banyak pangeran yang ingin menjadikannya sebagai permaisuri. Dari sekian banyak pangeran, tersebutlah dua orang pangeran yang ingin menjalin kasih dengan sang putri. Kedua pangeran tersebut adalah Pangeran Sae Bagus Lana dan Pangeran Cunihin. Mereka teman seperguruan, namun memiliki sifat yang berbeda. Sesuai dengan nama mereka, kata Sae Bagus Lana dalam bahasa Sunda berarti laki-laki yang baik hati, sedangkan Cunihin berarti laki-laki yang suka menggoda wanita. Mengetahui perawakan kedua pangeran tersebut, maka Putri Arum memilih Pangeran Sae Bagus Lana sebagai kekasihnya. Rupanya, Pangeran Cunihin tidak rela menerima kenyataan tersebut. Secara diam-diam, ia iri hati dan dendam terhadap Pangeran Sae Bagus Lana sehingga timbullah niatnya untuk mencuri ilmu dan kesaktian Pangeran Sae Bagus Lana agar dapat merebut Putri Arum. Alhasil, Pangeran Cunihin berhasil melaksanakan niatnya. Dengan kesaktian tersebut, ia kemudian mengubah wajah Pangeran Sae Bagus Lana menjadi seorang tua dan berkulit hitam legam. Sementara itu, Pangeran Sae Bagus Lana yang sudah tidak berdaya datang menghadap kepada gurunya untuk meminta petunjuk. Ia pun disarankan oleh gurunya untuk membuat sebuah gelang besar yang bisa dilewati manusia. Gelang itulah yang dapat mengalahkan Pangeran Cunihin. Jika Pangeran Cunihin melewati gelang tersebut maka seluruh kesaktiannya akan lenyap dan kembali kepada Pangeran Sae Bagus. Setelah mendengar nasehat sang guru, Pangeran Sae Bagus Lana pergi ke sebuah kampung untuk menjadi seorang pembuat gelang atau “pande gelang” tanpa sepengetahuan Putri Arum. Sejak itulah, ia pun dipanggil dengan nama Pande Gelang. Penduduk setempat akrab memanggilnya Ki Pande. Suatu hari, ketika melintas di Bukit Manggis, Pande Gelang melihat seorang gadis cantik duduk termenung seorang diri. Rupanya, gadis itu tidak asing lagi baginya. Ia adalah Putri Arum yang sedang bersedih karena tidak ingin menikah dengan Pangeran Cunihin yang terkenal kejam dan bengis itu. Meskipun ia tahu kalau gadis itu kekasihnya, Pangeran Sae Bagus Lana tidak ingin membongkar penyamarannya agar sang kekasih tidak bertambah sedih. “Sampurasun!” sapa Pande Gelang. “Ra… rampes,” jawab sang putri dengan terkejut. “Maaf jika hamba telah mengejutkan Tuan Putri,” kata Pande Gelang seraya memberi hormat. Sang putri tidak segera menjawab. Ia hanya terpaku mengamati lelaki yang belum dikenalnya itu. Meskipun wajah lelaki yang berkulit legam itu tampak kusam, sang putri yakin bahwa orang itu berwatak baik. Ia mengumpamakan lelaki itu bagaikan buah manggis, walaupun hitam dan pahit kulitnya tetapi putih dan manis buahnya. Dengan keyakinan itu, sang putri tidak segan untuk menjawab sapaan lelaki setengah baya itu. “Maaf, Aki siapa dan berasal dari mana?” tanya sang putri. “Nama hamba Pande Gelang. Orang-orang memanggil hamba Ki Pande,” jawab lelaki itu. “Maaf Tuan Putri. Sekiranya hamba boleh tahu mengapa Tuan Putri tampak gundah gulana?” tanyanya. Sang putri kembali terdiam sambil meneteskan air mata. Ia ingin menceritakan kegundaan hatinya, namun sungguh berat untuk mengungkapkannya. Sang putri merasa bahwa tidak ada gunanya menceritakan masalah kepada orang lain karena tak seorang pun yang dapat membantunya. “Oh, maaf jika pertanyaan hamba tadi telah menyinggung perasaan Tuan Putri”, ucap Ki Pande seraya hendak berlalu. Ketika Pande Gelang akan meninggalkan tempat itu, sang putri mencegah langkahnya. “Tunggu, jangan pergi dulu Ki!” cegah Putri Arum. “Baiklah, Ki. Saya akan bercerita, tetapi sekadar untuk mengilangkan rasa penasaran Ki Pande. Selama ini saya tidak pernah menceritakan masalah ini kepada orang lain karena hanya akan sia-sia belaka,” kata sang putri. “Mengapa Tuan Putri berkata demikian?” tanya Pande Gelang. “Masalah yang saya hadapi saat ini sangat berat Ki,” ungkap sang putri. Putri Arum kemudian bercerita bahwa dirinya sedang mendapat tekanan dari Pangeran Cunihin. “Saya sangat sedih Ki, karena Pangeran Cunihin memaksa saya untukmenjadi istrinya. Meskipun ia tampan, tetapi saya tidak menyukai wataknya yang bengi s dan kejam. Namun, saya tidak berdaya untuk menghadapinya karena ia sangat berkuasa dan sakti mandraguna,” ungkap Putri Arum. Sejenak Pande Gelang tertegun. Hatinya sangat geram mendengar sikap danperilaku Pangeran Cunihin yang semakin menjadi-jadi. Ia tidak sabar lagi ingin menghajar pangeran bengis itu. Meski demikian, ia tetap berusaha menyembunyikan a marah dan mencoba untuk menenangkan hati kekasihnya itu. “Hamba turut bersedih, Tuan Putri,” ucap Pande Gelang berlinang air mata.“Terima kasih Ki atas keprihatinannya. Tadinya saya mengira wangsit yang  saya terima benar adanya,” ungkap Putri Arum. “Maaf, Tuan Putri. Wangsit apa yang Tuan Putri maksud?” tanya Pande Gelang.“Menurut wangsit yang saya terima melalui mimpi bahwa saya harus menenangkan diri di bukit ini. Kelak akan ada seorang pengeran yang baikhati dan sakti mandraguna yang datang menolong saya. Namun, harapan itu hampir sirna. Sudah sekian lama saya menanti kedatangan dewa penolong itu namun tak kunjung tiba. Padahal, tiga hari lagi Pangeran Cunihin akan datang untuk memaksa saya menikah dengannya,” keluh Putri Arum. Pande Gelang kembali tertegun. Ia menyadari bahwa dewa penolong yang dimaksud sang putri adalah dirinya.“Maaf, Tuan Putri. Kalau boleh hamba menyarankan, sebaiknya Tuan Putri mau menerima  keinginan Pangeran Cunihin itu,” ujar Pande Gelang. Mulanya sang putri menolak saran itu karena bagaimana mungkin ia bisa menikah dengan Pangeran Cunihin yang sangat dibencinya itu. Namun, setelah lelaki itu menjelaskan bahwa sang putri tidak menerimanya begitu saja tetapi dengan syarat yang berat, akhirnya sang putri mau menerima saran itu. Syarat tersebut adalah Pangeran Cunihin harus melubangi batu keramat hingga bisa dilalui manusia. Selain itu, batu keramat itu harus diletakkan di sekitar pantai sebelum dilubangi. Untuk menyelesaikan pekerjaan tersebut memerlukan waktu tiga hari. Dengan demikian, tentu saja setengah dari kesaktian Pangeran Cunihin akan hilang. “Lalu, bagaimana selanjutnya Ki?” tanya Putri Arum setelah mendengar pejelasan itu.“Tuan Putri tidak usah khawatir. Urusan selanjutnya serahkan kepada hamba,” ujar Pande Gelang. Mendengar seluruh penjelasan Pande Gelang, maka semakin yakinlah sang putri untuk menerima saran tersebut. Setelah itu, Pande Gelang kemudian mengajak Putri Arum ke tempat tinggalnya untuk mengatur siasat. Perjalanan menuju ke tempat tinggal Pande Gelang ternyata cukup jauh dan melelahkan sehingga membuat Putri Arum jatuh pingsan di atas sebuah batu cadas saat akan tiba di kampung Pande Gelang. Mengetahui hal itu,penduduk kampung segera membantu Pande Gelang membawa Putri Arum ke  salah satu rumah penduduk yang terdekat. Mereka pun merawat sang putridengan penuh kasih sayang. Menurut tetua kampung, sang putri akan segera pulih jika ia meminum air gunung yang memancar melalui batu cadas itu.  Alhasil, setelah meminum air dari batu cadas tersebut, Putri Arum kembali sehat. Sejak itulah, penduduk kampung memanggil Putri Arum dengan sebutan Putri Cadasari. Setelah itu, sang putri segera mengatur siasat bersama Pande Gelang untuk mengelabui Pengeran Cunihin. Keesokan harinya, Putri Cadasari kembali ke istana dengan diantar oleh beberapa penduduk kampung. Sementara itu, Pande Gelang sibuk membuat sebuah gelang besar untuk dikalungkan pada batu keramat. Pada hari yang telah ditentukan, datanglah Pangeran Cunihin mengajak Putri Arum untuk menikah dengannya. Putri Arum pun mengajukan syarat sebagaimana yang disarankan oleh Pande Gelang. “Kamu boleh menikahiku, tapi dengan satu syarat kamu harus membawa batu cadas ke pantai lalu melubanginya,” jelas Putri Arum. “Ha, sungguh mudah syaratmu itu Tuan Putri. Tapi, apa maksud dari  syaratmu itu?” tanya Pangeran Cunihin.“Batu keramat itu untuk bulan madu kita Pangeran. Kita bisa duduk di atas batu itu sambil menikmati indahnya pemandangan laut. Bukankah itu sangat  menyenangkan Pangeran?” jelas Putri Cadasari. “Oh, sungguh bulan madu yang menyenangkan. Tuan Putri memang seorang putri yang romantis,” puji Pangeran Cunihin. Tanpa perasaan curiga lagi, Pangeran Cunihin segera melaksanakan syarat itu. Dalam waktu tiga hari, ia berhasil menemukan batu keramat yang disyaratkan dan kemudian membawanya ke sebuah pantai yang indah. Setelah berhasil melubangi batu keramat itu, Pangeran Cunihin segera ke istana untuk menjemput Putri Cadasari. Sementara itu, Pande Gelang yang sejak tadi bersembunyi di balik semak-semak mengamati semua tingkah laku Pangeran Cunihin, tidak menyianyiakan kesempatan itu. Ia segera memasang gelang besar pada batu keramat yang berlubang itu. Namun, ketika ia hendak kembali ke tempat persembunyiannya, tanpa diduganya Pangeran Cunihin telah kembali bersama Putri Cadasari. “Hai, tua bangka! Apa yang kamu lakukan di sini?” bentak Pangeran Cunihin. “Saya datang kemari untuk merebut kembali kesaktian dan Puti Arum yang kamu rampas dariku,” kata Pande Gelang. “Hai, bukankah aku pernah mengatakan bahwa kamu tidak pantas menjadi pemenang. Lihatlah sang putri telah menjadi milikku untuk selamanya, hahaha…!” ujar Pangeran Cunihin seraya tertawa terbahak-bahak. Putri Cadasari sungguh heran mendengar pembicaraan kedua orang itu.Sepertinya mereka sudah saling mengenal sebelumnya. Baru saja ia hendak  menanyakan hal itu kepada mereka, tiba-tiba Pengeran Cunihin menarik tangannya untuk melihat batu keramat yang telah dilubanginya itu. “Lihatlah, wahai Tuan Putri! Keinginan Tuan Putri terlah terwujud. Sungguh sebuah tempat yang indah dan romantis untuk bulan madu kita,” kata Pangeran Cunihin. Dengan sikap tenang, Putri Cadasari mencoba untuk menunjukkan kegembiraannya seraya menjalankan siasat yang telah diatur bersama Pande Gelang. “Maaf, Pangeran. Barangkali saya terlalu gembira sehingga tidak bisa melihat lubang pada batu keramat ini. Sudikah Pangeran membuktikan bahwa batu ini telah berlubang?” pinta Putri Cadasari. Tanpa berpikir panjang, Pangeran Cunihin segera berjalan melewati lubang pada batu keramat. Baru beberapa langkah ia berjalan di dalam lubang batu itu, tiba-tiba seluruh tubuhnya merasakan sakit yang luar biasa. Ia pun berteriak keras karena tidak kuat lagi menahan rasa sakit. Begitu ia selesai melewati lubang itu, seluruh kekuatannya hilang sehingga ia hanya bisa duduk lemas tak berdaya. Beberapa saat kemudian, ia pun berubah menjadi seorang tua renta seolah telah melewati lorong waktu yang begitu panjang. Pada saat yang bersamaan, Pande Gelang merasakan kekuatan yang luar biasa mengalir  masuk ke dalam tubuhnya. Akhirnya, seluruh ilmu dan kesaktiannya kembali seperti semula. Wajahnya pun kembali seperti sediakala, yaitu wajah seorang pangeran yang tampan.Putri Cadasari seolah-olah tidak percaya menyaksikan peristiwa ajaib itu. Ia baru sad ar bahwa ternyata lelaki paruh baya yang telah menolongnya ituadalah kekasihnya sendiri, Pangeran Sae Bagus Lana. “Akang, bagaimana semua ini bisa terjadi?” tanya Putri Cadasari dengan heran. Pangeran Pande Gelang pun menceritakan semua kejadian yang dialaminya mulai dari peristiwa Pangeran Cunihin mencuri kesaktiannya hingga peristiwa ajaib itu terjadi. Mendengar cerita itu, barulah sang putri sadar bahwa wangsit yang ia terima memang benar adanya. Akhirnya, mereka punmeninggalkan batu keramat itu. Beberapa waktu kemudian, mereka menikah  dan hidup bahagia.</t>
  </si>
  <si>
    <t>Puteri Niweri Gading</t>
  </si>
  <si>
    <t>Aceh</t>
  </si>
  <si>
    <t>Al Kisah, dahulu di Negeri Alas termasuk wilayah Nangro Aceh Darussalam, ada seorang raja yang bijaksana dan dicintai rakyatnya. la memerintah dengan adil dan bijaksana, sehari-hari pikirannya dicurahkan untuk memajukan negeri dan kemakmuran rakyatnya. Namun sayang sang raja tidak mempunyai putera. Mereka sedih, atas nasihat orang pintar raja dan permaisuri kemudian tekun berdo’a sambil berpuasa. Beberapa bulan kemudian permaisuri mengandung. Setelah sampai waktunya permaisuri melahirkan anak laki-laki yang diberi nama Amat Mude. Belum genap setahun umur Amat Mude, ayahnya meninggal dunia. Karena Amat Mude masih bayi maka adik sang raja atau paman (Pakcik) Amat Mude diangkat menjadi raja sementara. Pakcik itu bernama Raja Muda. Setelah diangkat menjadi raja ia malah bertindak kejam kepada Amat Mude dan ibunya. Mereka diasingkan ke sebuah hutan terpencil. Raja Muda ingin menguasai sepenuhnya kerajaan yang sesungguhnya menjadi hak Amat Mude.Walau dibuang jauh dari Istana permaisuri tidak mengeluh, la terima cobaan berat itu dengan sabar dan tabah. la besarkan Amat Mude dengan penuh kasing sayang. Tahun demi tahun berlalu, tak terasa Amat Mude tumbuh menjadi anak yang cerdas dan tampan. Amat Mude suka memancing ikan di sungai. Pada suatu hari, permaisuri dan Amat Mude pergi ke sebuah desa di pinggir hutan untuk menjual ikan. Tanpa disangka, ia bertemu dengan saudagar kaya. Ternyata ia bekas sahabat suaminya dulu. “Mengapa Tuan Putri dan Putra Mahkota berada di tempat ini?” tanya saudagar itu keheranan. Permaisuri menceritakan semua kejadian yang telah menimpanya. Mendengar hal itu, sang saudagar segera mengajak mereka ke rumahnya dan membeli semua ikannya. Setibanya di rumah, saudagar Itu menyuruh istrinya segera memasak ikan tersebut. Ketika sedang memotong perut ikan, sang istri merasa heran karena dari perut ikan itu keluar telur ikan yang berupa emas murni. Kemudian, butiran emas tersebut dijual ke pasar oleh istri Saudagar. Uangnya ia gunakan untuk membangun rumah Permaisuri dan putranya. Sejak saat itu, permaisuri dan Arnat Mude telah berubah menjadi orang kaya berkat telur-telur emas dari ikan. Cerita tentang kekayaan permaisuri dan putranya sampai ke telinga Raja Muda. Pada suatu hari, Raja Muda memanggil Amat Mude ke istana.la memenntahkan Amat Mude memetik kelapa gading untuk mengobati penyakit istri Raja Muda di sebuah pulau yang terletak di tengah laut. Konon, lautan di sekitar pulau Itu dihuni oleh binatang-binatang buas. Siapa pun yang melewati lautan itu pasti celaka. Raja Muda mengancam Amat Mude jika tidak berhasil, ia akan dihukum mati. Tapi Amat Mude tak peduli dengan ancaman itu. Niatnya tulus hendak menolong istri Raja Muda. la pun segera berangkat meninggalkan istana. Setibanya di pantai, ia duduk termenung. Tiba-tiba, muncul di hadapannya seekor ikan besar bernama Silenggang Raye, didampingi oleh Raja Buaya, dan seekor Naga besar. Singkat cerita, Amat Mude telah menemukan pohon kelapa gading dengan bantuan Silenggang Raye, Raja Buaya, dan seekor naga. Selanjutnya, Amat Mude memanjat pohon. Ketika sedang memetik buah kelapa gading, tiba-tiba terdengar suara seorang perempuan. “Siapa pun yang berhasil memetik buah kelapa gading, dia akan menjadi suamiku." "Siapakah Engkau?" tanya Arnat Mude. "Aku Putri Niwer Gading," jawab suara dari bawah pohon kelapa. Amat Mude cepat-cepat memetik kelapa gading. Setelah turun dari atas pohon kelapa. Alangkah takjubnya Amat Mude melihat kecantikan Putri Niwer Gading. Akhirnya, Amat Mude pun mengajak sang putri pulang ke rumahnya untuk dipersunting. Setelah menikah, Amat Mude beserta istri dan ibunya berangkat ke istana untuk menyerahkan buah kelapa gading. Kedatangan Amat Mude membuat Raja Muda terheran-heran. Orang yang berhasil melewati rintangan di pulau angker pastilah Orang sakti. la tidak mau main-main lagi. Kini tidak ada alasan untuk menghukum mati keponakannya itu. Akhimya Raja Muda sadar akan kesalahanya. la memohon maaf kepada permaisuri dan Amat Mude. Beberapa hari kemudian Amat Mude dinobatkan menjadi Raja Negeri Alas.</t>
  </si>
  <si>
    <t>Banta Seudang</t>
  </si>
  <si>
    <t xml:space="preserve">Banta Seudang adalah anak raja di sebuah negeri. Raja itu telah buta matanya ketika Banta Seudang baru lahir. Mengingat keadaannya yang buta, lalu raja menyerahkan kerajaannya kepada adik kandungnya . Raja baru ini membuat sebuah rumah kepada bekas raja. Rumah itu letaknya kira-kira satu kilometer jauhnya dari istana. Ketika Banta Seudang sudah mencapai umur 10 tahun, maka pada suatu hari ia menanyakan kepada ibunya, "Mak, dari manakah kita peroleh makanan setiap hari. Siapa yang mencarinya sedangkan ayah dalam keadaan buta ? " " Pakcikmu yang memberikannya. Setiap hari diberikan beras satu bambu, ikan dan sayur-sayurannya " jawab itu Banta Seudang. " Mak, saya telah minta kepada pakcik agar menyekolahkan saya, tetapi ia tak mau. Kalau begitu saya akan meninggalkan negeri ini, pergi mencari obat dan penawar untuk menyembuhkan mata ayah ", kata Banta Seudang. Ibunya menyetujui gagasan itu, lalu pergilah si Banta Seudang mengembara sampai ke hutan belantara. Setelah 6 bulan menyusuri rimba yang lebat maka sampailah ia ke sebuah balai di tengah hutan itu. Banta Seudang pun beristirahatlah di tempat itu dengan amannya . Jika hari sudah Asar datanglah beberapa orang untuk bersembahyang di balai tempat Banta Seudang tinggal. Suatu hal yang aneh telah membuat Banta Seudang heran. Hatinya bertanya -tanya, " Mengapa orang yang sembahyang tadi begitu selesai sembahyang lalu hilang dari pandangan matanya". Ia tak tahu bahwa yang datang bersembahyang tadi adalah arwah-arwah para Aulia Allah. " Biarlah nanti saya duduk dekat imam sembahyang dan ketika selesai sembahyang saya akan memegang tangannya agar jangan lari ", pikir Banta Seudang dalam hatinya. Banta Seudang pun melakukan hal itu. Ketika sang imam mau pergi. Setelah selesai bersembahyang , kainnya dipegang oleh Banta Seudang . " Mengapa kamu memegang kain saya ? " tanya arwah aulia. Supaya Bapak jangan hilang seperti waktu Asar tadi", jawab Banta Seudang dengan tegas. Saya adalah seorang Aulia, dan kamu siapa serta mau kemana ?" tanya arwah aulia itu. Banta Seudang menerangkan maksudnya , "Saya mau mencari obat untuk mengobati mata ayahku yang telah buta ". " Kalau begitu, kamu jangan pergi lagi dari balai ini. Nanti akan datang seekor gajah putih dan ikutilah gajah itu", kata aulia itu lagi. Banta Seudang menuruti petunjuknya , lalu naiklah ia ke atas punggung gajah putih yang rupanya kepunyaan aulia itu. Banta Seudang pun berangkatlah bersama gajah putih. Kemudian sampailah ke sebuah sungai di tengah tengah rimba raya. Di atas pohon kayu di pinggir sungai itu ada satu jin pari yang memiliki baju terbang. Di sebuah negeri lain ada seorang raja yang mempunyai 7 orang puteri. Pada suatu hari raja itu berkata, " Jika saya mengawinkan puteri maka akan saya kawinkan sekaligus  ketujuh-tujuhnya". Pada suatu hari puteri yang paling bungsu mengatakan , " Jika saya belum mendapat seorang suami pilihan sendiri, maka saya tidak mau kawin ". Anak-anaknya yang lain pun telah mengajukan keinginannya sesuai dengan pikiran dan seleranya , lalu mereka mengusulkan kepada ayahnya , "Ayah, sediakan kepada kami masing-masing sebuah baju terbang untuk terbang ke mana yang kami sukai. Selain itu buatlah sebuah taman yang dilengkapi dengan lapangan luas, bungalow dan kolam renang, sehingga setiap Jumat kami dapat pergi kesana untuk menikmati keindahannya". Raja pun mengabulkan permintaan puterinya , dan disediakanlah semua fasilitas serta seorang penjaganya yaitu seorang wanita tua yang bernama Mak Toyo. Setelah semuanya selesai maka pada hari Jumat turunlah ketujuh orang puteri raja itu dengan baju terbangnya . Ketika mereka sampai di situ Mak Toyo pun membuka pintu Bungalow . Masing-masing puteri mempunyai tempatnya sendiri-sendiri di dalam bungalow itu. Setelah memakai pakaian renang puteri-puteri itu mencebur ke dalam kolam, lalu berenang dan mandi sambil bercumbu dan tertawa ria. Ketika meraka istirahat , turunlah Mak Toyo ke dalam kolam lalu ia menepuk-nepuk air tiga kali, lalu muncullah di permukaan air bunga ajaib yang bernama bunga "Bangkawali" , yang membuat puteri-puteri tadi semua pingsan. Mak Toyo naik lagi ke darat, lalu sadarlah puteri-puteri raja. Kemudian mereka duduk-duduk dan makan roti bersama -sama. " Nek hari Jumat depan kita mandi lagi bersama -sama ", kata puteri-puteri itu. Baiklah ! ' jawab Mak Toyo. Maka pulanglah mereka dengan menggunakan baju terbang, lalu sepilah tempat Mak Toyo itu. Tatkala malam hari datanglah jin pari ke tempat Mak Toyo, lalu mengetuk pintu, " Nek, nek, tolong buka pintu ! " Orang yang dipanggil itu diam saja. " Nek nek Toyo ! " seru jin pari lagi. Mak Toyo heran mengapa orang itu tahu namanya , lalu ia membuka pintu dengan segera. " Nek, siapa yang suruh nenek tinggal di sini ? " tanya jin pari. " O, saya diperintah oleh raja ! " jawab Mak Toyo. " Saya, adalah sahabat raja ", tukas jin pari memberi keterangan. Saya datang kemari karena ada seorang adik saya yang ingin mencari bunga bangkawali untuk mengobati mata ayahnya ", katanya lagi. " Baik ! " jawab Mak Toyo. " Coba bawa adikmu itu ke mari ". Lalu pergilah jin pari menjemput Banta Seudang untuk dibawa kepada Mak Toyo. Maka untuk sementara tinggallah Banta Seudang di tempat Mak Toyo. " Banta Seudang ! ' panggil Mak Toyo. " Bagaimana cara kita memperoleh bunga bangkawali itu ? Sebaiknya kita curi dulu baju terbang puteri itu jika mereka mandi nanti. " Entahlah , nek ", jawab Banta Seudang . " Begini, anakku, engkau harus bersedia menyamar sebagai kucing, lalu duduk di bawah kolong dapur yang kuberi tirai agar jangan nampak dari luar. Bila aku memanggil kucing, maka jawablah ngeong, ngeong ". " Baiklah, nek ! " jawab Banta Seudang . Ketika hari Jumat tiba datanglah serombongan puteri tadi untuk mandi seperti biasanya . Maka setelah bersalin pakaian dan menanggalkan baju terbang lalu turunlah puteri-puteri itu ke dalam kolam. Sebelum itu ketika mereka asyik bermain-main , Mak Toyo berkata , " Saya sudah mempunyai seorang teman, yaitu seekor kucing. Coba kalian dengar suaranya bila aku panggil ". Mak Toyo pun memanggil , lalu Banta Seudang yang telah disulap menjadi kucing menyahut seperti yang diajarkan tadi. Sedang asyik-asyiknya mereka mandi datanglah kucing tadi mencuri baju terbang puteri-puteri raja dan membawa lari ke atas pohon kayu. Ketika mereka naik ke darat barulah mereka menyadari bahwa baju kepunyaan puteri yang paling bungsu telah hilang. Lalu apa usaha mereka ? Keenam orang kakaknya pulang melapor kepada raja, sedangkan yang bungsu tinggal karena baju terbangnya telah dicuri orang. Pada malam harinya datanglah jin pari dan Banta Seudang ke rumah Mak Toyo. " Itu siapa, Mak ? " tanya Banta Seudang . " itu puteri raja, ia tak bisa pulang lagi karena bajunya telah hilang dicuri orang ", jawab Mak Toyo. Rupanya kakak-kakanya yang pulang melapor kepada raja tentang kehilangan baju adiknya , ternyata tidak digubris sedikit pun oleh raja, malah mereka tidak dibenarkan lagi turun ke kolam. Akhirnya tinggallah puteri bungsu bersama Mak Toyo. Lalu jin pari mengusulkan agar puteri bungsu bersedia dikawinkan dengan Banta Seudang . Mereka pun setuju. Setelah perkawinan mereka maka datanglah gajah putih ke tempat itu. Maka mereka merencanakan untuk pulang ke tempat ibu Banta Seudang sambil membawa obat mata orang tuanya. Lalu Banta Seudang bersama jin pari terbang dengan baju terbang sedangkan puteri bungsu dan Mak Toyo menunggangi gajah putih. Akhirnya mereka sampai di rumah orang tua Banta Seudang bekas raja yang buta. Lalu seketika itu pula Banta Seudang memanggil ibunya, " Mak, mak ! " " Ya, siapa itu ! " jawab ibunya. " Saya, Mak " jawab Banta Seudang . Lalu ibunya pun membuka pintu. Dilihatnya ibunya sedang mengurus lampu yang sedang kekurangan minyak . Setelah itu barulah ibunya berkata, " Banta, selama engkau tidak ada di sini, pakcikmu tidak pernah memberi belanja lagi kepada kami ". Banta Seudang jadi terharu mendengarnya . Rupanya raja buta itu pun cukup gemas kepada adiknya, sehingga dia berkata , " Jika saya tidak buta pasti pakcikmu akan kubacok mukanya . ' Biarlah ayah, biarlah ", jawab Banta Seudang . Melihat keadaan seperti itu tentu puteri raja dapat menilai dalam hatinya bahwa betapa miskinnya keluarga suaminya . Namun dia diam saja. Setela h itu Banta Seudang pun berseru kepada ibunya, "Mak, tolong ambil air satu mangkok !" Ibunya pun mengambil air, lalu Banta Seudang mengambil bunga bangkawali yang dibawanya lalu dicelupkan ke dalam air. Kemudian air itu dikompres pada muka ayahnya . Lalu mata ayahnya pun terbuka dan kembali normal sebagaimana semula. Begitu mata-nya terbuka , lalu ayahnya mengambil perang ingin pergi membacok adiknya yang lupa mengurusnya . Padahal dahulu dialah yang menyerahkan kerajaan itu kepada adiknya . Melihat kemarahan ayahnya , lalu Banta Seudang berkata, " Jangan yah, jangan ! " Kemudian ayahnya turun ke halaman , lalu terlihatlah olehnya ada seekor gajah beserta seorang puteri, dan seorang nenek tua. Tuan puteri dan nenek tua itu pun dipersilahkan masuk ke dalam rumah. Keesokan harinya dengan memakai baju terbang , ayah Banta Seudang bersama jin pari terbang menglilingi istana adiknya. Dalam hatinya ingin dihancurkan rumah itu, tetapi hati kecilnya tetap menolak . Di belakangnya menyusul pula Banta Seudang dengan gajah putihnya . Kemudian raja mempersilahkan tamunya masuk ke dalam istana, lalu raja memohon maaf atas kesalahannya menyia-nyiakan abangnya , yaitu ayah Banta Seudang . Setelah itu kerajaan pun diserahkan kembali kepada ayah Banta Seudang . Akhirnya Banta Seudang beserta isterinya dan Mak Toyo tinggal menetap dalam istana ayahnya . 
</t>
  </si>
  <si>
    <t>Dafian</t>
  </si>
  <si>
    <t>Kisah Malai Sembilan</t>
  </si>
  <si>
    <t>Di pedalaman hutan Sumatra Utara, terdapat sebuah kampung kecil yang dikenal sebagai Kampung Malai Sembilan. Kampung ini dihuni oleh masyarakat adat yang menjaga tradisi nenek moyang mereka dengan penuh kebanggaan. Namun, di balik keindahan alam dan kedamaian kampung, terdapat kisah legendaris yang masih dikenang hingga kini.
Dahulu kala, Kampung Malai Sembilan dilanda oleh bencana kelaparan yang mengerikan. Tanaman-tanaman mereka mati dan sungai-sungai kering karena musim kemarau yang panjang. Penduduk kampung pun mengalami kesulitan mendapatkan makanan dan air bersih. Di tengah situasi yang sulit ini, muncullah seorang pria tua yang dikenal sebagai Datu Musa.
Datu Musa adalah seorang tokoh bijaksana yang dihormati oleh semua penduduk kampung. Dia memiliki pengetahuan yang luas tentang tanaman dan alam, serta keahlian dalam meramal cuaca. Melihat penderitaan penduduk kampung, Datu Musa memutuskan untuk mencari jalan keluar.
Dengan penuh kesabaran, Datu Musa melakukan perjalanan ke gunung-gunung terpencil untuk bermeditasi dan mencari petunjuk dari alam. Setelah berhari-hari mengembara, akhirnya dia menemukan sebuah sumber air yang segar dan tanaman-tanaman yang subur di puncak gunung tertinggi.
Dengan penuh sukacita, Datu Musa kembali ke kampung dan memberitahu penduduk tentang penemuan yang luar biasa itu. Dia memimpin mereka ke puncak gunung dan mengajarkan mereka cara mengelola sumber air dan menanam tanaman yang tahan kekeringan. Berkat usahanya, Kampung Malai Sembilan kembali makmur dan sejahtera.
Namun, kisah ini tidak berakhir di situ. Ketika musim hujan tiba, banjir besar mengancam kampung tersebut. Penduduk kampung panik dan bingung mencari cara untuk menyelamatkan diri mereka. Kembali, Datu Musa menjadi harapan mereka.
Dengan kebijaksanaan dan keterampilannya, Datu Musa memimpin penduduk kampung untuk membangun tanggul dan saluran air untuk mengalirkan banjir. Meskipun sulit, mereka bekerja bersama-sama dengan semangat dan kebersamaan. Akhirnya, mereka berhasil menghadapi banjir dan menyelamatkan kampung mereka.
Sejak saat itu, kisah tentang Datu Musa dan perjuangannya bersama penduduk kampung Malai Sembilan terus dikenang dan diwariskan dari generasi ke generasi. Mereka belajar tentang pentingnya kebijaksanaan, kesabaran, dan kerjasama dalam menghadapi cobaan hidup, serta menghormati alam dan tradisi nenek moyang mereka.</t>
  </si>
  <si>
    <t>Asal Usul Danau Biru</t>
  </si>
  <si>
    <t>Di pedalaman Sumatra Barat terdapat sebuah desa yang dikelilingi oleh hutan lebat dan pegunungan yang menjulang tinggi. Di sana terletak sebuah danau yang dikenal sebagai Danau Biru. Cerita tentang asal-usul Danau Biru adalah salah satu cerita rakyat yang jarang terdengar.
Menurut legenda setempat, dulu kala di desa tersebut hidup seorang pemuda miskin yang bernama Rama. Rama adalah anak seorang petani yang bekerja keras untuk menyambung hidupnya. Meskipun hidup dalam kemiskinan, Rama memiliki hati yang baik dan selalu membantu orang lain.
Suatu hari, ketika sedang menjelajahi hutan, Rama bertemu dengan seorang wanita cantik yang sedang terluka dan lemah. Wanita itu mengaku bahwa dia adalah putri dari kerajaan yang terletak di atas gunung, tetapi dia melarikan diri karena konflik di antara keluarganya. Tanpa ragu, Rama membantu wanita itu dan merawat luka-lukanya.
Wanita itu bernama Sari, dan dia terkesan oleh kebaikan hati Rama. Mereka mulai saling jatuh cinta dan menghabiskan banyak waktu bersama. Namun, kebahagiaan mereka tidak berlangsung lama karena ayah Sari menemukan tempat persembunyian mereka dan membawa Sari kembali ke istana.
Rama merasa putus asa dan sedih kehilangan Sari. Dia mengembara di hutan-hutan dan pegunungan, mencari cara untuk menyelamatkan cintanya. Dalam perjalanannya, dia bertemu dengan seorang dukun tua yang memberinya petunjuk tentang bagaimana dia bisa bersatu kembali dengan Sari.
Dengan bantuan dukun tua, Rama melakukan perjalanan ke sebuah gua yang tersembunyi di dalam gunung. Di dalam gua itu, dia menemukan sumber air yang ajaib, yang dikatakan memiliki kekuatan untuk membalikkan waktu dan mengubah nasib seseorang.
Dengan penuh harapan, Rama mencoba minum air dari sumber ajaib tersebut dan berdoa agar bisa bersatu kembali dengan Sari. Dan seperti mujizat, air tersebut mengabulkan doanya. Rama kembali ke desa dengan semangat baru dan menemukan bahwa Sari juga telah mencari caranya untuk kembali padanya.
Keduanya bersatu kembali dan memutuskan untuk membangun kehidupan baru di dekat sumber air ajaib itu. Dengan berkah dari sumber air yang ajaib, mereka menciptakan Danau Biru yang indah dan menakjubkan, tempat di mana cinta mereka abadi dan legenda tentang keajaiban air ajaib itu terus hidup.
Cerita tentang asal-usul Danau Biru menjadi cerita rakyat yang disampaikan dari mulut ke mulut di pedalaman Sumatra Barat. Ini mengajarkan nilai-nilai tentang cinta, kesetiaan, dan keajaiban alam yang misterius, dan menjadi bagian dari warisan budaya yang kaya di daerah tersebut.</t>
  </si>
  <si>
    <t>Batu Belah Batu Betangkup</t>
  </si>
  <si>
    <t>Riau</t>
  </si>
  <si>
    <t>Di sebuah desa, hidup seorang janda tua bernama Minah yang memiliki tiga orang anak. Ia memiliki dua orang anak laki – laki dan satu orang anak perempuan. Minah sangat menyayangi ketiga anaknya itu.
Sebagai seorang janda, Minah berusaha memenuhi kebutuhan hidupnya dan kebutuhan hidup ketiga anaknya sendiri. Ia selalu bekerja keras tanpa kenal lelah untuk dapat menghidupi diri dan ketiga anaknya. Sayangnya, anak – anak Minah merupakan anak yang pemalas dan nakal.
Tidak ada satu pun dari mereka yang berniat membantu meringankan beban ibunya. Ketiga anaknya hanya suka bermalas – malasan dan bermain saja. Jika dinasehati, anak – anaknya akan membantah. Padahal kondisi Bu Minah sudah semakin tua. Karena itu, Bu Minah seringkali bersedih karena kelakuan anak – anaknya itu.
Hingga suatu hari, Bu Minah sakit parah. Ia memanggil ketiga anaknya untuk memasak makan malam karena hari itu, Bu Minah sedang tidak sanggup untuk melakukan aktivitas seperti biasanya. Hanya saja, hinga matahari hampir terbenam, anak – anaknya tidak ada yang melakukan tugas sesuai permintaan Bu Minah.
Mereka tetap saja asyik dengan dunianya, bermain, dan bermalas – malasan. Akhirnya, Bu Minah dengan kondisi yang masih sakit itu terpaksa untuk memasakkan makan malam untuk dirinya sendiri dan ketiga anaknya.
Mendapat perlakuan yang sama terus menerus dan merasa ketiga anaknya tidak pernah berubah, Bu Minah pun merasa tidak tahan. Ia memutuskan mengunjungi batu keramat di tepi hutan. Bu Minah berlutut sambil menangis di sana, memohon agar batu tersebut menelan dirinya karena ia sudah tidak sanggup hidup seperti ini.
Bu Minah berteriak sambil memohon pada batu keramat tersebut, “Batu Belah Batu Betangkup, engkau adalah yang disucikan di sini, tolong aku! Telanlah diriku! Aku sudah sangat lelah dan tak sanggup hidup bersama ketiga anakku. Mereka tidak pernah menghargai dan menghormatiku sedikitpun.”
Tak butuh waktu lama, Batu Belah Batu Betangkup terbelah dan dengan sekejab langsung menelan Bu Minah. Hanya rambut panjang Bu Minah saja yang tersisa di sana.
Sementara di rumah, anak – anak Bu Minah merasa lapar dan mencari keberadaan ibunya. Mereka merasa lapar tapi tidak ada yang memasak. Karena itu barulah mereka sadar bahwa ibunya tidak ada di rumah. Ditunggu beberapa saat, ibunya tak kunjung pulang.
Karena alasan itu, ketiga anak Bu Minah mencari ibunya menyusuri aliran sungai dan masuk ke dalam hutan. Hingga akhirnya ia sampai di depan Batu Betangkup yang sudah terbelah dan mereka sadar bahwa masih ada rambut ibunya terurai di sela – sela batu tersebut.
Mereka pun sadar bahwa ibunya sudah tidak ada lagi. Mereka memohon kepada Batu Belah Batu Betangkup untuk melepaskan ibunya. Di situlah baru mereka sadar bahwa sekarang tidak ada lagi yang menyayanginya seperti ibu, tidak ada lagi yang akan memasakkan makanan untuk mereka, dan mereka kehilangan ibunya.
Ketiga anak tersebut terus menerus menangis di depan Batu Betangkup. Awalnya Batu Betangkup tidak merespon apa pun, baru ketika ketiga anak tersebut berjanji untuk akan selalu menghormati ibunya dan tidak akan semena – mena lagi terhadap ibunya, Batu Betangkup merespon.
“Baiklah kalau itu mau kalian. Aku akan melepaskan ibu kalian dan mengembalikannya pada kalian. Tapi, patuhilah janji kalian, jangan diingkari.” Kata Batu Belah Batu Betangkup.
Bu Minah pun dilepaskan dan ia berkumpul bersama ketiga anaknya. Setelah kejadian itu, Bu Minah diperlakukan baik oleh anaknya. Ketiga anaknya berubah dan menjadi anak yang rajin, patut, menurut, dan menghargai ibunya.</t>
  </si>
  <si>
    <t>Legenda Danau Sentani</t>
  </si>
  <si>
    <t>Papua</t>
  </si>
  <si>
    <t>Di sebuah desa yang tanahnya kering, terdapat masyarakat yang hidup cukup sulit. Mereka kesulitan untuk mendapatkan makanan karena tanah mereka tandus dan sulit untuk dijadikan tempat bercocok tanam. Menanam singkong, jagung, dan berbagai tumbuhan pasti akan mati pada akhirnya.
Desa tersebut merupakan sebuah desa yang berada di wilayah Papua Nugini. Merasa tidak bisa hidup seperti ini terus menerus, seorang tetua adat di desa tersebut mengusulkan kepada masyarakat untuk melakukan perpindahan ke wilayah desa lainnya yang tanahnya lebih subur dan makmur supaya mereka tidak terbebani dengan penyakit kelaparan seperti sekarang.
Hanya saja, mereka bingung akan melakukan perpindahan ke desa lain naik apa. Hingga akhirnya salah satu warga masyarakat ingat bahwa di desa tersebut terdapat sebuah naga besar yang jinak dan bisa dimanfaatkan untuk menjadi alat transportasi bagi warga masyarakat dalam melakukan perpindahan ke desa lainnya.
Masyarakat pun setuju untuk melakukan perpindahan bersama naga tersebut. Satu per satu masyarakat di desa tersebut naik ke punggung naga mulai dari anak – anak, orang tua, dan orang dewasa lainnya. Setelah semua masyarakat naik ke punggung naga, naga tersebut pun melaju di udara.
Hanya saja tak lama kemudian, naga yang mereka tunggangi tidak mampu lagi untuk terbang karena badannya sudah lelah menampung beban masyarakat yang sangat banyak itu. Hingga akhirnya naga tersebut pun tenggelam.
Semua masyarakat di atas punggung naga jatuh ke sebuah danau besar. Naga tersebut mati di danau itu. Namun karena mendapatkan benturan yang sangat keras, badan naga tersebut terbelah menjadi beberapa bagian.
Bagian kepalanya terpental ke sisi barat danau, bagian tubuh naga berada di tengah danau, dan bagian ekornya berada di sisi timur. Bagian tubuh naga yang berada di tengah danau tersebut terapung. Bagian tubuh yang terapung tersebut, membuat masyarakat yang menungganginya selamat dan berhasil sampai di daratan.
Mereka yang selamat dan berhasil sampai ke daratan akhirnya mencari bantuan untuk mendapatkan makanan, pakaian, dan tempat tinggal. Kisah tersebut pun diceritakan kembali oleh masyarakat Papua Nugini yang selamat di desa barunya. Mereka pun hidup rukun dan saling berdampingan.
Hingga suatu hari, masyarakat Papua Nugini yang pergi ke danau untuk mencari ikan sadar bahwa Danau Sentani sudah berubah. Di sekitarnya, terdapat gugusan pulau kecil yang tampak seperti bagian tubuh naga dan dipercaya bagian tubuh naga yang tenggelam itulah yang mengendap dan menciptakan gugusan pulau – pulau tersebut di Danau Sentani.
Sampai sekarang, legenda Danau Sentani di Tanah Papua masih dipercaya berkaitan erat dengan cerita naga yang tenggelam.
Selain legenda Danau Sentani di Tanah Papua, masih ada banyak legenda – legenda lain yang bisa jadi inspirasi dan bahan bacaan. Kisah legenda dari daerah lain juga ada yang ceritanya berkaitan dengan kisah naga.</t>
  </si>
  <si>
    <t>Ende Gunung Meja</t>
  </si>
  <si>
    <t>Meja merupakan seorang gadis yang parasnya cantik dan perilakunya sopan. Iya, merupakan seorang laki – laki kaya yang perangainya buruk dan sifatnya sangat jahat. Sementara Wongge, merupakan seorang laki – laki yang miskin tetapi memiliki sikap yang baik dan sopan.
Kedua pria dengan watak, sikap, dan latar belakang finansial yang berbeda ini sama – sama tertarik pada Meja. Akan tetapi, dibandingkan Iya, Meja lebih tertarik kepada Wongge yang perangainya baik meski secara finansial, ia bisa dikatakan miskin.
Suatu hari, ketika Meja hendak pergi ke ladang, tiba – tiba datang Iya untuk bertamu. Meja tentu mempersilahkannya masuk. Setelah ngobrol beberapa lama, Iya pun menyampaikan maksudnya datang yaitu untuk melamar Meja.
Hanya saja, Meja menolak cinta Iya.
“Maaf, tapi aku sudah mencintai pria lainnya. Aku pun sudah dilamar lebih dulu olehnya. Aku harap kamu mengerti ya,” ungkap Meja kepada Iya yang menyampaikan lamaran.
Iya yang ditolak tentu saja kesal dan marah seketika. Akhirnya, Iya yang sedang naik pitam pun membunuh Meja dengan memenggal kepalanya. Di waktu yang bersamaan, ketika Iya berusaha membereskan kekacauan, Wongge yang saat itu sudah menjadi kekasih Meja datang.
Melihat kekacauan yang terjadi, Wongge tentu sangat marah. Akhirnya pertengkaran antara Wongge dan Iya tak terelakkan. Awalnya Iya menang, ketika menang itulah Iya punya kesempatan untuk melarikan diri.
Ia kabur membawa kepala Meja ke arah timur dan membuangnya di sebuah pulau. Di pulau tersebut, Wongge kembali menemukan Iya yang melarikan diri. Mereka pun kembali bertarung satu lawan satu dan saat itulah Wongge menang dan menggunakan parang panjang yang ia bawa, ia berhasil membunuh Iya. Setelah membunuh Iya, parang panjang yang digunakan tersebut dibuang ke sebelah selatan.
Dipercaya, pulau yang menjadi tempat pembuangan kepala Meja oleh Iya kini membentuk pulau Koa. Sementara pulau tempat Wongge membuang parang panjang yang ia gunakan membunuh Iya, kini menjadi Pulau Ende yang bentuknya seperti parang panjang.</t>
  </si>
  <si>
    <t>Legenda Gunung Rinjani: Kisah Asal-usul Segara Anak</t>
  </si>
  <si>
    <t>"Di pulau Lombok, Nusa Tenggara Barat, terdapat gunung yang megah bernama Gunung Rinjani. Gunung ini bukan hanya dikenal sebagai tempat pendakian yang menantang, tetapi juga memiliki legenda indah yang terkait dengan pembentukan Segara Anak, sebuah danau cantik di kaki gunung.
Cerita dimulai pada zaman dahulu kala, ketika segala sesuatu di alam semesta masih sangat misterius. Di puncak Gunung Rinjani hiduplah seorang dewi cantik yang disebut Dewi Anjani. Dewi Anjani dianggap sebagai penjaga gunung yang melindungi hutan, binatang, dan segala sesuatu di sekitarnya.
Suatu hari, seorang pria muda yang bernama Lalu memutuskan untuk mendaki Gunung Rinjani untuk bermeditasi dan mencari petunjuk hidup. Lalu adalah seorang pemuda yang cerdas dan penuh keingintahuan. Saat mencapai puncak gunung, dia bertemu dengan Dewi Anjani.
Dewi Anjani terkesan oleh kebijaksanaan dan kebaikan hati Lalu. Mereka sering berbicara tentang alam, kehidupan, dan kebijaksanaan. Lama kelamaan, rasa cinta tumbuh di antara mereka. Mereka memutuskan untuk bersama dan menjalani hidup yang damai di puncak Gunung Rinjani.
Namun, kebahagiaan mereka terganggu oleh seorang raksasa jahat yang bernama Jaka Daha. Jaka Daha iri pada kebahagiaan Lalu dan Dewi Anjani. Dengan kekuatannya yang besar, Jaka Daha mencoba merebut Dewi Anjani dari Lalu. Terjadilah pertempuran sengit antara Lalu dan Jaka Daha di puncak Gunung Rinjani.
Dewi Anjani yang penuh cinta dan keprihatinan untuk kedamaian memutuskan untuk berkorban. Dia memohon kepada para dewa untuk menciptakan danau yang indah yang dapat membawa kedamaian dan cinta abadi di puncak gunung. Dewa pun mengabulkan permohonan Dewi Anjani, dan dengan sejuta berkah, Segara Anak terbentuk di kaki Gunung Rinjani.
Ketika air mata Dewi Anjani jatuh ke danau, airnya menjadi berkah bagi tanah di sekitarnya. Danau tersebut menjadi simbol cinta abadi antara Lalu dan Dewi Anjani, serta melambangkan ketenangan dan kedamaian. Hingga hari ini, Segara Anak di Gunung Rinjani dianggap sebagai tempat suci yang menyimpan kisah cinta dan pengorbanan yang tak terlupakan. Legenda ini mengajarkan nilai-nilai cinta, pengorbanan, dan kebijaksanaan yang diteruskan dari generasi ke generasi."</t>
  </si>
  <si>
    <t>Putri Anggun dan Raja Hutan</t>
  </si>
  <si>
    <t>Kalimantan Timur</t>
  </si>
  <si>
    <t>Di pedalaman hutan Kalimantan, terdapat sebuah kerajaan yang dihuni oleh suku Dayak. Di kerajaan itu, hiduplah seorang putri cantik bernama Anggun. Anggun adalah putri tunggal dari Raja Hutan, pemimpin suku Dayak yang bijaksana dan disayangi oleh rakyatnya.
Suatu hari, ketika Anggun sedang menjelajahi hutan, dia bertemu dengan seorang pria tampan yang terluka di tengah jalan. Pria itu adalah seorang pemburu yang tersesat dalam hutan dan terluka parah setelah diserang oleh binatang buas. Tanpa ragu, Anggun membantunya dan merawat luka-lukanya dengan penuh kasih sayang.
Pria itu bernama Adi, seorang petualang dari luar kerajaan yang sedang mencari petualangan di hutan Kalimantan. Meskipun berasal dari budaya yang berbeda, Anggun dan Adi merasa terikat satu sama lain oleh ikatan yang kuat.
Saat mereka semakin dekat, Anggun mengetahui bahwa Adi sebenarnya adalah pewaris kerajaan tetangga yang sedang dalam perang dengan kerajaannya. Konflik antara kedua kerajaan itu semakin memanas, dan Anggun merasa terombang-ambing antara cinta dan loyalitas pada keluarganya.
Namun, cinta mereka tidak bisa dipisahkan oleh perbedaan budaya atau konflik politik. Anggun dan Adi memutuskan untuk melawan segala rintangan bersama-sama dan mencari jalan untuk perdamaian antara kedua kerajaan.
Dengan keberanian dan kebijaksanaan mereka, Anggun dan Adi berhasil memediasi perdamaian antara kedua kerajaan. Perdamaian itu membawa kedamaian dan kemakmuran bagi kedua suku, serta memperkuat hubungan cinta mereka yang semakin kokoh.
Kisah tentang cinta dan perdamaian Putri Anggun dan Adi menjadi legenda yang dikenang oleh suku Dayak di Kalimantan. Mereka mengambil pelajaran dari kisah itu tentang pentingnya cinta, persahabatan, dan perdamaian dalam mengatasi konflik dan kesulitan hidup. Legenda Putri Anggun dan Raja Hutan terus hidup dalam hati dan pikiran mereka, menjadi sumber inspirasi dan kekuatan dalam menjalani kehidupan mereka yang penuh dengan tantangan.</t>
  </si>
  <si>
    <t>Sang Kancil dan Gajah Sakti</t>
  </si>
  <si>
    <t>Kalimantan Barat</t>
  </si>
  <si>
    <t>Di pedalaman hutan Kalimantan Barat, hiduplah seorang kancil yang cerdik dan lincah bernama Sang Kancil. Sang Kancil dikenal oleh semua hewan di hutan karena kecerdasannya dalam menghadapi segala situasi yang sulit. Suatu hari, ketika hutan dilanda kekeringan yang parah, dan semua hewan berjuang untuk mendapatkan air, Sang Kancil memutuskan untuk mencari sumber air yang baru untuk menyelamatkan mereka.
Dalam pencarian air, Sang Kancil bertemu dengan seekor gajah tua yang sakti. Gajah itu mampu mengendalikan air hujan dan memancarkannya ke hutan untuk menyelamatkan semua makhluk hidup di sana. Namun, gajah itu terperangkap dalam sebuah perangkap yang licik yang dibuat oleh pemburu jahat.
Tanpa ragu, Sang Kancil merencanakan sebuah rencana untuk membebaskan gajah itu. Dengan kecerdikannya, Sang Kancil berhasil menipu pemburu dan membebaskan gajah sakti dari perangkapnya. Dalam kegembiraan, gajah itu mengucapkan terima kasih kepada Sang Kancil dan bersedia membantunya mencari sumber air yang baru.
Bersama-sama, Sang Kancil dan gajah sakti menjelajahi hutan dan menemukan sebuah sumber air yang melimpah. Mereka mengalirkan air itu ke seluruh hutan, menyelamatkan semua makhluk hidup di sana dari kekeringan yang mematikan.
Setelah itu, Sang Kancil dan gajah sakti menjadi teman baik dan melanjutkan untuk menjaga hutan bersama-sama. Cerita tentang keberanian dan kecerdikan Sang Kancil serta kebaikan hati gajah sakti menjadi legenda di kalangan hewan-hewan hutan Kalimantan Barat, menginspirasi mereka untuk selalu bekerja sama dan saling membantu dalam menghadapi cobaan hidup.</t>
  </si>
  <si>
    <t>Legenda Gunung Bromo</t>
  </si>
  <si>
    <t>Di pedalaman Jawa Timur terdapat sebuah gunung yang disebut Gunung Bromo, yang diapit oleh gunung-gunung lainnya yang megah. Gunung Bromo dikenal tidak hanya karena keindahan alamnya yang menakjubkan, tetapi juga karena legenda yang mengelilinginya.
Kisah dimulai pada zaman dahulu kala, di mana daerah sekitar Gunung Bromo dihuni oleh suku Tengger. Salah satu pemimpin suku Tengger, bernama Bima, sangat mencintai putrinya yang bernama Rara Anteng. Rara Anteng adalah seorang gadis yang cantik, baik hati, dan penuh kebaikan.
Suatu hari, suku Tengger dilanda bencana alam yang dahsyat. Gunung Bromo meletus dengan amarahnya, menyebabkan awan panas dan abu vulkanik menutupi langit dan menghancurkan desa-desa di sekitarnya. Penduduk desa pun panik dan berlarian untuk menyelamatkan diri.
Bima, sang pemimpin suku, putus asa karena tidak mampu melindungi rakyatnya dari bencana tersebut. Namun, Rara Anteng dengan penuh keberanian dan tekad, memutuskan untuk mencari jalan keluar. Dia berdoa kepada dewa-dewa gunung untuk memberikan pertolongan.
Dewa gunung yang tergerak oleh keberanian dan kebaikan hati Rara Anteng, mengabulkan doanya. Mereka menyuruh Rara Anteng untuk menarik perhatian Bromo dengan menawarkan diri sebagai korban sebagai tanda penghormatan kepada sang gunung.
Dengan berat hati, Rara Anteng menyetujui permintaan dewa gunung. Dia berpakaian indah dan pergi ke puncak Gunung Bromo, di mana dia dilemparkan ke dalam kawah yang menyala-nyala sebagai tanda pengorbanan.
Namun, sebelum dia jatuh ke dalam kawah, muncullah seorang pemuda tampan yang bernama Jaka Seger. Jaka Seger adalah pahlawan yang juga jatuh cinta pada Rara Anteng. Tanpa ragu, Jaka Seger menarik Rara Anteng ke dalam pelukannya dan melompat bersama dengannya ke sisi gunung yang aman.
Dengan tindakan heroiknya, Jaka Seger berhasil menyelamatkan Rara Anteng dari nasib yang tragis. Dewa gunung pun terkesan oleh keberanian dan cinta mereka, sehingga mereka memutuskan untuk mengakhiri kemarahannya dan memberkati suku Tengger dengan kesuburan dan kebahagiaan.
Sejak saat itu, Gunung Bromo dianggap sebagai tempat yang sakral oleh suku Tengger, dan Rara Anteng dan Jaka Seger dihormati sebagai pahlawan yang melambangkan cinta dan keberanian. Legenda mereka terus hidup dalam cerita rakyat Jawa Timur, mengajarkan nilai-nilai tentang pengorbanan, keberanian, dan cinta yang tulus.</t>
  </si>
  <si>
    <t>Legenda Gunung Kelud</t>
  </si>
  <si>
    <t>Dahulu kala di zaman Kerajaan, hidup seorang putri cantik yang bernama Dewi Kilisuci. Sang putri merupakan anak dari Jenggolo Manik, raja Kerajaan Jenggolo. Dewi Kilisuci memiliki paras yang cantik rupawan. Karena parasnya yang cantik tersebut, banyak raja yang menyukainya. Lamaran demi lamaran pun datang ke Kerajaan Jenggolo kala itu.
Hingga suatu hari, ada dua orang raja yang juga melamar Dewi Kilisuci. Namun tidak seperti biasa, raja yang melamar sang putri bukan raja dari kalangan manusia.
Seorang raja yang melamar tersebut bernama Lembu Suro. Ia memiliki kepala lembu. Raja lainnya bernama Mahesa Suro yang berkepala kerbau.
Sejatinya, Dewi Kilisuci tidak tertarik pada keduanya dan ingin langsung menolak lamaran tersebut. Akan tetapi karena tak enak hati menolak tanpa memiliki alasan, Dewi Kilisuci mengajukan suatu tantangan.
Tantangan yang diberikan oleh sang putri merupakan sebuah tantangan berat yang tidak mungkin dikerjakan oleh manusia biasa. Tantangan tersebut adalah bahwa Dewi Kilisuci meminta dua raja yang melamar tersebut membuat dua buah sumur di atas puncak Gunung Kelud.
Sumur pertama yang diminta harus berbau amis dan sumur kedua yang diminta harus berbau wangi. Hanya saja tak banyak waktu yang Dewi Kilisuci berikan untuk membuat sumur itu. Sang putri hanya memberikan waktu satu malam saja untuk Lembu Suro dan Mahesa Suro mengerjakan tantangan yang diberikan.
“Kerjakan tantangan itu selama satu malam dan jika ayam Jantan berkokok artinya waktu kalian usai.” Tegas Dewi Kilisuci.
Tanpa berpikir panjang, baik Lembu Suro dan Mahesa Suro menyanggupi tantangan tersebut. Waktu pun berlalu, malam sudah berganti menjadi petang. Ayam Jantan pun hendak berkokok.
Ketika melihat keadaan, Dewi Kilisuci panik karena ternyata baik Lembu Suro atau pun Mahesa Suro sama – sama mampu menyelesaikan tantangan yang diberikan. Dewi Kilisuci berpikir keras untuk mencari alasan menolak keduanya. Hingga tercetus suatu ide yang menurut sang putri brilian.
“Baiklah, kalian dapat menyelesaikan tantangan itu. Namun aku meminta kalian membuktikan bahwa satu sumur memang berbau amis dan satu sumur memang berbau wangi.”
“Cara seperti apa yang kau minta untuk kami membuktikannya?” tanya Lembu Suro.
“Kalian harus masuk ke dalam sumur yang sudah kalian buat!” jawab Dewi Kilisuci dengan nada tegas sedikit ketus.
Saking cintanya dengan Dewi Kilisuci, Lembu Suro dan Mahesa Suro masuk ke dalam sumur tersebut untuk membuktikan kepada sang putri bahwa kedua sumur itu sudah selesai sesuai permintaan sang putri.
Ketika Lembu Suro dan Mahesa Suro ada di dalam sumur, Dewi Kilisuci memerintahkan kepada para prajurit Kerajaan Jenggala untuk menimbun sumur tersebut dengan batu.
Lembu Suro dan Mahesa Suro pun akhirnya mati di sumur yang sudah susah payah dibuat sebagai tantangan lamaran itu. Setelah Lembu Suro dan Mahesa Suro mati di dalam sumur, Dewi Kilisuci sebenarnya senang karena itu artinya ia tak harus menerima salah satu lamaran dari kedua raja itu.
Hanya saja hal yang Dewi Kilisuci tidak tahu, sebelum mati Lembu Suro sudah bersumpah dengan Bahasa Jawa.
Isi sumpah Lembu Suro yaitu :
“Wong Kediri mbesuk bakal methuki wales sing makaping kaping yoiku Kediri bakal dadi kali, Blitar dadi latar, Tulungagung bakal dadi Kedung”.</t>
  </si>
  <si>
    <t>Raden Cilik dari Gunung Merapi</t>
  </si>
  <si>
    <t>Jawa Tengah</t>
  </si>
  <si>
    <t>Di sebuah desa kecil di lereng Gunung Merapi, hiduplah seorang pemuda muda bernama Raden Cilik. Raden Cilik adalah anak seorang petani yang hidup sederhana di desa itu. Meskipun berasal dari keluarga yang tidak mampu, Raden Cilik memiliki semangat dan kecerdasan yang luar biasa.
Suatu hari, desa mereka dilanda bencana saat Gunung Merapi meletus. Lava panas menutupi lahan pertanian dan rumah-rumah warga. Banyak orang kehilangan segalanya, termasuk keluarga Raden Cilik. Namun, meskipun kehilangan rumah dan lahan pertaniannya, Raden Cilik tidak putus asa.
Dengan tekad yang kuat, Raden Cilik memutuskan untuk mencari bantuan untuk membangun kembali desanya. Dia melakukan perjalanan jauh ke berbagai tempat, meminta bantuan kepada orang-orang yang lebih kaya dan berpengaruh. Meskipun dihadapkan dengan banyak kesulitan dan rintangan, Raden Cilik tidak pernah menyerah.
Akhirnya, setelah berjuang keras, Raden Cilik berhasil mengumpulkan bantuan yang cukup untuk membangun kembali desanya. Desa mereka kembali subur dan makmur, dan warga desa memberikan penghormatan kepada Raden Cilik atas keberaniannya dan semangatnya yang pantang menyerah.
Kisah tentang perjuangan Raden Cilik menjadi legenda di desa mereka, menginspirasi generasi-generasi berikutnya untuk tidak pernah menyerah di hadapan kesulitan dan untuk selalu berusaha untuk kebaikan bersama.</t>
  </si>
  <si>
    <t>Legenda Keris Taming Sari</t>
  </si>
  <si>
    <t>Di sebuah kerajaan Jawa Tengah, hiduplah seorang pangeran yang bernama Panji Asmoro Bangun. Panji adalah seorang pemuda yang gagah berani dan penuh dengan kebajikan. Ia selalu bersedia membela kebenaran dan melindungi rakyatnya dari segala ancaman.
Suatu hari, kerajaan mereka diserang oleh pasukan dari kerajaan tetangga yang dipimpin oleh seorang pangeran yang sombong dan jahat. Dalam pertempuran sengit itu, Panji berhasil mengalahkan pasukan musuh, tetapi ia terluka parah. Saat itulah muncul seorang dukun tua yang memberikan sebuah keris sakti yang disebut Taming Sari kepada Panji.
Keris Taming Sari dipercaya memiliki kekuatan magis yang luar biasa, dapat membuat pemiliknya menjadi tak terkalahkan dalam pertempuran. Dengan kekuatan keris itu, Panji berhasil mengusir pasukan musuh dan menyelamatkan kerajaannya.
Namun, kekuatan keris itu juga menimbulkan kecemburuan di antara bangsawan kerajaan. Mereka iri akan keberhasilan Panji dan ingin merebut keris Taming Sari untuk diri mereka sendiri. Beberapa dari mereka bahkan bersekongkol dengan musuh untuk mencuri keris itu.
Namun, kebijaksanaan Panji melebihi kekuatan fisiknya. Dia menyadari bahwa keris Taming Sari bukanlah milik pribadi, tetapi warisan bagi keadilan dan kebenaran. Oleh karena itu, Panji memutuskan untuk mengembalikan keris itu kepada kerajaan, di mana ia percaya keris itu akan aman dan digunakan untuk kepentingan rakyat.
Dengan kepahlawanannya dan kebijaksanaannya, Panji memenangkan hati rakyatnya. Ia dianggap sebagai pahlawan yang besar dan bijaksana, dan legenda tentang keris Taming Sari terus diwariskan dari generasi ke generasi sebagai simbol keadilan dan keberanian.
Legenda keris Taming Sari mengajarkan nilai-nilai tentang keberanian, keadilan, dan pengorbanan demi kebaikan yang lebih besar, dan menjadi inspirasi bagi orang-orang Jawa Tengah dan seluruh Indonesia.</t>
  </si>
  <si>
    <t>Legenda Sungai Sempor</t>
  </si>
  <si>
    <t>Di pedalaman Jawa Tengah terdapat sebuah desa kecil yang dikelilingi oleh hutan lebat. Desa itu bernama Sempor, yang terkenal dengan Sungai Sempor yang mengalir membelahnya. Sungai Sempor bukan hanya sumber mata air bagi desa tersebut, tetapi juga menyimpan legenda yang dikenang oleh penduduk setempat turun-temurun.
Kisah ini dimulai pada zaman dahulu kala, di mana desa Sempor dipimpin oleh seorang kepala desa yang bijaksana dan disegani oleh semua penduduknya. Namun, keberhasilan dan kemakmuran desa itu menarik perhatian seorang penguasa jahat yang ingin menguasai desa Sempor dan kekayaannya.
Penguasa jahat itu bernama Raden Purnama, yang memiliki kekuatan gaib dan pasukan yang kuat. Dengan tipu daya dan kekerasan, Raden Purnama mencoba memaksa penduduk desa untuk menyerahkan kekayaan mereka padanya. Namun, kepala desa dan penduduk desa Sempor menolak dengan tegas.
Ketika situasi semakin tegang, datanglah seorang pemuda pemberani bernama Jaka Sempor. Jaka Sempor adalah anak seorang petani yang tumbuh besar di tengah-tengah hutan. Dengan keberanian dan keahliannya, Jaka Sempor berhasil mengalahkan pasukan Raden Purnama dan mengusirnya dari desa.
Kemenangan itu membawa kegembiraan bagi penduduk desa Sempor, namun mereka menyadari bahwa ancaman Raden Purnama belum berakhir. Mereka khawatir bahwa suatu hari nanti Raden Purnama akan kembali dengan kekuatan yang lebih besar.
Untuk melindungi desa mereka, penduduk Sempor mengadakan musyawarah. Mereka mengambil keputusan untuk memohon perlindungan kepada dewa Sungai Sempor, yang dipercayai sebagai penjaga dan pelindung desa mereka. Dalam upacara yang khusyuk dan penuh kepercayaan, penduduk desa Sempor berdoa kepada dewa Sungai Sempor untuk memberikan perlindungan atas desa mereka.
Dewa Sungai Sempor pun menjawab doa mereka. Dengan gemuruh airnya yang dahsyat, Sungai Sempor berubah menjadi sesosok makhluk raksasa yang tangguh. Dia berjanji untuk selalu melindungi desa Sempor dari segala bahaya dan ancaman yang datang.
Sejak saat itu, Sungai Sempor menjadi saksi bisu atas perlindungan dewa yang diberikannya kepada desa Sempor. Setiap kali ada ancaman atau bahaya yang mengintai, Sungai Sempor akan muncul dengan kemarahan yang dahsyat, siap untuk melindungi desa dan penduduknya.
Legenda Sungai Sempor menjadi cerita yang disampaikan dari generasi ke generasi, mengingatkan penduduk desa akan kekuatan iman dan keberanian dalam menghadapi cobaan hidup. Sungai Sempor tetap menjadi simbol perlindungan dan keberkahan bagi desa Sempor, dan legenda itu terus hidup dalam hati mereka yang tinggal di sekitarnya.</t>
  </si>
  <si>
    <t>Asal Muasal Nama Daerah Magelang</t>
  </si>
  <si>
    <t>Dahulu kala, Kerajaan Mataram yang dipimpin oleh Panembahan Senopati merupakan sebuah kerajaan yang besar dan berjaya. Ketika Panembahan Senopati ingin memperluas daerahnya, ia meminta pendapat kepada Ki Gede Pemanahan.
Lalu, mereka sepakat untuk membuka hutan di Kedu. Hutan tersebut angker dan hampir tidak pernah dijamah manusia. Menurut masyarakat, hutan tersebut dikuasai oleh kerajaan jin dengan rajanya bernama Jin Sepanjang. Untuk menaklukkan Jin Sepanjang, ditunjuklah Pangeran Purbaya sebagai Senopati perang.
Pangeran Purbaya dan tentara Kerajaan Mataram menggunakan pusaka untuk membuka hutan tersebut. Ketika hutan telah terbuka, terjadilah pertempuran hebat antara tentara Kerajaan Mataram di bawah pimpinan Pangeran Purbaya dan tentara kerajaan Jin. Kerajaan jin berhasil dipukul mundur. Namun, Raja Jin Sepanjang berhasil melarikan diri. Raja Jin Sepanjang berniat membalas kekalahannya pada kemudian hari.
Sementara itu, hutan Kedu telah diubah menjadi sebuah desa yang berkembang dan memiliki pemandangan indah. Di desa tersebut hidup sepasang suami istri, yaitu Kyai Keramat dan istrinya Nyai Bogem. Mereka memiliki seorang putri yang cantik jelita bernama Rara Rambat yang kemudian menikah dengan salah satu tentara Kerajaan Mataram bernama Raden Kuning.
Suatu hari, Kyai Keramat kedatangan seorang Iaki-laki bernama Santa yang ingin mengabdi kepadanya. Dengan senang hati, ia menerima Santa sebagai abdinya. la tidak mengetahui bahwa Santa adalah jelmaan Raja Jin Sepanjang yang sedang ingin membalas dendam.
Santa menggunakan kesaktiannya dengan menyebarkan berbagai penyakit. Akibatnya, masyarakat dilanda wabah penyakit yang aneh dan mematikan. Banyak orang yang meninggal, begitu juga para tentara.
Hal ini menimbulkan keprihatinan Pangeran Purbaya, sehingga ia segera melaporkannya kepada Panembahan Senopati. Lalu, Panembahan Senopati bertapa dan mengadakan kontak dengan Ratu Pantai Selatan. Usai bertapa, Panembahan Senopati menyampaikan nasihat dari Ratu Pantai Selatan kepada Pangeran Purbaya.
Kemudian, Pangeran Purbaya menemui Kyai Keramat. Alangkah kagetnya Kyai Keramat ketika diberitahu bahwa abdinya yang bernama Santa adalah jelmaan Raja Jin Sepanjang yang telah menyebabkan kesengsaraan rakyat. Santa yang mendengar percakapan Pangeran Purbaya dan Kyai Keramat pun melarikan diri. Kyai Keramat mengejarnya, sehingga terjadilah pertempuran. Ternyata, kesaktian Santa dapat mengalahkan Kyai Keramat hingga Kyai Keramat pun gugur.
Pangeran Purbaya sangat sedih dengan kematian Kyai Keramat dan memerintahkan untuk menguburkan jenazah Kyai Keramat di daerah tersebut. Daerah itu kemudian dinamakan Desa Keramat.
Mendengar kematian suaminya, Nyai Bogem sangat marah. la mengejar Santa dan terjadilah perkelahian. Nyai Bogem dapat dikalahkan oleh Santa dan gugur. Pangeran Purbaya memerintahkan untuk memakamkan jenazah Nyai Bogem di daerah tempat ia gugur dan menamakan desa tersebut sebagai Desa Bogeman.
Kematian Kyai Keramat dan Nyai Bogem membuat Pangeran Purbaya memerintahkan Tumenggung Martoyuda untuk menangkap Raja Jin Sepanjang. Namun, ternyata Raja Jin Sepanjang dapat mengalahkan Tumenggung Mertoyuda. Mertoyuda dimakamkan di daerah tempat terjadinya pertempuran tersebut yang itu kemudian dinamakan Desa Martoyuda.
Raden Krincing yang merupakan salah satu senopati di Kerajaan Mataram merasa terpanggil untuk ikut membantu membinasakan Raja Jin Sepanjang. Namun, sayang la pun tewas. Pangeran Purbaya memerintahkan untuk menguburkan jenazahnya di tempaf pertempuran tersebut dan menamakan daerah itu dengan Desa Krincing.
Kematian demi kematian membuat Pangeran Purbaya semakin berniat menghancurkan Santa alias Raja Jin Sepanjang. la memerintahkan pasukannya untuk mengejar Santa.
Santa lari ke dalam hutan menghindari serangan tersebut. Dengan kesaktiannya, Pangeran Purbaya dapat melihat Santa dari atas sebuah pohon yang tinggi. la segera menyerang Santa, sehingga terjadilah perkelahian sengit. Ternyata, kesaktian Pangeran Purbaya Iebih hebat daripada Santa.
Akhirnya Santa tewas di tangan Pangeran Purbaya. Seketika itu juga, langit menjadi gelap-gulita seiring dengan kematian Raja Jin Sepanjang. Ketika Raja Jin Sepanjang menghilang dan perlahan-lahan hutan menjadi terang kembali. Daerah tempat Santa tewas tersebut kemudian diberi nama Desa Sanfan.
Raja Jin Sepanjang menghilang dan menjelma menjadi sebuah tombak. Pangeran Purbaya tidak berminat terhadap tombak tersebut, karena berasal dari makhluk yang tidak baik. la memerintahkan untuk menanam tombak tersebut ke dalam tanah. Kini tempat tersebut dinamakan Desa Sepanjang.
Pertempuran yang dilakukan oleh Pangeran Purbaya dan tentara Mataram dalam melawan Santa menggunakan strategi gelang. Strategi gelang adalah mengepung musuh dengan cara melingkar, mengelilingi musuh dengan rapat. Oleh karena itu, Pangeran Purbaya menamakan daerah ini Magelang.</t>
  </si>
  <si>
    <t>Kisah Ratu Puyang Adong</t>
  </si>
  <si>
    <t>Di sebuah desa kecil di Sunda, hiduplah seorang ratu yang dihormati oleh semua penduduk desa. Namanya adalah Puyang Adong. Ratu Puyang Adong dikenal karena kebaikannya yang besar dan kebijaksanaannya dalam memimpin desa.
Suatu hari, desa mereka diserang oleh serangan dari suku tetangga yang ingin merampas tanah mereka. Meskipun pasukannya lebih kecil, Ratu Puyang Adong tidak gentar. Dengan bijaksana, dia mengatur pertahanan desa dan memimpin pasukannya dalam pertempuran yang sengit.
Meskipun terjadi pertempuran sengit, pasukan Ratu Puyang Adong berhasil mengusir serangan dari suku tetangga. Namun, kemenangan itu datang dengan harga yang tinggi, banyak penduduk desa yang terluka dan beberapa bahkan tewas dalam pertempuran.
Untuk menghormati pengorbanan mereka, Ratu Puyang Adong memutuskan untuk membangun sebuah taman memorial di desa mereka. Taman itu diisi dengan bunga-bunga yang indah dan patung-patung kecil untuk mengenang para pahlawan yang gugur dalam pertempuran.
Selama bertahun-tahun, taman itu menjadi tempat peringatan bagi penduduk desa tentang pentingnya persatuan dan keberanian dalam menghadapi tantangan. Ratu Puyang Adong dihormati sebagai simbol keberanian dan kepemimpinan yang adil, dan kisah tentang perjuangannya terus diwariskan dari generasi ke generasi.
Cerita tentang Ratu Puyang Adong mengajarkan nilai-nilai tentang keberanian, persatuan, dan penghormatan terhadap para pahlawan. Meskipun mungkin tidak sepopuler cerita rakyat lainnya, kisah ini tetap menjadi bagian yang berharga dari warisan budaya Sunda.</t>
  </si>
  <si>
    <t>Ki Rangga Gading</t>
  </si>
  <si>
    <t>Pada Zaman dahulu, disaat kota Tasik masih berupa “dayeuh” (kota) Sukapura, hidpulah seorang bernama Ki Rangga Gading. Dia dikenal sebagai orang yang sangat sakti. Namun sayang kesaktiannya itu dipergunakan untuk merampok dan mencuri. Ki Rangga Gading tidak pernah tertangkap, karena ia bisa merubah tubuhnya menjadi binatang, pohon, batu, atau air.
Pada suatu hari, Ki Rangga Gading mencuri kerbau sebanyak lima ekor. Pencurian itu sengaja dilakukannya pada siang hari untuk pamer kesaktian. Warga sekampung pun beramai-ramai memburunya. Karena ketinggian ilmu Ki Rangga Gading, ia mengubah kaki-kaki kerbau menjadi terbalik, sehingga jejak telapak kaki kerbau berlawanan arah. Warga yang mengikuti jejak itu tertipu. Mereka semakin menjauh dari kerbau-kerbau itu.
Warga memutuskan mengejar ke pasar. Sebab Ki Rangga Gading pasti akan menjual kerbau itu ke pasar. Tetapi dasar Ki Rangga Gading, ia mengubah tanduk kerbau yang tadinya melengkung ke atas menjadi ke bawah. Kulit kerbaunya yang tadinya hitam diubah menjadi putih. Maka, selamatlah ia dari kejaran massa dan polisi negara yang akan menangkapnya.
Tersiar kabar, di Karangmunggal terdapat tanah keramat. Tanah itu mengandung emas. Lahan itu dijaga oleh polisi negara dan para tua-tua kampung agar tidak diganggu. Mendengar kabar itu, Ki Rangga Gading jadi tergiur ingin memilikinya. Ia segera naik ke atas pohon kelapa. Setelah sampai di atas, dibacoknya pelepah kelapa yang diinjaknya. Dengan ilmunya, pelepah itu terbang melayang menuju Karangmunggal.
Sampai di Karangmunggal, Ki Rangga Gading mengubah dirinya menjadi seekor kucing agar tidak diketahui oleh polisi negara dan tua-tua kampung. Tentu saja para penjaga tertipu. Kucing jelmaan Ki Rangga Gading itu tenang-tenang saja mengeruki tanah yang mengandung emas itu. Kemudian dimasukkan ke dalam karung yang dibawanya. Setelah karungnya terisi penuh, Ki Rangga Gading segera terbang menggunakan pelepah yang tadi ditungganginya menuju ke kampung tempat persembunyiannya.
Sebelum tiba di kampungnya, ia turun ingin berjalan kaki. Di tempat yang sepi, ia istirahat sambil membuka hasil curiannya. Lalu ia mengambil segenggam dan ditaburkan supaya tempat itu menjadi keramat. Sampai saat ini tempat itu dikenal dengan nama Salawu, berasal dari kata sarawu (segenggam).
Kemudian Ki Rangga Gading melanjutkan perjalanan. Saat merasa lelah, ia beristirahat. Karung yang berisi tanah emas digantungkan pada dahan pohon. Sampai sekarang tempat itu terkenal dengan nama Kampung Karanggantungan terletak di Kecamatan Salawu. Nama itu berasal dari kata tanah Karangmunggal digantungkan.
Ki Rangga Gading melanjutkan perjalanan lagi. Setelah lama berjalan, ia mulai banyak berkeringat. Ia berhenti untuk mandi dulu di suatu mata air. Karung yang dibawanya digantungkan lagi. Tapi karung itu berayun-ayun terus (guntal-gantel) tak mau diam. Sampai sekarang kampung itu dikenal dengan nama Kampung Guntal Gantel.
Ketika Ki Rangga Gading sedang asyik mandi, tiba-tiba di hadapannya telah berdiri seorang tua. Wajahnya bercahaya dan menggunakan sorban serta jubah putih, ia seorang ulama yang tinggi ilmunya. Sambil tersenyum orang tua itu berkata, “Sedang apa Rangga Gading, tiduran di atas tanah sambil telanjang, seperti anak kecil saja?”
Ki Rangga Gading terkejut, Ia sangat malu dan mendadak badannya merasa lemas tak berdaya. Ia memelas, “Duh Eyang ampun, tolonglah saya Eyang, saya lemas, tidak tahan Eyang, saya tobat, saya ingin jadi murid Eyang.” Sejak saat itu Ki Rangga Gading menjadi santri di Pesantren Guntal Gantel.
Pada suatu ketika, Pesantren Guntal-Gantel tertimbun tanah longsor akibat gempa bumi. Waktu itu, ulama dan santri-santrinya sedang tilem (tidur). Konon, mereka menjadi kodok. Sebab itu tempat tersebut sangat angker, dan dinamakan “Bangkongrarang” berasal dari kata tanah yang dibawa dari karang dan loba bangkong (banyak katak).
Sampai saat ini “Bangkongrarang” dan “Guntal Gantel” masih ada, tetapi hanya berupa tumpukan pasir di tengah sawah yang luas. Barang siapa berani masuk dan menginjak lahan itu akan merasakan akibatnya. Bila ada burung terbang melintasi lahan itu, ia akan jatuh dan mati seketika. Bila bulan puasa tiba, di tengah malam saatnya sahur, sering terdengar sayup-sayup dari tempat itu bunyi beduk. Jangan heran sebab itu adalah suara beduk santri-santri dari Pesantren Guntal-Gantel yang tilem dan dipimpin oleh Ki Rangga Gading.</t>
  </si>
  <si>
    <t>Ciung Wanara</t>
  </si>
  <si>
    <t>Dahulu kala, terdapat sebuah kerajaan bernama Galih Pakuan dengan raja yang memerintah bernama Prabu Permana di Kusumah. Kerajaan tersebut memiliki menteri bernama Aria Kebonan yang pada suatu hari datang ke kerajaan untuk menyampaikan laporan tentang wilayah yang diurusnya.
Di dalam istana tersebut, Aria Kebonan disuguhi berbagai makanan. Ia pun menyaksikan kehidupan raja dengan kekaguman luar biasa sembari berharap di dalam hatinya bahwa suatu hari nanti ia (Aria Kebonan) juga akan menjadi seorang raja.
Tak disangka, ternyata sang raja tahu apa yang ada di dalam hati Aria Kebonan. Namun sang raja tidak marah. Ia malah memperbolehkan Aria Kebonan menjadi raja di kerajaannya untuk sementara waktu karena sang raja akan pergi bertapa.
Akan tetapi ada dua syarat yang diberikan oleh Prabu Permana di Kusumah untuk Aria Kebonan. Syarat pertama, ia harus memerintah dengan adil dan bijaksana. Kedua, Aria Kebonan dilarang memperlakukan permaisuri di istana seperti istrinya sendiri.
Aria Kebonan setuju dengan syarat yang diberikan raja tersebut. Dengan kesaktiannya, sang raja pun membuat wajah Aria Kebonan menjadi lebih muda dan diberi nama Prabu Barma Wijaya Kusumah. Sosoknya pun diperkenalkan sebagai raja kepada rakyat.
Prabu Barma Wijaya Kusumah yang notabennya adalah Aria Kebonan berubah drastis menjadi pribadi yang sangat sombong setelah menjadi raja. Ia pun melanggar syarat yang kedua, ia memperlakukan permaisuri kerajaan yakni Dewi Pangrenyep dan Dewi Naganingrum seperti istrinya sendiri.
Hingga suatu hari, Dewi Pangrenyep dan Dewi Naganingrum bermimpi. Ia mimpi kejatuhan dan menimang bulan. Sebuah mimpi yang terasa aneh karena biasanya mimpi semacam itu hanya dialami oleh perempuan yang sedang hamil.
Merasa tak memperlakukan kedua permaisuri seperti istri sendiri, Prabu Barma Wijaya Kusumah memanggil petapa untuk menjelaskan arti dari mimpi tersebut.
Sang petapa pun datang ke kerajaan. Ia bernama Ajar Sukaresi. Namun yang Prabu Barma Wijaya Kusumah tidak tahu bahwa sebenarnya Ajar Sukaresi ini adalah Prabu Permana di Kusumah yang sedang menyamar. Setelah menerawang, Ajar Sukaresi menyampaikan bahwa kedua permaisuri hamil anak laki – laki.
Mendengar hal tersebut, Prabu Barma Wijaya Kusumah marah. Ia bahkan berusaha membunuh Ajar Sukaresi dengan keris, hanya saja keris tersebut bengkok. Meski begitu, tubuh Ajar Sukaresi roboh dan kemudian berubah menjadi seekor naga bernama Nagawiru.
Sementara itu, permaisuri yang diterawang Ajar Sukaresi hamil ternyata benar – benar hamil. Dewi Pangrenyep pun melahirkan anak laki – laki yang kemudian diberi nama Hariang Banga. Sementara Dewi Naganingrum telat melahirkan.
Namun di sisi lain, janin di dalam rahim Dewi Naganingrum bisa berbicara. Ia bahkan mengatakan bahwa kekuasaan Prabu Barma Wijaya Kusumah akan segera musnah karena sikapnya yang jahat dan janji – janjinya yang diingkari.
Mendengar apa yang dikatakan janin di dalam rahim Dewi Naganingrum, Prabu Barma Wijaya Kusumah marah. Prabu Barma Wijaya Kusumah kemudian bersekongkol dengan Dewi Pangrenyep untuk menukar bayi Dewi Naganingrum dengan anak anjing setelah ia lahir.
Persekongkolan antara Prabu Barma Wijaya Kusumah dan Dewi Pangrenyep berhasil. Dewi Naganingrum tentu sedih karena melahirkan anak seekor anjing, terlebih ia dijatuhi hukuman mati.
Ketika hari hukuman tiba, seorang petugas kerajaan bernama Uwa Batara Lengser diminta memimpin eksekusi terhadap Dewi Naganingrum. Hanya saja Uwa Batara Lengser merasa bahwa ia tak pantas menghukum kesalahan yang sebenarnya tidak pernah terjadi karena merupakan kesalahan yang dibuat – buat oleh Prabu Barma Wijaya Kusumah untuk menyingkirkan sang permaisuri.
Uwa Batara Lengser pun memiliki ide cemerlang. Ia hanya membawa Dewi Naganingrum ke hutan namun tidak membunuhnya. Ia menyembelih seekor ayam dan kemudian menggunakan darah ayam tersebut untuk melumuri pakaian sang permaisuri. Pakaian tersebut dibawa pulang dan ditunjukkan kepada Prabu Barma Wijaya Kusumah.
“Bagaimana? Kamu sudah melaksanakan tugas?” tanya Prabu Barma Wijaya Kusumah.
“Sudah raja, ini bukti bahwa Dewi Naganingrum sudah kami bunuh.” tandas Uwa Batara Lengser.
Bayi Dewi Naganingrum tidak dibunuh. Ia dibuang ke sungai dan ditemukan sepasang suami istri di desa Geger Sunten, sebuah desa di tepi Sungai Citanduy.
Bayi tersebut dirawat dengan penuh kasih sayang oleh sepasang suami istri tersebut, hingga ia tumbuh besar menjadi pemuda dewasa.
Suatu hari, pemuda dan ayahnya pergi ke hutan. Di sana, mereka melihat seekor burung dan seekor monyet yang disebut Ciung dan wanara. Karena tertarik dengan kedua nama itu, sang pemuda mengusulkan kepada ayahnya agar ia dipanggil Ciung Wanara saja.
Di desa tersebut, Ciung Wanara sangat dihormati karena penduduk desa yakin ia merupakan keturunan bangsawan Galuh. Penasaran dengan asal usulnya, ia pun meminta izin kepada orang tua angkatnya untuk mencari orang tua kandungnya.
Ia pun pergi dibekali sebutir telur dan menasehati Ciung Wanara agar nanti telur tersebut dijaga agar bisa ditetaskan menjadi unggas. Hanya saja di tengah perjalanan, Ciung Wanara tidak menemukan unggas, melainkan bertemu Nagawiru. Kepada Nagawiru, Ciung Wanara meminta telurnya ditetaskan.
Setelah menetas, telur tersebut menjadi anak ayam dan dibawa oleh Ciung Wanara menemani perjalanannya ke Galuh. Anak ayam juga tumbuh hingga menjadi ayam dewasa ketika sampai di tujuan.
Di kawasan Galuh tersebut, ayam Ciung Wanara ikut perlombaan sabung dan selalu menang. Kabar kemenangan ayam Ciung Wanara pun sampai di telinga Prabu Barma Wijaya Kusumah.
Karena penasaran, Prabu Barma Wijaya Kusumah meminta Uwa Batara Lengser mencari keberadaan Ciung Wanara. Hanya saja setelah bertemu, Uwa Batara Lengser ingat bahwa pemuda itu adalah anak Dewi Naganingrum yang dibuang. Ia pun menceritakan apa yang diperbuat oleh Prabu Barma Wijaya Kusumah kepada Ciung Wanara dan ibunya di masa lalu.
Uwa Batara Lengser tentu saja memberi saran kepada Ciung Wanara untuk menantang Prabu Barma Wijaya Kusumah. Ciung Wanara pun menghadap Prabu Barma Wijaya Kusumah.
Ia menjalankan saran dari Uwa Batara Lengser. Ia menantang Prabu Barma Wijaya Kusumah dan meminta imbalan setengah kerajaan sebagai taruhannya jika ia menang.
Prabu Barma Wijaya Kusumah setuju dan sabung ayam pun dimulai. Hasilnya, ayam Ciung Wanara menang telak. Kemenangan tersebut tentu menjadikan Ciung Wanara sebagai raja dari setengah kerajaan. Ia mulai memimpin dan membangun penjara bagi orang – orang jahat.
Tentu Ciung Wanara juga berniat menjebloskan Prabu Barma Wijaya Kusumah serta Dewi Pangrenyep ke penjara. Setelah mengantongi bukti bahwa keduanya bersalah atas dirinya dan sang ibu, Prabu Barma Wijaya Kusumah dan Dewi Pangrenyep pun resmi dipenjara.
Hal tersebut tentu membuat Hariang Banga, anak dari Dewi Pangrenyep tidak tenang. Sebuah rencana pemberontakan pun disiapkan untuk membuat Ciung Wanara lengser dari kedudukannya.
Duel antara Hariang Banga dan Ciung Wanara pun terjadi. Pertempuran besar tersebut tak terelakkan. Hanya saja di tengah duel keduanya, sosok sang raja asli yaitu Prabu Permana di Kusumah muncul bersama Dewi Naganingrum dan Uwa Batara Lengser.
Kepada Hariang Banga dan Ciung Wanara, raja Prabu Permana di Kusumah menjelaskan bahwa keduanya adalah saudara. Agar tidak terjadi pertarungan berkelanjutan, Prabu Permana di Kusumah pun mengeluarkan titah secara adil.
Ciung Wanara akan memimpin Galuh, sementara Hariang Banga akan menjadi pemimpin negara baru di timur Sungai Brebes.</t>
  </si>
  <si>
    <t xml:space="preserve">Alkisah, di daerah Pakwan (kini Kota Bogor), Jawa Barat, tersebutlah seorang raja bernama Sri Baduga Maharaja atau Prabu Siliwangi yang bertahta di Kerajaan Pakuan Pajajaran. Ia adalah raja yang arif dan bijaksana. Sang Prabu juga mempunyai seorang permaisuri yang cantik jelita dan beberapa selir yang cantik-cantik. Dari hasil perkawinannya dengan sang permaisuri lahir seorang putri yang bernama Putri Kandita. Putri Kandita memiliki paras yang cantik melebihi kecantikan ibunya. Ia merupakan putri kesayangan Prabu Siliwangi. Ketika ia mulai dewasa, sifat arif dan bijaksana seperti yang dimiliki oleh sang ayah mulai muncul pada dirinya. Tidak mengherankan jika Prabu Siliwangi bermaksud mencalonkan Putri Kandita sebagai penggantinya kelak. Namun, rencana tersebut ternyata tidak disukai oleh para selir dan putra-putrinya yang lain. Oleh karena itu, mereka pun bersekongkol untuk mengusir Putri Kandita dan ibunya dari istana. Suatu malam, para selir Prabu Siliwangi dan putra-putri mereka mengadakan pertemuan rahasia di dalam istana. “Bagaimana cara menyingkirkan Putri Kandita dan permaisuri dari istana ini
tanpa sepengetahuan Prabu?” tanya salah seorang selir.
“Kita harus berhati-hati karena jika Prabu mengetahui rencana ini, maka kita
semua akan binasa,” ujar selir yang lain.
Sejenak, suasana pertemuan itu menjadi hening. Semuanya sedang berpikir
keras untuk mencari cara yang paling tepat agar rencana mereka dapat
terlaksana tanpa sepengetahuan Prabu Siliwangi.
“Sekarang aku tahu caranya,” sahut seorang selir yang lain memecah
suasana keheningan.
3
“Apakah caramu itu?” tanya semua peserta rapat serentak.
“Aku mempunyai kenalan seorang dukun yang terkenal dengan kesaktian ilmu
hitamnya. Dukun itu pasti mau membantu kita jika kita memberinya upah
yang besar,” jawab selir itu.
Semua peserta rapat setuju dengan cara tersebut. Pada esok hari, para selir
mengutus seorang dayang-dayang istana untuk menemui dukun itu di
gubuknya di sebuah desa yang letaknya cukup jauh dari istana. Setelah
menjelaskan maksud kedatangannya, utusan itu kemudian menyerahkan
sejumlah keping uang logam emas kepada sang dukun. Tanpa berpikir
panjang, sang dukun pun langsung menyanggupi permintaan para selir
tersebut.
Setelah utusan selir itu kembali ke istana, sang dukun segera melaksanakan
tugasnya. Dengan ilmu yang hitam dimiliki, dukun itu menyihir Putri Kandita
dan ibunya dengan penyakit kusta sehingga sekujur tubuh mereka yang
semula mulus dan bersih, timbul luka borok dan mengeluarkan bau tidak
sedap. Prabu Siliwingi heran melihat penyakit borok itu tiba-tiba menyerang
putri dan permaisurinya secara bersamaan. Ia pun segera mengundang para
tabib untuk mengobati penyakit tersebut.
Para tabib dari berbagai negeri sudah didatangkan, namun tak seorang pun
yang mampu menyembuhkan penyakit Putri Kandita dan sang permaisuri.
Bahkan, penyakit sang permaisuri semakin hari semakin parah dan
menyebarkan bau busuk yang sangat menyengat. Tubuhnya pun semakin
lemah karena tidak mau makan dan minum. Selang beberapa hari kemudian,
sang permaisuri menghembuskan nafas terakhirnya.
Kepergian sang permaisuri benar-benar meninggalkan luka yang sangat dalam
bagi seluruh isi istana, khususnya Prabu Siliwingi. Sejak itu, ia selalu duduk
termenung seorang diri. Satu-satunya harapan yang dapat mengobati
kesedihannya adalah Putri Kandita. Namun harapan itu hanya tinggal harapan
karena penyakit sang putri tak kunjung sembuh. Keadaan itu pun tidak disiasiakan oleh para selir dan putra-putrinya. Mereka bersepakat untuk
menghasud Prabu Siliwangi agar segera mengusir Putri Kandita dari istana.
“Ampun, Baginda Prabu! Izinkanlah Hamba untuk menyampaikan sebuah
saran kepada Baginda,” pinta seorang selir.
“Apakah saranmu itu, wahai selirku? Katakanlah,” jawab Prabu Siliwingi.
“Bagini Baginda. Kita semua sudah tahu bahwa keadaan penyakit Putri
Kandita saat ini semakin parah dan sulit untuk disembuhkan. Jika sang putri
4
dibiarkan terus tinggal di istana, Hamba khawatir penyakitnya akan
membawa malapetaka bagi negeri ini,” hasud seorang seli.
Mulanya, Prabu Siliwangi merasa berat untuk menerima saran itu karena
begitu sayangnya kepada Putri Kandita. Namun karena para selir terus
mendesaknya, maka dengan berat hati ia terpaksa mengusir Putri Kandita
dari istana. Dengan hati hancur, Putri Kandita pun meninggalkan istana
melalui pintu belakang istana. Ia berjalan menuruti ke mana kakinya
melangkah tanpa arah dan tujuan yang pasti. Setelah berhari-hari berjalan,
Putri Kandita tiba di pantai selatan. putri Prabu Siliwingi yang malang itu
bingung harus berjalan ke mana lagi. Di hadapannya terbentang samudera
yang luas dan dalam. Tidak mungkin pula ia kembali ke istana.
“Ah, aku letih sekali. Lebih baik aku beristirahat dulu di sini,” keluh Putri
Kandita seraya merebahkan tubuhnya di atas sebuah batu karang.
Sang Putri tampak begitu kelelahan sehingga dalam beberapa saat saja ia
langsung tertidur. Dalam tidurnya, ia mendengar sebuah suara yang
menegurnya.
“Wahai, Putri Kandita! Jika kamu ingin sembuh dari penyakitmu, berceburlah
ke dalam lautan ini! Niscaya kulitmu akan pulih seperti sediakala,” ujar
suara itu.
Putri Kandita pun cepat-cepat bangun setelah mendengar suara itu.
“Apakah aku bermimpi?” gumamnya sambil mengusap-usap matanya tiga
kali.
Setelah itu, sang Putri mengamati sekelilingnya, namun tak seorang pun
yang dilihatnya.
“Aku mendengar suara itu dengan sangat jelas. Tetapi kenapa tidak ada
orang di sekitar sini? Wah, jangan-jangan ini wangsit,” pikirnya.
Meyakini suara itu sebagai sebuah wangsit, Putri Kandita pun menceburkan
diri ke laut. Sungguh ajaib! Saat menyentuh air, seluruh tubuhnya yang
dihinggapi penyakit kusta berangsur-angsur hilang hingga akhirnya kembali
menjadi halus dan bersih seperti sediakala. Tidak hanya itu, putri kesayangan
Prabu Siliwingi itu juga menjadi putri yang sakti mandraguna.
Meskipun telah sembuh dari penyakitnya, Putri Kandita enggan untuk
kembali ke istana. Ia lebih memilih untuk menetap di pantai sebelah selatan
wilayah Pakuan Pajajaran itu. Sejak menetap di sana, ia dikenal luas ke
5
berbagai kerajaan yang ada di Pulau Jawa sebagai putri yang cantik dan
sakti. Para pangeran dari berbagai kerajaan pun berdatangan untuk
melamarnya. Menghadapi para pelamar tersebut, Putri Kandita mengajukan
sebuah syarat yaitu dirinya bersedia dipersunting asalkan mereka sanggup
mengalahkan kesaktiannya, termasuk bertempur di atas gelombang laut yang
ada di selatan Pulau Jawa. Namun, jika kalah adu kesaktian itu, maka
mereka harus menjadi pengikut Putri Kandita.
Dari sekian banyak pangeran yang beradu kesaktian dengan Putri Kandita,
tak seorang pun dari mereka yang mampu mengalahkan kesaktian sang Putri.
Dengan demikian, para pelamar tersebut akhirnya menjadi pengikut Putri
Kandita. Sejak itulah, Putri Kandita dikenal sebagai Ratu Penguasa Laut
Selatan Pulau Jawa. </t>
  </si>
  <si>
    <t>Pencarian Harta Karun di Gunung Sawal</t>
  </si>
  <si>
    <t>Di sebuah desa kecil yang tersembunyi di pedalaman Jawa Barat, tepat di tepi hutan yang lebat, hiduplah seorang anak yatim piatu bernama Anom. Anom tinggal bersama neneknya, Mbok Sari, seorang perajin anyaman yang mahir membuat keranjang bambu. Meskipun hidup dalam keterbatasan, Anom dan Mbok Sari hidup bahagia dan penuh kasih di rumah kecil mereka.
Anom adalah anak yang rajin dan penuh semangat. Setiap hari, dia membantu Mbok Sari dengan tugas-tugas rumah tangga dan mengumpulkan bambu di hutan untuk digunakan dalam kerajinan anyaman neneknya. Meskipun kehidupan mereka sederhana, Anom selalu bersyukur atas segala yang mereka miliki.
Suatu hari, ketika Anom dan Mbok Sari sedang mencari bambu di hutan, mereka bertemu dengan sekelompok petani yang sedang beristirahat. Dari mereka, Anom dan Mbok Sari mendengar cerita tentang sebuah harta karun yang konon tersembunyi di dalam hutan, di kawasan Gunung Sawal. Harta karun itu konon adalah peninggalan dari nenek moyang yang telah lama hilang. Cerita itu menyebutkan bahwa harta itu tersembunyi di dalam Gua Keramat yang terletak di puncak Gunung Sawal.
Anom begitu terpukau dengan cerita itu. Ia membayangkan bagaimana jika mereka berhasil menemukan harta karun tersebut. Mereka tidak perlu lagi hidup dalam keterbatasan dan kesulitan. Anom pun memutuskan untuk mencari harta karun itu demi kebaikan neneknya. Tanpa diduga, Mbok Sari juga setuju untuk bergabung dalam pencarian tersebut, meskipun dia lebih memilih hidup sederhana dan tidak terlalu ambisius akan harta dunia.
Mereka pun mempersiapkan perjalanan mereka ke Gunung Sawal. Anom membawa sekantong bekal makanan dan air, sementara Mbok Sari membawa beberapa alat anyaman dan lampu senter. Perjalanan mereka menuju puncak gunung tidaklah mudah. Mereka harus melewati hutan yang lebat, sungai yang deras, dan medan yang terjal.
Namun, semangat dan tekad mereka yang kuat membuat mereka tidak menyerah. Mereka terus maju, melewati setiap rintangan yang menghadang. Mereka bertemu dengan berbagai tantangan, mulai dari hujan deras hingga rintangan alam yang terjal. Namun, Anom dan Mbok Sari terus berusaha dan saling mendukung satu sama lain.
Setelah berhari-hari melakukan perjalanan, mereka akhirnya tiba di kaki Gunung Sawal. Mereka melihat Gua Keramat yang terletak di puncak gunung, tetapi untuk mencapainya, mereka harus melewati jalan yang penuh rintangan. Namun, semangat mereka tidak padam meskipun mereka merasa lelah dan lapar.
Akhirnya, setelah mengatasi berbagai rintangan, mereka berhasil mencapai Gua Keramat. Namun, ketika mereka memasuki gua tersebut, mereka mendapati bahwa harta karun yang mereka cari tidaklah berupa emas atau permata, melainkan sebuah sumur kecil yang dipenuhi air jernih.
Mbok Sari yang bijaksana langsung menyadari bahwa sumur itu adalah harta karun yang sesungguhnya. Dia mengatakan kepada Anom bahwa air adalah sumber kehidupan, dan memiliki sumur di tempat yang terpencil seperti itu adalah anugerah yang sangat besar. Anom tersadar bahwa kebahagiaan sejati tidak selalu datang dalam bentuk materi.
Mereka pun kembali ke desa dengan hati yang penuh rasa syukur. Anom dan Mbok Sari mengumumkan kepada penduduk desa tentang penemuan sumur tersebut dan menyatakan bahwa sumur itu adalah milik bersama yang harus dijaga dan dirawat dengan baik.
Dari hari itu, sumur kecil di Gua Keramat menjadi sumber air bagi seluruh penduduk desa. Anom dan Mbok Sari dikenang sebagai pahlawan desa yang telah membawa kebahagiaan dan keberkahan bagi semua orang. Mereka belajar bahwa kekayaan sejati bukanlah tentang memiliki banyak harta, melainkan tentang berbagi dan bersyukur atas apa yang telah dimiliki.
Anom dan Mbok Sari kembali ke rumah mereka dengan rasa kepuasan dan kebahagiaan. Mereka menyadari bahwa petualangan mereka bukan hanya tentang mencari harta karun, tetapi juga tentang pengalaman dan pelajaran berharga yang mereka dapatkan di sepanjang perjalanan mereka. Dan mereka merasa bersyukur telah menjalani petualangan itu bersama-sama, saling mendukung dan menguatkan satu sama lain.</t>
  </si>
  <si>
    <t>Calon Arang</t>
  </si>
  <si>
    <t>Bali</t>
  </si>
  <si>
    <t>Di sebuah desa bernama Girah yang merupakan sebuah desa di Kerajaan Daha yang dipimpin seorang raja bernama Raja Airlangga, hidup seorang penganut aliran hitam yang bernama Calon Arang.
Ia merupakan janda dan memiliki seorang anak perempuan bernama Ratna Manggali. Seiring berjalannya waktu, anak perempuan Calon Arang semakin dewasa, hanya saja belum ada satu pun pria yang berani meminangnya.
Karena sakit hati anak perempuannya tak kunjung mendapat jodoh, Calon Arang pun beraksi dengan ilmu hitamnya. Ia berusaha menyebarkan ketakutan di Desa Girah.
Ia memerintahkan Krakah, seorang anak buah untuk mencari anak gadis sebagai persembahan.
“Krakah, pergilah dan kerahkan pasukanmu untuk membawa seorang gadis ke hadapanku sebelum matahari tenggelam. Bawa gadis itu ke Candi Durga!” perintah Calon Arang kepada Krakah, anak buahnya.
Krakah bersama pasukannya pun segera menemukan seorang gadis dan membawanya ke Candi Durga. Gadis itu tentu saja berusaha memberontak. Ia ketakutan namun masih sempat berteriak – teriak.
“Lepaskan aku! Lepaskan aku sekarang!” teriak sang gadis.
Akan tetapi usahanya tak membuahkan hasil, hingga lama kelamaan gadis tersebut jatuh pingsan. Ia dibaringkan di altar persembahan dan tepat tengah malam, dibawah langit gelap, Calon Arang mengorbankan anak gadis tersebut untuk Betari Durga, persembahan bagi dewi angkara murka.
Kutukan Calon Arang pun menjadi kenyataan, penduduk Girah ketakutan karena banjir besar datang.
Calon Arang tentu bahagia dengan hal itu. Ia berkata, “Siapa pun yang terkena percikan air banjir dari Sungai Brantas ini akan menderita sakit parah dan menemui ajalnya. Ha ha ha ha..” ungkap Calon Arang sambil terkekeh puas.
Karena ulah Calon Arang tersebut, korban yang berjatuhan sangat banyak. Banyak penduduk desa Girah sakit, lalu meninggal. Naasnya lagi, tak ada obat yang bisa menyembuhkan penyakit tersebut.
Raja Airlangga selaku raja di Kerajaan Daha pun mendengar kabar tersebut.
“Apa yang membuat rakyatku mengalaminya?” tanya sang raja kepada Paman Patih.
Paman Patih pun menjelaskan bahwa semua itu ulah Calon Arang. Raja Airlangga yang mendengar kabar itu tentu saja marah besar. Bendera perang dikibarkan. Ratusan prajurit pilihan kerajaan dikerahkan untuk menangkap Calon Arang.
Mendengar kabar bahwa Calon Arang akan segera ditangkap, tentu saja rakyat sangat senang. Akhirnya rumah Calon Arang dikepung. Hanya saja, prajurit Daha terkecoh dengan ulah pasukan Calon Arang.
Ketika prajurit Daha lengah, mereka diserang oleh pasukan Calon Arang. Tahu bahwa Calon Arang mendapat perlawanan dari semua pihak, tentu pasukannya semakin ganas.
Tapi, Raja Airlangga tentu tidak tinggal diam. Ia berusaha terus mencari cara untuk mengalahkan Calon Arang.
“Baiklah, kita tidak bisa menggunakan cara kasar. Kita harus mulai menggunakan kasih sayang.” Ungkap Raja Airlangga dalam musyawarah kerajaan.
Empu Barada, sebagai punggawa yang dipercaya sang raja pun mengusulkan untuk meminta Empu Bahula menikahi Ratna Manggalih dengan tulus guna meluluhkan Calon Arang.
Empu Barada pun menjelaskan kepada Empu Bahula, bahwa jika ia menikahi Calon Arang maka ilmunya akan semakin sempurna. Empu Bahula setuju dengan ide tersebut.
Karena semua pihak sudah setuju dengan rencana itu, seorang utusan kerajaan diperintahkan menyampaikan kabar tersebut ke Calon Arang. Calon Arang tentu sangat senang dengan kabar itu.
“Akhirnya, aku akan punya menantu. Hahahaha, menantuku seorang Empu yang rupawan” Calon Arang terkekeh dan sangat gembira.
Hari pernikahan pun tiba. Calon Arang mengadakan pesta besar selama tujuh hari tujuh malam. Empu Bahula dan Ratna Manggali juga tentu sangat bahagia apalagi karena seiring berjalannya waktu, melalui pertemuan demi pertemuan, keduanya saling mencintai.
Pesta pernikahan pun berlalu. Suasana desa Girah kembali tenang. Empu Bahula memanfaatkan momen tersebut untuk melaksanakan tugasnya.
Suatu hari, Empu Bahula bertanya pada sang istri, “Dinda Ratna, apa yang menyebabkan Nyi Calon Arang begitu sakti mandraguna?”
Ratna Manggali pun menjelaskan bahwa kesaktian sang ibu terletak pada kitab sihirnya. Lewat buku itu, ia dapat memanggil Betari Durga.
Kitab sihir itu juga selalu dibawa sang ibu kemana – mana dan tak pernah dilepaskan. Bahkan ketika tidur, kitab sihir itu selalu ada di dekapannya.
Mendengar kesaksian sang istri, Empu Bahula segera mengatur siasat untuk mencuri kitab sihir Nyi Calon Arang, mertuanya. Tepat tengah malam, Empu Bahula mulai menyelinap masuk ke kamar Calon Arang. Beruntungnya pada malam itu, Calon Arang tidur terlalu lelap karena kelelahan dengan pesta pernikahan yang diselenggarakan tujuh hari tujuh malam.
Akhirnya, Empu Bahula pun berhasil mencuri kitab sihir Calon Arang dan langsung menyerahkannya malam itu juga ke Empu Baradah. Mengetahui kitab sihirnya sudah tak ada lagi, tentu Calon Arang sangat marah.
Menghindari kemarahan Calon Arang, Empu Bahula mengajak istrinya untuk mengungsi. Beruntungnya, Calon Arang tidak tahu kalau yang mencuri kitab tersebut adalah Empu Bahula.
Ketika Calon Arang dengan getol mencari kitabnya, di sisi lain, Empu Baradah mempelajari kitab sihir tersebut dengan sangat tekun. Setelah siap, Empu Baradah menantang Calon Arang.
Calon Arang mulai beraksi. Keluar bola – bola api dari tangan dan matanya. Empu Baradah menghadapi dengan tenang. Ia segera melafalkan sebuah mantra untuk mengembalikan jilatan dan semburan api ke tubuh Calon Arang.
Akhirnya, tubuh calon Arang pun hancur menjadi debu karena dilalap api. Debu tersebut lalu tertiup angin ke Laut Selatan. Sejak saat itu, Desa Girah pun tenang dan tentram karena si ahli sihir telah tiada.</t>
  </si>
  <si>
    <t>Amat Mude dan Kelapa Gading Ajaib</t>
  </si>
  <si>
    <t>Alkisah, di Negeri Alas yang subur dan hijau, hiduplah seorang raja yang bijaksana dan disayangi oleh rakyatnya. Namun, raja tersebut tidak memiliki seorang putra. Kebahagiaan mereka pun sempurna ketika sang ratu hamil dan melahirkan seorang putra yang diberi nama Amat Mude. Namun, kebahagiaan mereka tidak berlangsung lama, karena sang raja meninggal dunia ketika Amat Mude masih bayi.
Paman Amat Mude, yang bernama Raja Muda, diangkat menjadi raja sementara. Namun, Raja Muda malah bertindak kejam terhadap Amat Mude dan ibunya. Mereka diasingkan ke sebuah hutan terpencil.
Meskipun diasingkan, sang ratu menerima cobaan itu dengan sabar dan tabah. Dia membesarkan Amat Mude dengan penuh kasih sayang dan mengajarinya kebijaksanaan serta kebaikan. Amat Mude tumbuh menjadi anak yang cerdas dan tampan.
Suatu hari, ketika mereka pergi menjual ikan di sebuah desa, mereka bertemu dengan seorang saudagar kaya yang merupakan bekas sahabat suami sang ratu. Mendengar kisah mereka, saudagar itu mengundang mereka ke rumahnya dan membeli semua ikan yang mereka bawa. Ketika istri saudagar memasak ikan, dari perut salah satu ikan keluar telur emas. Saudagar itu membangun rumah baru bagi sang ratu dan Amat Mude dari kekayaan yang mereka hasilkan.
Ketika kabar kekayaan mereka mencapai telinga Raja Muda, ia memanggil Amat Mude ke istana dan memberinya tugas untuk mengambil kelapa gading yang dapat menyembuhkan penyakit istri Raja Muda, yang tumbuh di sebuah pulau di tengah laut yang dipenuhi bahaya.
Dengan bantuan Silenggang Raye, Raja Buaya, dan seekor Naga, Amat Mude berhasil menemukan kelapa gading tersebut. Namun, di bawah pohon kelapa gading itu, Amat Mude bertemu dengan Putri Niwer Gading, yang menjanjikan dirinya kepada siapa pun yang berhasil memetik buah kelapa gading tersebut. Amat Mude berhasil memetiknya, dan Putri Niwer Gading pun menjadi istrinya.
Ketika Amat Mude pulang dengan istrinya dan ibunya, Raja Muda sadar akan kesalahannya dan memohon maaf. Beberapa hari kemudian, Amat Mude dinobatkan menjadi Raja Negeri Alas, dan kedamaian pun kembali merajai negeri itu.</t>
  </si>
  <si>
    <t>Alue Naga</t>
  </si>
  <si>
    <t>Dahulu di tanah Aceh, hidup seorang sultan yang bernama Meurah. Sultan tersebut terkenal baik dan bijak. Ia juga seringkali berkeliling berkunjung ke pedesaan untuk mendengar keluh kesah rakyat yang jauh dari jangkauannya.
Kali ini, ketika kunjungan dilakukan, rakyat di suatu desa di Aceh mengeluh tentang hewan ternaknya yang tiba – tiba saja hilang.
Salah satu warga berkata, “Sultan, sapi saya hilang tadi dini hari. Kemarin juga 2 kambing tetangga saya hilang entah kemana”.
Selain keluhan tersebut, warga lain yang juga ada di kerumunan mengaku sering merasakan gempa. Menurutnya, gempa yang dirasakan berasal dari sebuah bukit. Sultan pun akhirnya memerintahkan sahabatnya yaitu Renggali untuk mencari tahu keluhan masyarakat tersebut.
Renggali sendiri adalah anak Sultan Alam. Mendengar dirinya mendapat perintah, Renggali segera bergegas menuju puncak bukit. Sesampainya di sana, ia melihat ada genangan air yang sangat luas.
Kemudian suara menggelegar yang meminta maaf terdengar memekakkan telinga.
“Ku mohon, maafkan aku!”
Bersamaan dengan suara itu, gempa terjadi. Renggali tentu mencari sumber suara itu. Ternyata, ia melihat seekor naga besar yang tertutup Semak belukar. Renggali tentu terkejut.
“Siapa kamu?” tanya Renggali.
“Aku adalah naga yang dahulu merupakan sahabat dari ayahmu” ungkap sang naga.
Naga tersebut juga meminta kepada Renggali agar Sultan Alam dipanggilnya. Namun ayah dari Renggali tersebut sudah tiada.
Mendengar permintaan sang naga, seseorang di sana bernama Sultan Meurah mencoba mencari tahu apa yang terjadi sebenarnya.
Sultan Meurah juga bertanya. “Apa yang sebenarnya membuatmu lumpuh?”
Ya, naga tersebut lumpuh dan tidak bisa berjalan. Sang naga pun mengatakan apa yang sebenarnya terjadi.
“Dulu, hamba diperintah oleh Sultan Alam untuk mengantar pedang ke sahabatnya. Sahabatnya tersebut adalah Tuan Tapa dan Raja Linge. Sebagai ganti atas kerja hamba, Tuan Tapa memberi 6 ekor kerbau. Sementara Raja Linge, ia ingin menemui Sultan Alam. Raja Linge yang memiliki keinginan tersebut pun pergi bersama hamba menemui Sultan Alam dengan 2 anak buahnya.”
“Di perjalanan, hamba tergiur untuk memakan 2 ekor kerbau. Hamba pun memfitnah satu anak buah dari Raja Linge. Raja Linge pun membunuh anak buahnya itu. Lalu hamba memakan dua ekor kerbau lagi dan memfitnah satu anak buah Raja Linge yang tersisa dan Raja Linge lagi – lagi membunuhnya. Sebenarnya hamba merasa bersalah.” Cerita naga sambil terisak.
Naga melanjutkan, “Hamba masih makan dua ekor lagi dan Raja Linge tersadar bahwa hamba yang memakannya. Raja Linge yang tahu pun menusukkan pedangnya kepada hamba sampai membuat hamba lumpuh seperti sekarang. Tapi sungguh, atas kesalahan hamba, hamba sangat menyesal”.
Mendengar pengakuan tersebut, Sultan Meurah dan Renggali mencabut pedang yang selama ini membuat naga lumpuh. Setelah pedang tersebut lepas, sang naga diminta untuk kembali ke tempatnya berasal yaitu di laut.
Sambil menangis, naga itu pun menggeser tubuhnya mengikuti perintah dan secara perlahan bergerak menuju laut.
Dari sana terbentuk sebuah sungai kecil karena pergerakan naga tersebut dan pada akhirnya sungai kecil tersebut dinamakan sebagai Sungai Alue Naga.</t>
  </si>
  <si>
    <t>Legenda Batu Menangis</t>
  </si>
  <si>
    <t>Watu Maladong dikenal sebagai nama salah satu pantai di Pulau Sumba, Provinsi Nusa Tenggara Timur, yang dihiasi gugusan batu megah di tengah hamparan pasir dan lautnya. Namun, sebenarnya nama ini diambil dari legenda yang telah diceritakan turun-temurun tentang seorang petani–seperti mata pencaharian sebagian besar warga Sumba hingga kini–yang sakti, dan berhasil membawa batu bertuah ke tanah Sumba.
Cerita Watu Maladong berpusat pada tiga orang karakter. Kepala desa yang mendapat kesaktian dari watu maladong atau kumpulan tiga batu, tapi justru menyalahgunakannya. Ada juga petani dari Pulau Sumba yang digambarkan sebagai sosok yang tidak mudah menyerah, selalu berniat baik dan mau menerima bantuan orang lain. Yang terakhir adalah seorang nenek yang juga berniat baik dan selalu ingin menolong..
Batu watu maladong sangat didambakan, karena dipercaya mampu memberi tiga jenis kesuburan alam yang diidamkan rakyat yang tinggal di kawasan Indonesia Timur. Tanah di sana kering karena iklim sabana tropis yang membuat dataran terpapar panas cukup ekstrem. Bahkan untuk bertani saja perlu perjuangan. Maka kedatangan batu yang dibawa sang petani akhirnya menjadi anugerah yang dikenang hingga kini..
Batu watu maladong sangat didambakan, karena dipercaya mampu memberi tiga jenis kesuburan alam yang diidamkan rakyat yang tinggal di kawasan Indonesia Timur.
Penasaran akan kekuatan apa saja yang disimpan oleh Watu Maladong? Ikuti kisah lengkapnya berikut ini.
Kebun Porak-Poranda
Alkisah ada seorang petani yang tinggal sendirian di Pulau Sumba. Ia rajin merawat kebunnya hingga sehat nan subur. Betapa kagetnya petani saat suatu pagi menemukan kebun kesayangannya porak-poranda. Setelah ditelusuri, ia menemukan jejak babi hutan, meski rasanya tak mungkin karena kebun miliknya dikelilingi pagar yang tinggi.
Rasa penasaran dan kesal membuat petani memutuskan mengintai kebunnya untuk menangkap basah pelaku perusak. Tak lupa ia membawa tombak sakti pemberian turun-temurun dari leluhur, Numbu Ranggata. Tanpa sang petani tahu, tombak ini bisa memecah langit menjadi petir yang akan menyerang lawan sang pemilik. Namun di tangannya, tombak itu hanyalah sebilah senjata runcing biasa.
Tanpa sang petani tahu, tombak ini bisa memecah langit menjadi petir yang akan menyerang lawan sang pemilik. Namun di tangannya, tombak itu hanyalah sebilah senjata runcing biasa.
Hari semakin malam, setelah lama menunggu akhirnya ia memergoki kawanan babi hutan yang menyerang kebunnya. Benar saja, tak seperti babi hutan biasa yang akan putar balik saat melihat pagar, jenis satu ini malah melompati pagar dengan mudahnya. Kaget sekaligus panik, petani langsung melempar tombak ke seekor babi hutan yang berjarak paling dekat dari tempat persembunyiannya hingga menancap di bagian perut sebelah kanan. Babi hutan itu mengerang kesakitan dan kabur dengan begitu cepat sekaligus membuat kawanannya kaget.
Petani merasa percuma mengejar babi hutan itu di malam hari, tapi ia harus mendapatkan tombaknya kembali agar tidak terkena kutukan leluhur. Saat matahari mulai terbit, petani segera mengikuti jejak kaki dan darah babi hutan yang kabur bersama tombak warisannya.
Ditolong Siluman Penyu
Sang petani jauh-jauh mengikuti jejak si babi hutan hingga sampai ke tepi pantai. Namun anehnya, jejak itu hilang begitu saja. Pikirnya, itu mustahil. Karena berarti para babi hutan itu terbang atau berenang ke pulau seberang, saat salah satu di antaranya luka berat. Tapi tak ada tubuh babi tergeletak di sepanjang perjalanan sang petani menelusuri jejak. Artinya, babi yang terluka itu pasti ikut menyeberang.
Masih termangu, tiba-tiba terdengar suara besar dari belakang petani menanyakan kenapa dia terlihat bingung. Saat menengok, mengangalah mulut petani mengetahui yang berbicara adalah sosok siluman penyu setinggi tebing. Sambil gemetar, ia pun menanyakan kepada siluman penyu mengenai komplotan babi hutan yang sedang dicarinya. Untuk menjawab pertanyaannya, siluman penyu meminta petani naik ke atas punggungnya untuk menyeberang ke pulau lain. Meski ragu, sang petani pun menurutinya. Ternyata rasa takutnya pada kutukan leluhur lebih besar daripada sekadar berinteraksi dengan siluman.
Sesampainya di pulau seberang, siluman penyu mempersilakan petani turun dan menyelesaikan tujuannya. Jika nanti memerlukan bantuan lagi untuk pulang, petani tinggal naik ke atas pohon kelapa dan memanggil siluman penyu sekencang-kencangnya, ia akan datang. Maka berpisahlah mereka setelah petani mengucapkan terima kasih.
Jika nanti memerlukan bantuan lagi untuk pulang, petani tinggal naik ke atas pohon kelapa dan memanggil siluman penyu sekencang-kencangnya, ia akan datang.
Penyakit Kepala Desa
Tak tahu harus mulai dari mana, petani menuju ke satu-satunya pondok di pesisir pantai. Di sana ia bertemu dengan tuan rumah seorang wanita tua yang tinggal sendirian. Pikirnya jika komplotan babi itu menyeberang dengan siluman penyu setiap malam, pasti nenek sempat melihat mereka sesekali.
Benar saja, nenek mengatakan jika babi hutan yang dikisahkan oleh sang petani memang berasal dari pulau tempat tinggalnya. Namun itu bukan babi hutan biasa, melainkan sekelompok orang berilmu yang bisa berubah bentuk. Mereka pergi ke pulau seberang untuk mencuri dan memperkaya diri. Hingga kini menjadi komplotan paling berkuasa di pulau itu.
Nenek memperingatkan bahwa mereka sungguh sakti, tak mungkin petani bisa mendapatkan Numbu Ranggata dengan mudah. Tapi nenek bersedia mengajarkan beberapa jurus yang bisa membantu petani dalam perjalanannya. Ternyata nenek adalah petarung sakti yang memilih untuk menyepi. Dia merasa hari tuanya lebih berguna jika bisa mengajar bela diri pada murid pilihannya. 
Beberapa hari berlalu hingga petani menguasai sedikit jurus nenek yang diturunkan padanya. Sebelum melanjutkan perjalanan, nenek memberi ramuan ajaib buatannya dan petuah untuk meminta imbalan Numbu Ranggata dan batu sakral Watu Maladong pada babi hutan yang ia lukai. Katanya Watu Maladong lebih baik jika dimiliki orang jujur seperti petani.
Katanya Watu Maladong lebih baik jika dimiliki orang jujur seperti petani.
Bertolaklah petani ke desa terdekat, tempat para babi hutan incarannya tinggal. Setelah mendapat pekerjaan di salah satu rumah warga, ia mendengar perbincangan mengenai Kepala Desa yang terluka parah di bagian perut tetapi lukanya tak kunjung menutup. Setiap hari darah segar mengalir hingga Kepala Desa selalu mengerang kesakitan.
Pertemuan Kembali dengan Numbu Ranggata
Mendengar omongan warga, petani yakin jika Kepala Desa itu adalah babi hutan yang berhasil ia lukai tempo hari. Petani segera menuju ke rumah Kepala Desa untuk mengambil kembali Numbu Ranggata. Sesampainya, petani langsung bertanya apakah luka di perut Kepala Desa berasal dari tikaman tombak. Pertanyaan ini membuat Kepala Desa dan pengikutnya kaget, karena tak ada seorang pun dari mereka yang membocorkan kejadian malam itu. Karena pertanyaannya, sang petani dianggap sebagai dukun sakti dan dimohon segera mengobati Kepala Desa yang sudah tak berdaya.
Sesuai petuah nenek, sebelum memberi ramuan yang nenek buatkan, petani lebih dulu meminta imbalan tombak yang melukai Kepala Desa dan Watu Maladong. Permintaan ini dianggap Kepala Desa berlebihan, tetapi ia sudah putus asa. Akhirnya Kepala Desa setuju dan terjadilah perjanjian sakral antar keduanya.
Ajaib! Ramuan nenek berhasil menyembuhkan perut Kepala Desa segera setelah dioleskan. Kepala Desa dan pengikutnya langsung kegirangan. Sambil menyerahkan Numbu Ranggata, Kepala Desa bertanya bagaimana petani bisa mengetahui kejadian rahasia itu. Petani yang sudah memegang tombak leluhur warisannya kemudian mengaku bahwa ia yang menghujam Kepala Desa dengan tombak itu beberapa hari yang lalu.
Ajaib! Ramuan nenek berhasil menyembuhkan perut Kepala Desa segera setelah dioleskan.
Rahasia yang Diketahui Nenek
Merasa dibodohi, Kepala Desa murka bukan main! Tapi di sisi lain ia sudah membuat perjanjian sakral yang tak boleh diingkari. Demi mempertahankan harga dirinya, Kepala Desa mengajak petani bertarung. Jika petani menang, ia akan mendapatkan Watu Maladong. 
Melihat kemampuan Kepala Desa yang bisa berubah bentuk, petani pesimis bisa mengalahkan Kepala Desa. Akhirnya petani mengajukan waktu satu bulan untuk mempersiapkan diri. Jika petani terlambat atau tidak datang sama sekali, anggaplah ia gugur dan Watu Maladong tetap menjadi milik Kepala Desa. Hal itu dianggap setimpal mengingat keputusan duel dari Kepala Desa datang tiba-tiba.
Petani kemudian kembali ke pondok nenek untuk menceritakan semua hal yang telah terjadi. Rasanya petani ingin mundur karena tujuan ia datang hanyalah Numbu Ranggata. Mendengar keraguan petani, nenek menceritakan kisah Watu Maladong. Bahwasanya Watu Maladong adalah batu sakti yang bisa menumbuhkan sumber daya alam dan mata air di mana saja sesuai keinginan pemiliknya. Itulah alasan mengapa pulau nenek tinggal begitu subur, tidak kering seperti pulau asal petani.
Bahwasanya Watu Maladong adalah batu sakti yang bisa menumbuhkan sumber daya alam dan mata air di mana saja sesuai keinginan pemiliknya.
Belum selesai, nenek juga menceritakan rahasia kesaktian Numbu Ranggata yang bisa memecah langit menjadi petir untuk menyerang lawan. Dulu pemiliknya begitu ditakuti dan dihormati. Nenek berpesan supaya petani harus bermeditasi agar bisa meminta petuah dari leluhurnya untuk menguasai kesaktian tersebut. Sementara itu, nenek membantu raganya berkembang melalui latihan fisik.
Pertarungan dengan Kepala Desa
Satu bulan berlalu, kini Numbu Ranggata menyatu dengan tubuh petani atas izin leluhur. Terakhir, nenek membocorkan teknik bela diri pemungkas Kepala Desa yakni guncang bumi. Jurus guncang bumi akan membuat tanah berguncang, sehingga lawan kebingungan menyeimbangkan diri, dan diakhiri oleh serangan jarak jauh Kepala Desa. Jika terjadi, petani harus segera berbaring, niscaya guncangan tak akan mengecohnya.
Jurus guncang bumi akan membuat tanah berguncang, sehingga lawan kebingungan menyeimbangkan diri, dan diakhiri oleh serangan jarak jauh Kepala Desa.
Kembali ke kediaman Kepala Desa, ternyata petani sudah ditunggu-tunggu. Mereka pun segera bertarung. Kepala Desa kaget akan kemampuan bela diri petani yang mengesankan. Keduanya bertarung sengit, terlempar, melayang, terhempas bertubi-tubi tetapi belum ada yang menyerah juga. Akhirnya Kepala Desa mengeluarkan jurus guncang bumi.
Tidak panik, petani langsung berbaring hingga guncangan melemah. Saat berdiri, ia diserang lagi oleh jurus jarak jauh kepala desa yang cukup melukainya. Namun, jika terlalu lama bertanding, petani bisa kalah karena kehabisan energi. Akhirnya, ia pun menggunakan kekuatan Numbu Ranggata yang berada dalam tubuhnya untuk memanggil petir.
Seketika langit berubah gelap, petir dan guntur bersahutan. Segera petani menyambarkan petir pada tubuh kepala desa yang masih terkejut melihat langit, sampai terbaring di tanah. Ajaibnya, ia masih hidup tetapi tak mampu lagi bertanding karena tenaganya lenyap seketika. Kepala desa berpikir jika ia masih hidup, itu hanya belas kasih dari petani mengingat petir yang menyambarnya tadi bisa saja menghabisinya. 
Membawa Watu Maladong Pulang
Kepala desa mengakui kehebatan petani. Ia pun menyerahkan Watu Maladong karena menganggap petani bisa menjaganya. Kepala Desa menjelaskan jika batu Watu Maladong ada tiga butir. Dua butir berjenis laki-laki yang akan memberi padi dan jagung. Satu butir lainnya berjenis perempuan dan akan memberi jewawut, tanaman serealia yang biasa dikenal juga dengan nama sekoi. Ketiganya bersama-sama akan memanggil sumber air yang tidak pernah habis. 
Batu Watu Maladong ada tiga butir. Dua butir berjenis laki-laki yang akan memberi padi dan jagung. Satu butir lainnya berjenis perempuan dan akan memberi jewawut, tanaman serealia yang biasa dikenal juga dengan nama sekoi.
Kepala Desa berpesan petani harus menjaganya karena akan ada banyak orang yang ingin mendapatkannya. Selain itu, Watu Maladong hanya bisa digunakan untuk niat baik, jika pemiliknya bersikap buruk kekuatannya akan hilang. Di akhir perkataannya, Kepala Desa menyadari jika Watu Maladong memilih tuan baru berarti Kepala Desa telah menyalahgunakan kekuatannya. 
Setelah mendapatkan Watu Maladong, petani kembali ke rumah nenek untuk menyampaikan terima kasih lalu mengajak nenek pulang ke Pulau Sumba bersamanya. Petani akan mengurus nenek di hari tua, dan memperlakukannya sebagai orang tuanya sendiri. Sang petani lantas naik ke atas pohon kelapa tertinggi untuk memanggil siluman penyu agar mengantarnya kembali ke Pulau Sumba.
Ketika siluman penyu datang, nenek menyuruh petani melepaskan Watu Maladong ke laut agar mereka berjalan sendiri mengikuti tuannya dan tidak menambah beban siluman penyu. Naiklah mereka ke punggung penyu kemudian menyeberang bersama. 
Sampai di Pulau Sumba, ternyata Watu Maladong sudah menunggu tuannya di tepi pantai. Segera petani memberikan tugas Watu Maladong untuk mencari sumber air. Ketiga batu pun berkeliling sambil membentuk empat mata air yakni mata air Nyura Lele di Tambolaka, mata air Weetebula di desa Weetebula, mata air Wee Muu di perbatasan Wewewa Barat dan Wewewa Timur, serta mata air Weekello Sawah di dalam gua alam daerah Wewewa Timur.
Ketiga batu pun berkeliling sambil membentuk empat mata air yakni mata air Nyura Lele di Tambolaka, mata air Weetebula di desa Weetebula, mata air Wee Muu di perbatasan Wewewa Barat dan Wewewa Timur, serta mata air Weekello Sawah di dalam gua alam daerah Wewewa Timur.
Selanjutnya, petani menugaskan Watu Maladong menumbuhkan sumber daya alam. Berpencarlah ketiganya menumbuhkan ladang padi, jagung, dan jewawut di beberapa kawasan Pulau Sumba. Setelah selesai, mereka kembali pada tuannya. 
Dirasa telah cukup memberi keajaiban pada alam setempat dan sekitarnya, nenek menyarankan agar batu-batu itu berpencar sehingga tidak bisa dicuri orang. Akhirnya petani menyuruh ketiganya mencari tempat aman dan bersembunyi selamanya. Konon, satu batu laki-laki penumbuh jagung memilih bersembunyi di Bondo Kodi, sedangkan dua lainnya di dasar laut Samudera Hindia.</t>
  </si>
  <si>
    <t>Legenda Kebo Iwa dan Asal-Usul Gunung Batur</t>
  </si>
  <si>
    <t>Kebo Iwa adalah legenda dari Provinsi Bali yang terkenal akan kekayaan seni dan budayanya. Salah satu cerita rakyat yang berasal dari Pulau Dewata ini adalah Kebo Iwa, yang bercerita tentang terbentuknya Danau dan Gunung Batur. Bertempat di wilayah Kintamani, gunung berketinggian 1717 mdpl ini dikenal sebagai gunung api yang masih aktif. Tak hanya menjadi objek wisata favorit untuk melihat terbitnya matahari, Gunung Batur pun memiliki makna penting bagi kepercayaan yang dianut masyarakat Bali. Dalam ajaran Hindu, gunung tersebut dianggap sebagai sumber kesejahteraan yang wajib dilestarikan. 
Lantas, bagaimana asal mula terbentuknya kedua situs alam ini menurut cerita rakyat Bali?
Dahulu, dikisahkan, seorang anak tumbuh sebesar raksasa di suatu desa. Lama-kelamaan, kelakuan dan nafsu makannya yang begitu besar menimbulkan keresahan, sehingga seluruh warga desa harus menanggung kebutuhannya. Alhasil, warga bersiasat untuk menyingkirkan anak yang diberi panggilan Kebo Iwa itu dari desa.
Kisah ini diceritakan secara turun-temurun di kalangan masyarakat Bali dan akhirnya menjadi salah satu cerita rakyat populer di Indonesia. Selain itu, legenda Kebo Iwa pun turut menjadi inspirasi Bali TV dalam memproduksi cerita bersambung yang berjudul Legenda Bali Kebo Iwa “Mahaputra Nusantara.”
Kebo Iwa dikenal sebagai sosok yang serakah, emosional, dan pemalas.
Kebo Iwa merupakan peran utama dari cerita ini. Karakter pendukung lainnya digabung menjadi satu kesatuan dan bukan tokoh terpisah, melainkan sebagai warga dan kepala desa. Sebagaimana diketahui, Kebo Iwa memiliki sifat kurang terpuji. Ia terkenal sebagai sosok yang serakah, emosional, dan pemalas. Di sisi lain, warga desa digambarkan sebagai kelompok masyarakat yang hidup dalam ketakutan, cerdik, tapi kurang berhati-hati. 
Mari kita simak kisah selengkapnya.
Kebo Iwa Lahir dan Tumbuh Sangat Besar
Dikisahkan di suatu desa di Pulau Bali. Pada suatu waktu, hiduplah sepasang suami istri yang rukun dan berkecukupan. Namun, kebahagiaan kurang lengkap mereka rasakan. Bertahun-tahun menikah, mereka belum juga dikaruniai keturunan. Setiap hari, mereka tak henti berdoa kepada Sang Hyang Widhi Wasa (sebutan untuk Tuhan dalam agama Hindu) agar diberi seorang anak. Hingga suatu hari, doa mereka didengar. Sang istri mengandung dan melahirkan seorang bayi laki-laki.
Bayi itu ternyata istimewa, karena pertumbuhannya yang sangat cepat. Meski masih bayi, porsi makannya menyerupai orang dewasa. Semakin hari, ia tumbuh semakin besar, sehingga bertambah pula nafsu makannya. Lama-kelamaan, besar tubuhnya melebihi ukuran orang dewasa. Lantas, orang-orang memanggilnya dengan sebutan Kebo Iwa yang berarti “paman kerbau.”
Orang-orang memanggilnya dengan sebutan Kebo Iwa yang berarti “paman kerbau.”
Kebo Iwa yang tumbuh semakin besar membuat kedua orang tuanya kewalahan. Kedua orang tuanya tak sanggup lagi memenuhi nafsu makan Kebo Iwa, sehingga harus meminta bantuan dari warga desa. Sejak saat itu, kebutuhan pangan Kebo Iwa turut ditanggung seluruh penduduk desa. 
Kebo Iwa yang Rakus
Selain nafsu makannya, Kebo Iwa juga terkenal akan sifatnya yang pemarah. Jika keinginannya tidak terpenuhi, Kebo Iwa akan merusak lingkungan sekitarnya. Kebo Iwa bisa menghancurkan rumah warga, bahkan tak segan merusak pura ketika merasa makanannya kurang. Tentu saja hal ini semakin meresahkan warga desa. 
Kebo Iwa sebetulnya dapat diandalkan.
Meski begitu, Kebo Iwa sebetulnya dapat diandalkan. Karena tubuh dan tenaganya yang besar, Kebo Iwa kerap dimintai pertolongan untuk mengangkut batu, meratakan tanah, memindahkan bangunan, membendung sungai, hingga menggali sumur. Semua itu Kebo Iwa kerjakan karena imbalan yang disiapkan warga desa baginya, yaitu makanan yang berlimpah.
Di sisi lain, warga desa juga cemas ketika penghujung musim hujan tiba. Sebagian besar penduduk yang hidup dari pertanian mengkhawatirkan persedian bahan pangan ketika musim kering datang. Bagaimana bisa memenuhi kebutuhan Kebo Iwa yang luar biasa besar, sementara kebutuhan pangan mereka sehari-hari saja terbatas? Mereka dilanda ketakutan membayangkan amarah Kebo Iwa yang kelaparan dan dapat mengamuk sejadi-jadinya.
Gagal Panen di Desa
Hal meresahkan ini membuat warga berpikir agar ketakutan itu tidak menjadi kenyataan. Akhirnya, warga berhasil menemukan siasat untuk menyingkirkan Kebo Iwa.
Suatu hari, warga menemui Kebo Iwa yang sedang asyik menyantap makanan yang disiapkan untuknya. Para warga menyampaikan keluh kesah mereka, bahwa banyak rumah warga yang rusak akibat ulah Kebo Iwa ketika mengamuk. Kebo Iwa bersikeras bahwa itu terjadi karena kesalahan penduduk desa yang tidak memberi makanan yang cukup untuknya.
Warga desa berkata bahwa kekurangan makanan itu terjadi karena gagal panen akibat air yang tidak lagi tersedia di musim kemarau yang berkepanjangan. Tetapi, jika Kebo Iwa bisa membuatkan sumur yang besar, pertanian akan kembali subur. Air dari sumur itu akan digunakan warga untuk mengairi sawah-sawah dan lahan pertanian, sehingga tak ada lagi gagal panen dan bahan pangan berkecukupan. Jika sanggup membuatkan sumur besar tersebut, warga meyakinkan Kebo Iwa bahwa mereka akan memberinya makanan seberapa pun banyaknya.
Kebo Iwa Menggali Sumur Besar
Membuat sumur adalah hal kecil bagi Kebo Iwa. Ia pun menyetujuinya, bahkan semakin semangat mendengar permintaan tolong penduduk desa. Ia tidak sabar membayangkan betapa puas dirinya dengan makanan yang berlimpah. 
Membuat sumur adalah hal kecil bagi Kebo Iwa.
Kebo Iwa membangun kembali rumah-rumah penduduk yang rusak dan menggali tanah di tempat yang sudah ditentukan. Pada saat yang bersamaan, warga mengumpulkan batu-batu kapur di sekitar tempat galian Kebo Iwa.
Kebo Iwa kemudian bertanya, “Untuk apa batu-batu kapur besar itu dikumpulkan?” Kata warga desa, batu-batu itu disiapkan untuk rumah Kebo Iwa. Ia pun semakin semangat menggali tanah sumur hingga air mulai terpancar keluar dari tanah. Kebo Iwa pikir pekerjaannya sudah selesai, namun ternyata belum. Kepala desa mengatakan bahwa sumur yang digali masih kurang besar untuk menjadi sumber air satu desa. Menurut dan percaya, Kebo Iwa pun terus menggali lubang tanah hingga semakin besar dan dalam. 
Kebo Iwa Kelelahan
Setelah bekerja, Kebo Iwa akhirnya kelelahan dan beristirahat untuk makan. Warga rupanya sudah menyiapkan makanan yang banyak bagi Kebo Iwa, dan hal itu membuatnya sangat senang. Tidak menunggu lama, Kebo Iwa langsung menyantap seluruh makanan di depannya. Kekenyangan, Kebo Iwa mengantuk luar biasa dan tertidur pulas hingga mendengkur di dalam sumur hasil galiannya.
Tidurnya Kebo Iwa adalah waktu yang ditunggu-tunggu warga desa untuk menjalankan siasat yang telah disiapkan. Kepala desa memerintahkan warga untuk melempar batu-batu kapur besar yang sudah disiapkan ke dalam galian sumur Kebo Iwa. Ketika warga beramai-ramai melemparkan batu ke lubang tersebut, Kebo Iwa tetap tertidur nyenyak dan tidak menyadari hal yang dilakukan warga.
Tidurnya Kebo Iwa adalah waktu yang ditunggu-tunggu warga desa untuk menjalankan siasat yang telah disiapkan.
Kebo Iwa Terkubur di Sumur Galiannya
Air dari dalam tanah terus keluar mengisi galian sumur. Batu-batu kapur pun semakin memenuhi galian tersebut. Kebo Iwa yang tertidur di dalamnya sontak tersedak dan terkejut menyadari hal yang terjadi. Malang, ketika Kebo Iwa bangun semuanya sudah terlambat. Rasa kenyang ditambah air dan bebatuan yang memenuhi galian sumur membuatnya tidak sanggup keluar dari sumur dan menyelamatkan diri. Kebo Iwa menjadi tidak berdaya dan akhirnya mati terkubur di dalam galiannya sendiri.
Celakanya, air dari dalam galian terus-menerus keluar sampai meluap dan membanjiri desa dan area sekitar. Akibat banjir, warga akhirnya kehilangan harta benda, sawah, ladang, hewan ternak, dan rumah. Semua terburu-buru mengungsi ke tempat yang lebih tinggi tanpa dapat menyelamatkan banyak barang.
Timbunan tanah hasil galian Kebo Iwa yang menumpuk kemudian membentuk sebuah gunung yang sekarang dikenal dengan nama Gunung Batur.
Beberapa desa yang tenggelam itu kemudian membentuk sebuah danau besar. Danau itu kini dikenal dengan nama Danau Batur. Timbunan tanah hasil galian Kebo Iwa yang menumpuk kemudian membentuk sebuah gunung yang sekarang dikenal dengan nama Gunung Batur.</t>
  </si>
  <si>
    <t>Kisah Legenda Terjadinya Air Putri</t>
  </si>
  <si>
    <t>Maluku Utara</t>
  </si>
  <si>
    <t>Alkisah pada jaman dahulu kala, hiduplah seorang putri yang bernama Ta Ina Luhu dari Negeri Luhu di Pulau Seram. Ia adalah anak dari Raja Negeri Luhu yang begitu bijaksana, baik, dan berbudi pekerti luhur. Suatu ketika Belanda menguasai Negeri Luhu dan seluruh keluarga Raja tewas dibantai Belanda kecuali sang putri yang ditangkap namun berhasil melarikan diri. Singkat cerita, ia diselamatkan oleh kerajaan lain yang bernama Soya. Sang putrid diperlakukan layaknya keluarga kerajaan. Namun, ternyata Putri Ta Ina Luhu dihamili oleh para serdadu Belanda yang menangkapnya. Ia merasa tidak enak merepotkan Raja Soya dan melarikan diri dari Kerajaan Soya.
Sang Putri Ta Ina Luhu ingin hidup sendiri dengan keadaannya saat ini. Ia kabur dari Istana Soya dengan menaiki kuda kerajaan dan pergi menyusuri hutan belantara yang dingin dan mencekam. Setelah berjalan jauh, akhirnya Ta Ina Luhu kelelahan dan terjatuh dari kuda. Setelah istirahat, Putri Ta Ina Luhu pun melanjutkan perjalanan dengan berbagai kejadian ajaib yang terjadi. Tempat ia beristirahat kini menjadi sebuah gunung yang bernama “Gunung Nona”, kemudian pada saat ia memacu kuda dengan kencangnya, topi yang ia gunakan pun terbang tertiup angin namun pada saat akan diambil topi tersebut berubah menjadi batu yang kemudian dikenal sebagai “Batu Capeu”. Selanjutnya, Sang Putri terus menyusuri wilayah pantai Amasuhu dalam keadaan yang sangat melelahkan dan akhirnya ia pun memutuskan untuk beristirahat dan minum pada sebuah mata air yang hingga kini dikenal sebagai “Air Putri”.
Air Putri berada di Pulau Seram, tepatnya Seram bagian barat. Perjalanan menuju tempat ini dengan kendaraan bermotor memakan waktu hampir 2 jam dari Piru, Ibukota kabupaten Seram Bagian Barat. Obyek wisata ini masih sangat alami, bahkan untuk mencapai tempat ini kita harus melalui jalan tanah yang kurang baik. Kira-kira 1,5 kilometer dari jalan raya Trans Seram, kita harus menyusuri hutan dan menuju sebuah desa transmigran yang berpenduduk masyarakat suku Buton. Letak Air Putri berada di pinggir desa ini.
Lama perjalanan dan kesulitan-kesulitan yang dilalui sekejap terbayarkan ketika sampai di Air Putri. Sesuai kisah legenda yang menyertainya, Air Putri adalah mata air yang berada tepat di pinggir pesisir pantai. Oleh karena itu, air tawar yang keluar dari mata air membentuk sebuah laguna dan bercampur dengan air laut yang asin dan hangat pada satu titik. Kondisi geografis Air Putri sangatlah unik, sebuah laguna yang terletak menjorok ke daratan dan membentuk sebuah sungai yang berakhir di lautan nan luas. Pantai, Laguna, Sungai, air asin, air tawar dan pepohonan yang teduh menjadi satu di wilayah Air Putri ini.
Warga sekitar biasa memanfaatkan Air Putri sebagai tempat bersantai layaknya Sang Putri Ta Ina Luhu. Mereka biasanya mandi di laguna Air Putri dan berwisata di pantai yang berada di dekatnya. Bahkan dalam waktu-waktu liburan, tempat ini akan ramai dikunjungi warga dan kios-kios dagangan pun akan bermunculan. Air Putri memang belum banyak dikenal secara umum, tapi sudah menjadi tempat favorit bagi warga setempat untuk berekreasi.
Kisah perjalanan sang Putri Ta Ina Luhu ini masih panjang dan setiap kejadian yang ia alami berikut tempatnya banyak menjadi nama tempat di Seram dan Ambon yang dikenal hingga kini. Kisah Putri Ta Ina Luhu ini menjadi sebuah cerita rakyat Maluku yang dikenal sebagai kisah Nenek Luhu. Bahkan, keberadaan Nenek Luhu saat ini menjadi cerita mistik dimana Sang Nenek yang merupakan penjelmaan Putri Ta Ina Luhu akan muncul ketika hujan lebat dan mulai meculik anak-anak yang berada di luar rumah. Pesan moral dari kisah Ta Ina Luhu atau Nenek Luhu ini adalah kemandirian yang dimiliki sang putri dan pesan bagi anak-anak agar tidak keluar rumah saat hujan lebat.</t>
  </si>
  <si>
    <t>Kisah Cinta Roro Suminten dan Raden Subroto dalam Warok Suromenggolo</t>
  </si>
  <si>
    <t>Warok Suromenggolo merupakan salah seorang pembesar pasukan (manggala) yang berasal dari Kadipaten Ponorogo, Jawa Timur. Sisi kehidupannya penuh intrik politik namun menyimpan kisah cinta yang cukup romantis. Anak Suromenggolo bernama Roro Warsiyani yang mencintai Raden Subroto anak Adipati Ponorogo dipentaskan dengan apik lewat pagelaran seni dan teatrikal tradisional bertitel Warok Suromenggolo. Para pemain yang memainkan seni teater Dongkrek ini dimainkan oleh Paguyuban Reog Ponorogo Jabodetabek di tempat pertujukan Sasono Langen Budaya, Taman Mini Indonesia Indah pada Juli lalu.
Ponorogo sebagai kadipaten dari Kerajaan Majapahit di masa kekuasaan Bhre Kertabumi yang bergelar Brawijaya V (1468-1478), menyimpan sejarah mengenai sosok Raden Panembahan Batara Katong adik dari Raden Patah, Sultan Demak. Raden Batara Katong sendiri mempunyai sosok pengawal (manggala) kerajaan yang amat setia bernama Warok Suromenggolo, yang sakti mandraguna. Ponorogo dibawah pemerintahan Adipati Raden Batara Katong, mengalami kemajuan dan kemakmuran, Gemah Ripah Loh Jinawi, Tata Tentrem Karto Rahajo. Namun ketika ia sudah menua, kepemimpinan beralih kepada anaknya, Panembahan Agung.
Banyak intrik yang akan dilancarkan untuk memberontak kepada Panembahan Agung. Warok yang terkenal selain Suromenggolo antara lain, Suro Handoko,Gunoseco, Honggojoyo, dan Sino Kobra, ingin memberontak dan maksud ini diendus oleh Suromenggolo. Suromenggolo bertekad mempertahankan kepemimpinan yang ada.
Dalam teater Dongkrek ini, dikisahkan Jin Kluntung Wuluh menari diiringi bala tentaranya yang melingkar mengitari dengan gerak loncat kesana kemari. Kemudian muncul sosok tokoh pemuda memerankan Jin Kluntung Mungil dengan muka yang sangar mengadu kepada ayahnya Jin Kluntung Wuluh, bahwa dirinya ingin menikahi seorang wanita anak manusia. Namun sang Kluntung Mungil malah menampar anaknya.
Si Jin Kluntung Mungil ditolak untuk menikahi Cempluk atau Roro Warsiyani anak  Suromenggolo. Sang ayah Kluntung Wuluh mengatakan kepada anaknya, “Anak polah bopo kepradah, anak bertingkah bapaknya ikut terkena imbasnya”.
Atas masalah anaknya, sang ayah Kluntung Wuluh mencoba membangunkan seorang petapa yakni Warok Suro Handoko, dengan mengeluarkan ilmu sakti yang dimiliki Jin Kluntung Wuluh, Warok Surohandoko pun terbangun dari pertapaannya dan membuat pasukan jin kocar-kacir.
Warok Surohandoko yang terbangun kemudian meminta kepada Raja Jin Kluntung Wuluh penguasa Gunung Dloka, untuk menjadikan dirinya seorang Warok yang paling unggul di wilayah Ponorogo, dengan mengalahkan kakaknya warok Suromenggolo. Raja Jin Kluntung Wuluh kemudian memberikan syarat bahwa Anaknya harus bisa menikah dengan Cempluk, anak dari Warok Suromenggolo.
Sebuah pusaka diberikan oleh Jin Kluntung Wuluh kepada Warok Surohandoko, berupa Aji dawet upas, berupa minuman yang berbahan cendol yang terbuat dari mata manusia. Melalui Aji Dawet Upas, Suromenggolo akan menderita luka bakar dan jatuh pingsan.
Warok Suromenggolo yang berpegang teguh dengan ajaran kemanusiaan, bertempur dengan adiknya Warok Surohandoko. Keduanya menggunakan kekuatan kanuragannya dan senjata yang sama yakni kolor sakti. Warok Suromenggolo memenangkan pertarungan itu.
Kemudian para penari jatilan masuk ke panggung teater, terdiri dari 8 orang penari putra dan 8 orang penari putri. Mereka saling bergantian menari antara putra dan putri. Diantara mereka juga terjadi parodi-parodi yang menyebabkan penonton tertawa. Sampai akhirnya masuklah reog ke atas panggung berputar-putar menari dan beratraksi.
Adegan dilanjutkan dengan Roro Suminten yang masuk ke panggung. Roro Suminten merupakan anak dari Warok Gunaseco yang mencintai Raden Subroto. Namun Warok Suromenggolo mengatakan kepada Roro Suminten bahwa Raden Subroto tidak mencintai Roro Suminten melainkan mencintai Roro Warsiyani (Cempluk). Mendengar cerita tersebut, Roro Suminten pun pingsan, tersadar dan menangis meratapi Raden Subroto. Persiapan perkawinan menjadi gagal dan undangan tersebar luas, akhirnya Roro Suminten menjadi gila. Keluarga Warol Gunaseco pun menjadi dendam, berkeinginan untuk membunuh Cempluk.
Terjadilah mediasi antara Warok Suromenggolo dan Gunaseco. Si Suromenggolo berdebat dengan Warok Gunaseco terkait dosa Cempluk, sehingga harus dibunuh. Mediasi menemui jalan buntu dan berakhir dengan perkelahian keduanya. Ketika Warok Gunaseco mulai kalah munculah Warok Surohandoko dengan menyiramkan Aji Dawet Upas ke muka Warok Suromenggolo mengenai mata Warok Suromenggolo. Namun luka tersebut sembuh seketika dengan pusaka Ruyung Bang pemberian sang Guru Batara Katong. Warok Suromenggolo akhirnya mengajak duel keduanya. Ketika keduanya hampir kalah, munculah Warok Singobowo dari Perguruan Argo Wilis, mendamaikan ketiganya yang bertikai.
Tak lama kemudian, Roro Suminten yang gagal menikah dengan Raden Subroto, hadir diatas panggung dengan istrinya Roro Warsiyani (Cempluk) muncul ke atas panggung, dengan menggunakan jaran kepang (kuda lumping) dan berceloteh tak tahu arah, layaknya orang gila. Perlahan-lahan Roro Suminten mulai sadar dari gilanya, berkat kesaktian Warok Suromenggolo. Setelah sembuh, Warok Suromenggolo meminta Raden Subroto untuk mempersunting Roro Suminten sebagai istri keduanya.</t>
  </si>
  <si>
    <t>Si Tanggang, Si Anak Durhaka dari Kalimantan</t>
  </si>
  <si>
    <t>Di suatu zaman di pedalaman Kalimantan, hiduplah seorang anak muda yang bernama Tanggang. Tanggang tinggal bersama ibunya di sebuah desa kecil yang terletak di tepi sungai. Mereka hidup sederhana dari hasil menangkap ikan dan bertani di ladang kecil milik mereka.
Meskipun hidup dalam kemiskinan, Tanggang adalah seorang anak yang baik hati dan rajin. Setiap hari, dia membantu ibunya dalam pekerjaan rumah tangga dan mencari nafkah di sungai. Namun, ada satu hal yang membuat Tanggang terkenal di desanya, yaitu keangkuhan dan kesombongannya.
Suatu hari, sebuah kapal dagang tiba di desa mereka. Kapal itu membawa berbagai barang dagangan dari luar daerah. Tanggang yang melihat kapal itu, merasa kagum dan bermimpi suatu hari nanti akan menjadi seorang kapten kapal yang gagah berani. Namun, pikirannya itu membuatnya semakin sombong.
Ibunya yang melihat perubahan sikap Tanggang, berusaha untuk menasehatinya. Namun, Tanggang malah semakin angkuh dan mengabaikan perkataan ibunya. Hingga suatu hari, kapal dagang itu berlayar meninggalkan desa mereka. Tanggang yang melihat hal itu, merasa iri dan ingin pergi dari desanya untuk meraih mimpinya.
Tanggang meninggalkan desanya dengan perasaan sedih dan marah. Dia berjanji kepada dirinya sendiri bahwa suatu hari nanti dia akan kembali sebagai seorang kapten yang sukses dan membuktikan kepada semua orang betapa hebatnya dia. Tanpa mempedulikan perasaan ibunya, Tanggang pergi meninggalkan desa menuju ke kota besar.
Di kota, Tanggang mencoba berbagai cara untuk meraih mimpinya. Dia bekerja keras dan tidak pernah menyerah meskipun mengalami banyak kesulitan. Akhirnya, setelah bertahun-tahun bekerja keras, Tanggang berhasil menjadi seorang kapten kapal yang sukses dan kaya raya.
Namun, semakin sukses Tanggang, semakin besar pula kesombongannya. Dia lupa akan asal-usulnya dan mengabaikan ibunya yang sudah tua dan lemah di desa. Hingga suatu hari, saat sedang berlayar di laut lepas, kapalnya diserang oleh badai yang dahsyat.
Tanggang yang merasa percaya diri, berusaha untuk mengatasi badai tersebut. Namun, takdir berkata lain. Kapalnya tenggelam dan Tanggang terlempar ke laut. Saat itulah, Tanggang menyadari betapa kesombongannya telah membuatnya menjadi orang yang durhaka kepada ibunya dan tidak bersyukur atas segala yang telah diberikan padanya.
Dalam kegelapan laut yang dalam, Tanggang berdoa kepada Tuhan untuk memohon ampun atas segala kesalahannya. Dan tiba-tiba, Tanggang berubah menjadi batu besar yang terapung di tengah laut. Legenda mengatakan bahwa batu itu adalah Tanggang yang telah dihukum karena keangkuhannya.
Dari cerita ini, kita dapat belajar bahwa kesombongan dan keangkuhan hanya akan membawa kita kepada kehancuran. Kita harus selalu menghargai asal-usul dan tidak melupakan orang-orang yang telah berjasa dalam hidup kita. Sebagai manusia, kita harus selalu rendah hati dan bersyukur atas segala nikmat yang telah diberikan kepada kita.
Begitulah kisah Si Tanggang, si anak durhaka dari Kalimantan yang mengajarkan kepada kita akan pentingnya kesederhanaan, kebaikan hati, dan rasa syukur dalam hidup. Semoga kita dapat mengambil pelajaran berharga dari cerita ini dan menjadikannya sebagai pedoman dalam kehidupan sehari-hari.</t>
  </si>
  <si>
    <t>Legenda Ikan Gabus Emas</t>
  </si>
  <si>
    <t>Sulawesi Timur</t>
  </si>
  <si>
    <t>Di pedalaman Sulawesi Timur, terdapat sebuah danau yang disebut Danau Tondano. Danau ini dikelilingi oleh hutan belantara yang lebat dan menjadi tempat tinggal bagi berbagai jenis makhluk hidup, termasuk ikan-ikan yang beragam.
Legenda yang turun-temurun diceritakan oleh penduduk asli daerah itu mengisahkan tentang keberadaan seekor ikan gabus yang memiliki sisik berkilauan emas yang sangat indah. Ikan itu dijuluki "Si Gabus Emas".
Menurut legenda, dahulu kala, di sebuah desa kecil di sekitar Danau Tondano, hiduplah seorang anak muda yang pemberani dan berjiwa petualang bernama Berto. Berto sangat gemar memancing di danau tersebut, mencari ikan untuk memenuhi kebutuhan hidupnya.
Suatu hari, ketika sedang memancing di tepi danau, Berto tanpa sengaja menemukan sebuah gua kecil yang tersembunyi di antara semak-semak di pinggiran hutan. Dengan rasa penasaran, Berto memasuki gua tersebut dan menemukan sesuatu yang mengejutkan: sebuah kolam kecil yang dihuni oleh seekor ikan gabus berkilauan emas.
Berto sangat terkesan dengan keindahan ikan tersebut dan memutuskan untuk membawa ikan itu pulang sebagai hadiah untuk ibunya. Namun, sebelum dia meninggalkan gua, tiba-tiba muncul seorang tua yang mengaku sebagai penjaga gua.
"Anak muda, kau telah menemukan harta tersembunyi di dalam gua ini. Namun, ingatlah, keindahan ikan ini hanya akan bertahan jika kau memperlakukannya dengan baik dan menghormatinya," kata sang tua dengan suara serak.
Berto mengangguk mengerti dan berjanji akan merawat ikan gabus emas tersebut dengan baik. Dia membawa pulang ikan itu dan menempatkannya di kolam kecil di halaman belakang rumahnya.
Setiap hari, Berto dengan penuh kasih sayang merawat ikan gabus emas itu. Dia memberinya makanan yang baik dan membersihkan kolamnya secara rutin. Tak lama kemudian, kabar tentang keberadaan ikan gabus emas itu menyebar ke seluruh desa, dan orang-orang datang dari jauh hanya untuk melihat keajaiban tersebut.
Namun, keserakahan manusia tidak dapat dihindari. Ada seorang kaya raya dari desa tetangga yang bernama Raden Surya yang mendengar tentang ikan gabus emas itu. Dia ingin memiliki ikan itu untuk dijadikan hiasan di istananya.
Raden Surya datang ke rumah Berto dan menawarkan sejumlah uang yang sangat besar sebagai imbalan untuk ikan gabus emas itu. Namun, Berto menolak dengan tegas. Dia menyadari bahwa keindahan ikan itu tidak dapat diukur dengan uang.
Tidak terima ditolak, Raden Surya memutuskan untuk mencuri ikan gabus emas itu pada malam hari. Dengan dibantu oleh beberapa pengikutnya, dia menyelinap masuk ke halaman rumah Berto dan mencuri ikan itu dari kolamnya.
Keesokan harinya, ketika Berto bangun dan melihat kolamnya kosong, dia sangat sedih dan marah. Dia segera menyadari bahwa ikan gabus emas itu telah dicuri oleh Raden Surya.
Dengan tekad yang bulat, Berto memutuskan untuk mengambil kembali ikan itu. Dia menemui Raden Surya dan meminta agar ikan itu dikembalikan. Namun, Raden Surya menolak dengan sombong.
Merasa tidak ada pilihan lain, Berto memutuskan untuk menggunakan kecerdikannya. Dia merencanakan sebuah permainan yang melibatkan pertandingan memancing. Berto menantang Raden Surya untuk memancing ikan terbesar di Danau Tondano. Jika Raden Surya menang, dia boleh mempertahankan ikan gabus emas itu. Namun, jika Berto menang, ikan itu harus dikembalikan padanya.
Raden Surya, yang merasa yakin akan kemampuannya, menerima tantangan itu. Namun, saat pertandingan dimulai, Berto menunjukkan keahliannya yang luar biasa dalam memancing. Dia berhasil menangkap ikan-ikan besar satu per satu, sedangkan Raden Surya terus gagal.
Akhirnya, hanya tersisa satu ikan yang belum ditangkap: ikan gabus emas. Dengan tekad yang kuat, Berto melemparkan umpannya ke tengah danau. Tiba-tiba, ikan gabus emas itu muncul dan menggigit umpannya.
Dengan kekuatan dan keberanian, Berto berhasil menangkap ikan gabus emas itu. Dan dengan demikian, dia memenangkan pertandingan dan mendapatkan kembali ikan kesayangannya.
Raden Surya, yang kalah dalam pertandingan, harus menepati janjinya. Dengan rasa malu dan penyesalan, dia mengembalikan ikan gabus emas itu kepada Berto. Dan sejak saat itu, ikan gabus emas itu tetap tinggal di kolam kecil di halaman rumah Berto, dihormati dan dijaga dengan baik oleh penduduk desa.
Dari legenda tentang ikan gabus emas ini, kita belajar bahwa keindahan dan keistimewaan sesuatu tidak boleh disalahgunakan atau disalahpahami. Selain itu, kebaikan hati, kesabaran, dan kecerdikan selalu dihargai dan akan membawa hasil yang baik dalam menghadapi berbagai rintangan dalam hidup.</t>
  </si>
  <si>
    <t>Legenda Raja Kupu-Kupu</t>
  </si>
  <si>
    <t>Dahulu kala, di Pulau Ambon, Maluku, hiduplah seorang raja yang dikenal dengan sebutan Raja Kupu-Kupu. Namanya adalah Raja Muda. Ia diberi julukan tersebut karena keindahan sayap kupu-kupu yang selalu menghiasi istana tempat tinggalnya.
Raja Muda adalah seorang pemimpin yang adil dan bijaksana. Dia memerintah dengan cinta dan kebaikan hati, dan rakyatnya sangat mencintainya. Namun, kebaikan hati Raja Muda tidak selalu dihargai oleh semua orang.
Di luar negeri, terdapat seorang raja jahat yang iri dengan kekayaan dan kebijaksanaan Raja Muda. Raja itu bernama Raja Hitam. Dia menginginkan kekuasaan dan kekayaan Raja Muda untuk dirinya sendiri.
Raja Hitam pun mengirimkan utusan ke istana Raja Muda dengan membawa hadiah berupa permata yang sangat berharga. Dia berpura-pura ingin menjalin perdamaian antara dua kerajaan.
Namun, Raja Muda yang bijaksana tidak terpancing oleh tipu daya Raja Hitam. Dia menolak hadiah itu dengan tegas dan menyadari maksud sebenarnya dari kunjungan utusan tersebut. Raja Muda tidak ingin terjerumus dalam konflik yang tidak perlu.
Ketika Raja Hitam mendengar bahwa upayanya gagal, dia menjadi sangat marah. Dia menyatakan perang terhadap Kerajaan Raja Muda dan mengirim pasukan ke Pulau Ambon.
Meskipun pasukannya lebih kuat dalam hal jumlah dan persenjataan, Raja Muda tetap percaya bahwa kebaikan hati akan selalu memenangkan pertarungan. Dia memilih untuk tidak menyerang terlebih dahulu, tetapi meminta perdamaian.
Namun, Raja Hitam menolak perdamaian dan melancarkan serangan ke istana Raja Muda. Pasukan Raja Muda berjuang dengan gagah berani, tetapi terusir mundur oleh serbuan pasukan Raja Hitam.
Saat pasukan Raja Hitam hampir mencapai kemenangan, tiba-tiba terjadi keajaiban. Ribuan kupu-kupu indah muncul dari hutan di sekitar istana Raja Muda. Mereka terbang dengan lembut dan membentuk barisan yang mengelilingi istana.
Kupu-kupu tersebut tidak hanya mempercantik pemandangan, tetapi juga mengubah diri mereka menjadi pedang-pedang berkilauan. Dengan kekuatan dan keberanian yang baru, mereka menyerang pasukan Raja Hitam.
Terkejut dan terkecoh oleh serbuan tiba-tiba ini, pasukan Raja Hitam menjadi kacau balau. Mereka tidak mampu melawan serangan yang dilancarkan oleh ribuan kupu-kupu.
Akhirnya, pasukan Raja Hitam terpaksa mundur dan meninggalkan Pulau Ambon. Raja Muda dan rakyatnya menyambut kemenangan mereka dengan sukacita dan syukur.
Setelah perang usai, Raja Muda bersyukur kepada kupu-kupu yang telah datang untuk membantunya. Dia memutuskan untuk menjaga hutan di sekitar istananya sebagai tempat perlindungan bagi kupu-kupu dan makhluk lainnya.
Dari saat itu, Pulau Ambon dikenal sebagai pulau yang indah dan damai, dihiasi oleh keindahan kupu-kupu yang selalu mengingatkan akan kekuatan kebaikan dan persatuan. Raja Muda tetap menjadi pemimpin yang bijaksana dan dicintai oleh rakyatnya, dan legenda tentang Raja Kupu-Kupu terus dikenang dalam sejarah Maluku.</t>
  </si>
  <si>
    <t>Dewangga</t>
  </si>
  <si>
    <t>Sigarlaki dan Limbat</t>
  </si>
  <si>
    <t>Sulawesi Utara</t>
  </si>
  <si>
    <t>Sigarlaki adalah seorang pemburu yang luar biasa. Ia sangat jitu menombak hewan buruannya. Itulah sebabnya hidupnya tak pernah berkekurangan. Sigarlaki memiliki seorang pembantu yang setia, namanya Limbat. Limbat adalah pemuda yang sederhana. Sejak kecil ia sudah hidup sendiri. Jadi, ketika Sigarlaki menawarinya untuk menjadi pembantunya, Limbat tak menolak.
Sehari-hari, Limbat mempersiapkan keperluan berburu tuannya. Se lain itu ia juga mengurus rumah dan memasak. Meskipun Limbat adalah seorang pria, ia tak mengalami kesulitan untuk mengerjakan semua itu.
“Limbat… cepatlah! Hari sudah hampir siang,” teriak Sigarlaki.
Limbat berjalan dengan tergesa-gesa membawa seperangkat alat berburu. Hari ini Sigarlaki akan pergi berburu lagi, dan seperti biasa Limbat harus mempersiapkan semua kebutuhannya.
“Aku pergi dulu ya. Jangan lupa, persediaan daging itu kau jual ke pasar. Sisanya masaklah untuk makan siang kita,” pesan Sigarlaki sebelum pergi.
Limbat mengangguk “Tentu, Tuan, aku tak akan lupa.”
Setelah tuannya pergi, ia segera menimbang daging yang akan dijual ke pasar. Kemarin tuannya berhasil mendapatkan seekor rusa yang gemuk.
“Ah, semuanya sudah siap. Sekarang aku mandi dulu,” katanya dalam hati. Limbat mandi dengan riang. Ia tak menyadari, pintu rumah terbuka lebar.
Seorang pencuri masuk dan mencuri semua daging rusa yang sudah ia siapkan. Pencuri itu juga mengambil daging yang Limbat siapkan untuk makan siang.
Limbat sangat terkejut mendapati semua dagingnya hilang.
Cerita Rakyat dari Sulawesi Utara Limbat
Cerita Rakyat dari Sulawesi Utara Limbat
“Astaga, siapa yang mengambil daging itu?” Limbat berlari ke dapur. “Ya ampun, daging yang hendak kumasak pun hilang! Gawat sekali, tuanku pasti marah besar jika tahu.”
Seharian itu Limbat hanya duduk termenung. Ia bingung, bagaimana caranya ia menjelaskan kejadian itu pada Sigarlaki. Menjelang sore, Sigarlaki sampai di rumah. Wajahnya terlihat masam, dan ia tak membawa seekor hewan buruan pun.
“Selamat sore Tuan, hewan apa yang berhasil Tuan tangkap kali ini?” tanya Limbat dengan cemas.
Sambil mendengus kesal, Sigarlaki menjawab, “Ternyata aku tak sehebat yang kukira. Hari ini hewan buruanku lolos semua.” Limbat terdiam, ia bingung bagaimana menjelaskan kejadian yang menimpanya.
Tiba-tiba Sigarlaki bertanya “Berapa uang yang kau dapat dari hasil menjual daging pagi tadi?” Bagai disambar petir, Limbat pun kebingungan.
“Eh… anu… eh.. maaf Tuan. Ada orang yang mencuri daging itu saat aku mandi,” jawabnya terbata-bata.
“Apa? Mana mungkin ada orang yang berani melakukan hal itu padaku. Aku tak percaya omonganmu! Atau… hmmm… jangan- jangan kau sendiri yang mencuri dagingku?” teriak Sigarlaki.
“Tidak Tuan, benar ada orang yang mencuri daging itu. Mana mungkin aku berani berbuat curang pada Tuan?”
Sigarlaki benar-benar marah. Ia merasa sangat sial hari itu. Sigarlaki terus menuduh Limbatah yang mencuri dagingnya.
“Kau harus membuktikan bahwa memang bukan kau pencurinya. Sekarang, ikut aku ke sungai,” perintahnya pada Limbat. Meskipun tak mengerti, Limbat menuruti perintah tuannya.
Cerita Rakyat dari Sulawesi Utara Sigarlaki
Cerita Rakyat dari Sulawesi Utara Sigarlaki
“Menyelamlah ke dalam sungai ini. Aku akan menancapkan tombakku ke dasar sungai. Jika tombak ini lebih dulu keluar daripada kau, maka kau memang tak bersalah. Namun jika kepalamu yang keluar lebih dulu, berarti kau pencurinya,” kata Sigarlaki.
Limbat sungguh ketakutan. Mana bisa ia menyelam begitu lama, dan mana mungkin tombak itu bisa keluar sendiri dari sungai? Ia sangat cemas.
Limbat tak bisa mengelak. Ia pun menyelam ke dasar sungai dan Sigarlaki menancapkan tombaknya. Tapi, baru beberapa detik berjalan, Sigarlaki melihat seekor babi hutan melintas. Ia segera mencabut tombaknya dan mengejar babi hutan itu. Sayangnya, babi hutan itu lari dengan cepat dan Sigarlaki kehilangan jejaknya.
Limbat pun keluar dari sungai dengan lega. “Tuan, sudah terbukti bukan aku yang mencuri daging Tuan,” katanya.
“Enak saja, itu tadi hanya kebetulan. Kau harus mengulanginya sekali lagi,” jawab Sigarlaki. Rupanya ia masih belum percaya kalau Limbat berkata jujur.
“Jika kali ini kau berhasil, aku baru percaya padamu,” tambah Sigarlaki. Terpaksa, Limbat menyelam untuk kedua kalinya.
Dengan penuh percaya diri, Sigarlaki sekali lagi menancapkan tombaknya. Tiba-tiba, “Aduuhh… kakiku!” teriaknya.
Ternyata seekor kepiting berukuran besar mencapit kakinya. Sigarlaki kesal sekali, ia lalu mencabut tombaknya. Sambil terpincang-pincang, ia berusaha memukul kepiting itu dengan tongkatnya.
Untuk kedua kalinya Limbat keluar dari sungai. Dalam hati ia geli menyaksikan tuannya lari terpincang-pincang. Ia bersyukur, kejujurannya teIah terbukti. Limbat mengejar tuannya dan mengajaknya pulang ke rumah.
“Maafkan aku Limbat, ternyata kau memang jujur padaku,” kata Sigarlaki. Limbat hanya tersenyum. Sejak saat itu, Sigarlaki tak pernah lagi menuduhnya dengan sembarangan.</t>
  </si>
  <si>
    <t>Kera dan Ayam</t>
  </si>
  <si>
    <t>Sulawesi Tenggara</t>
  </si>
  <si>
    <t>Pada zaman dahulu, ada dongeng menarik tentang persahabatan antara kera dan ayam. Nampaknya mereka selalu rukun dan damai. Tapi, kenyataannya tidaklah demikian. Setelah sekian lama mereka bersahabat, barulah terlihat kelakuan buruk si kera. “Hai ,Ayam, sahabatku,” panggil kera. “Sore-sore begini enaknya kita jalan-jalan. Maukah kau pergi bersamaku? “ “Memang kita mau pergi ke mana? “ tanya ayam. “Aku akan mengajakmu ke hutan, tempat aku biasa bermain. Di sana tempatnya indah. Pasti kamu suka!” ujar si kera seraya membujuk. Ayam tertarik dengan ajakan si kera. Tanpa rasa curiga, la megikuti kera untuk berjalan-jalan di hutan. Hari semakin gelap, perut kera mulai merontaronta minta diisi. Saat itulah timbul niat busuk kera untuk mencelakai ayam. “Hehehe.. .untuk apa aku susuh-susah mencari makanan. Di depanku saja sudah ada makanan yang sangat lezat,” pikir kera. Di lihatnya ayam tampak kebingungan masuk ke dalam hutan. Ayam itu tampak besar dan segar. Kera berpikir, jika ayam hendak dimakannya. Iebih baik jika tanpa bulu. Oleh karena itu, ia hendak mencabuti bulu ayam terlebih dahulu. Ayam dan kera semakin jauh masuk ke dalam hutan. Saat itu hari makin gelap, kera pun melaksanakan niatnya. Ia segera menangkap ayam. Ayam tampak terkejut melihat perlakuan kera. Kera yang jahat itu kemudian mencabuti bulu-bulu si ayam. Dengan sekuat tenaga ayam meronta-ronta, Ayam mencoba lari dari cengkeraman si kera. Setelah berusaha keras tanpa mengenal lelah, ayam melarikan diri berhasil. Ayam berlari sekencang-kencangnya keluar dari hutan. Setelah sekian lama Ayam berlari, tibalah ia di rumah sahabatnya yang lain. Ayam tiba di rumah kepiting. Kepiting yang melihat ayam tampak kelelahan membuatnya penasaran. Ia pun bertanya, “Wahai Ayam, apa gerangan yang terjadi denganmu? Mengapa napasmu terengah-engah? Bulu-bulumu rontok semua?” tanya kepiting. “Oh Kepiting, aku dicelakai oleh sahabatku sendiri si kera. ia hendak memakanku,”jawab ayam dengan napasnya yang masih terengah-engah. “Kurang ajar ! Betapa teganya kera berbuat seperti ini kepadamu,” ucap kepiting tidak percaya. “Memang kurang ajar tega-teganya dia punya niat jahat seperti itu!” sahut Ayam “Hal ini tidak bisa dibiarkan begitu saja. Kera harus kita beri pelajaran!” ucap kepiting dengan geram. Ayam dan kepiting kemudian mengatur siasat untuk memberi pelajaran kepada si kera. Beberapa bulan kemudian setelah bulu-bulu ditubuh ayam telah pulih, kepiting dan ayam menemui kera. Ayam masih tampak ketakutan melihat si kera. Akhirnya, kepitinglah yang berbicara kepada kera.“Hai kera, dua hari lagi aku dan ayam hendak pergi berlayar ke pulau seberang. Di pulau itu banyak buah-buahan yang matang dan lezat,” ujar kepiting. “Benarkah? Bolehkah aku ikut berlayar dengan kalian,” ucap kera penuh harap. “Boleh…boleh saja ….. !” kata kepiting. Sebelumnya Perahu dari tanah liat telah tersedia. Ayam dan kepiting sengaja mempersiapkan jauh-jauh hari. Dua hari kemudian mereka bertiga naik perahu menuju seberang. Perahu semakin lama semakin menjauh dari tepian. Kera sudah mulai membayangkan betapa lezatnya buah-buahan yang akan disantapnya nanti, sedangkan ayam dan kepiting mulai saling memberi sandi. Ayam berkokok, “Aku lubangi kok !” Si kepiting menjawab, “Tunggu sampai dalam sekali!” Setiap Kepiting selesai berkata begitu, ayam mematuk-matuk perahu itu. Mereka kemudian mengulangi permainan itu lagi. Si Kera sama sekali tak mengerti apa sebenarnya yang dilakukan ayam dan kepiting. Lama-kelamaan perahu yang ditumpangi mereka bocor. Kera mulai panik tapi ia tak bisa berbuat apa-apa. Perahu semakin lama semakin tenggelam. Kepiting dan ayam bisa menyelamatkan diri. Si kepiting menyelam ke dasar laut, sedangkan si ayam dengan mudah terbang ke darat. Tinggalan si kera yang tampak ketakutan.Pada dasarnya kera paling takut pada air, apalagi air Iaut. la berusaha meronta-ronta minta tolong, tapi siapa yang menolongnya la juga tak bisa berenang, maka matilah si kera yang licik itu.</t>
  </si>
  <si>
    <t>Asal Usul Ikan Duyung</t>
  </si>
  <si>
    <t>Sulawesi Tengah</t>
  </si>
  <si>
    <t>Pada suatu ketika, di Sulawesi Tengah terdapat kisah tentang sebuah keluarga yang bahagia. Keluarga itu terdiri atas bapak, ibu, dan tiga anak yang masih kecil. Setiap pagi, sudah menjadi sebuah kebiasaan dalam keluarga tersebut untuk sarapan bersama-sama. Mereka berkumpul di meaja makan dan berbagi cerita. Selesai sarapan, sang ayah berangkat ke kebun untuk bekerja.
Suatu hari, setelah selesai sarapan, sang bapak berpesan, “Bu, tolong simpan sisa ikan ini! Aku akan memakannya nanti sepulang dari kebun.”
“Baik, Pak. Akan saya simpan,” ucap si ibu.
Berangkatlah sang bapak ke kebun untuk mengolah tanah, sedangkan si ibu menyimpan sisa lauk ikan di lemari makan. Siang harinya, si ibu dan ketiga anaknya berkumpul di meja makan untuk makan siang. Tapi, ketika akan makan, anak yang bungsu merengek untuk makan dengan lauk ikan yang disimpan di lemari makan.
“Nak, lauk itu untuk bapak. Tadi, sebelum ke kebun, bapak pesan kepada ibu untuk menyimpannya. Sebab bapak ingin memakannya nanti sore,” jelas si ibu.
“Pokoknya aku cuma mau makan pakai lauk ikan. Aku mau lauk ikan, ibu…,” teriak anak yang bungsu sambil menangis.
Si ibu semakin bingun. Ia tidak tahu lagi bagaimana harus membujuk agar anaknya dapat mengrti pesan dari sang bapak. Si anak terus saja menangis dan tidak mau makan dengan lauk lainnya. Si ibu jadi merasa tidak tega melihat anaknya menangis dengan perut yang masih kosong. Akhirnya, ia mengeluarkan lauk ikan itu dari lemari makanan. Disuapi lauk ikan yang hanya tinggal sedikit kepada si anak hingga tidak tersisa lagi.
Saat sore datang, sang bapak segera bergegas untuk pulang ke rumah. Perutnya terasa sangat lapar. “ wah masih ada sisa ikan tadi pagi. Aku akan memakannya sekarang,” pikirnya.
Setibanya di rumah, ia segera mencari istrinya agar menyiapkan makan sore untuknya. “Bu.. aku pulang! Tolong siapkan makananku di meja makan.”
“Baik, Pak,” jawab si ibu cepat.
Istrinya pun sibuk menyiapkan makanan dengan lauk lain.
“Ini Pak makanannya.”
“Lho, mana ikan yang aku pesan tadi pagi?” tanya sang suami.
“Maaf, Pak. Tadi siang si bungsu merengek minta makan dengan lauk ikan. Ia tidak mau makan dengan lauk lainnya,” ucap sang istri.
“Tapi, bukankah aku sudah pesan agar lauk itu disimpan untuk ku makan sore ini? Seharusnya kau menyimpannya dengan baik jangan sampai ketahuan anak kita,” katanya.
Sang bapak yang kala itu sangat lapar tidak dapat menahan emosi. Ia terus saja marah-marah menyalahkan istrinya. Hari pun mulai malam, tapi kemarahan sang bapak bukan makin mereda tapi malah makin menjadi-jadi. Istrinya sangat bingung dan sedih menghadapi suaminya yang terus marah-marah. Tidak ada pengertian sedikitpun dari suaminya hanya karena anaknya memakan sisa lauk ikan yang ia pesan.
Akhirnya, malam itu sang ibu pergi ke laut sambil menangis. Ketiga anaknyapun tidak ada yang tahu bahwa ibunya telah meninggalkan mereka. Mereka masih lelap tertidur. Sang ibu sudah tidak sabar lagi mendengar amarh suaminya yang tiada henti.
Pagi harinya, ketiga anak itu mencari ibu mereka. Dicarinya ke seluruh ruangan, tapi sang ibu tidak ditemukan. Kemudian, anaknya yang tertua mengajak adik-adiknya mencari sang ibu di laut.
“Dik, mari kita ke laut. Siapa tahu ibu ada di sana,” ucap sang kakak.
“Baiklah, Kak. Mungkin ibu mencari ikan di laut agar bapak tidak marah-marah lagi,” jawab adiknya.
“Makanya, Dik. Lain kali, kalau ibu menasehati, kamu tidak boleh marah-marah atau menangis. Kan kasihan ibu nanti dimarahi oleh bapak,” kata kakaknya.
“Iya, Kak. Aku menyesal,” jawab sang adik.
Ketiga anak itu kemudian pergi ke laut sambil berteriak-teriak memanggil ibunya. Setelah beberapa lama memanggil, sang ibu akhirnya muncul. Sang ibu memeluk ketiga anaknya kemudian menyusui anaknya yang paling kecil.
“Nah, setelah ini kalian harus segera pulang ke rumah ya!” pesan sang ibu. “Iya Bu,” jawab ketiga anaknya.
Ketiga anak itu menuruti pesan sang ibu. Tapi sampai malam menjelang, ibu mereka tidak kunjung kembali ke rumah. Oleh karena itu, keesokan paginya mereka kembali mencari sang ibu di laut.
Setibanya di laut, ketiga anak itu kembali berteriak-teriak memanggil ibu mereka. “Ibu…ibu…ibu… pulanglah! Si bungsu lapar dan ingin menyusu,” kata anak paling tua.
Setelah tiga kali memanggil, si ibu muncul dari dalam laut. Ia segera menyusui anak bungsunya dengan penuh kasih sayang. Namun, lama-kelamaan tanpa disadari tubuh sang ibu sudah mulai bersisik seperti ikan.
Ketika anak-anaknya datang kembali ke laut, melihat si ibu dengan kondisi seperti itu membuat mereka takut dan tidak mau percaya lagi jika wanita itu adalah ibu mereka.
“Kemarilah bungsu, ibu akan menyusuimu,” kata sang ibu.
“Bukan! Kau bukan ibuku. Ibuku tidak bersisik sepertimu!” kata ketiga anaknya.
“Aku adalah ibumu, Nak. Percayalah!” kata si ibu memelas.
“Kami tidak percaya kepadamu. Kau hanya mirip dengan ibu kami,” kata ketiga anaknya.
Betapa sedih hati sang ibu mendengar ucapan anaknya. Ia tidak dapat berbuat apa-apa lagi karena memang tubuhnya tidak seperti dulu lagi. Di tubuhnya kini muncul sisik-sisik seperti ikan.
Hati wanita yang saat itu telah berubah wujud menjadi manusia setengah ikan sangat hancur. Ia tidak menyangka keputusannya akan memisahkannya dengan anak-anak yang sangat dicintainya. Ia hanya bisa menangis dan kembali ke laut. Sejak saat itu dia dikenal dengan nama ikan duyung. Karena kecantikannya banyak juga orang yang menyebut Putri duyung.</t>
  </si>
  <si>
    <t>Putri Tadampalik</t>
  </si>
  <si>
    <t>Sulawesi Selatan</t>
  </si>
  <si>
    <t>Pada zaman dahulu. di Sulawesi Selatan ada sebuah kerajaan bernama Kerajaan Luwu. Kerajaan itu dipimpin oleh seorang raja bernama La Busatana Datu Maongge biasa di panggil Datu Luwu. la sangat arif, bijaksana, dan gagah perkasa. Karenanya rakyat di negeri itu hidup makmur. Datu Luwu memiliki seorang putri yung snngnt cantik dan ramah. Namanya Putri Tadampalik. Kecantikan dun budi pekertinya yang baik membuat ia dikenal hingga ke pelosok negeri. Kabar ini pun terdengar sampai ke telinga Raja Bone. Raja Bone memiliki seorang putra yang gagah dan tampan. Meskipun seorang putra mahkota, tutur katanya baik dan sopan. Raja Bone bermaksud meminang Putri Tandampalik untuk putranya. la mengutus rombongan perwiranya menuju Kerajaan Luwu. Mendengar kabar akan datang utusan dari Bone untuk meminang putrinya, Datu Luwu sangat bingung. Setiap, hari, ia gelisah memikirkan pinangan itu. Menurut adat Luwu, seorang putri dari Luwu tidak boleh menikah dengan lelaki di luar sukunya. Akan tetapi, jika ia menolak pinangan itu pasti akan terjadi peperangan dahsyat. “Baiklah. Aku akan menerima pinangan itu. Biar aku saja yang dikutuk oleh Dewa asallkan rakyatku tidak menderita.” ucapnya dalam hati. Beberapa hari kemudian, datang utusan dari Kerajaan Bone untuk meminang Putri Tandampalik. Mereka datang dengan sangat sopan dan ramah. Tidak ada rombongan prajurit yang datang ataupun armada perang di pelabuhan seperti yang diperkirakan sebelumnya. Datu Luwu menyambutnya dengan ramah. Setelah mereka mengutarakan maksudnya, Datu Luwu tidak langsung menjawab pinangan itu. Utusan Raja Bone memahami hal itu. Mereka akhirnya kembali ke Bone. Sungguh aneh. Keesokan hari, Putri Tandampalik jatuh sakit. Sekujur tubuhnya mengeluarkan cairan kental menjijikkan yang berbau anyir. Para Tabib istana tidak sanggup menyembuhkan Putri Tandampalik. Semakin hari penyakit Putri Tandampalik semakin parah. jika tidak segera diasingkan, rakyat Luwu pasti akan tertular. Datu Luwu pusing dibuatnya. la berpikir keras. Setelah beberapa saat berpikir, akhirnya ia mendapatkan cara agar rakyatnya tidak tertular penyakit putrinya. Putri Tandampalik harus diasingkan keluar dari Negeri Luwu. Hanya itu cara yang tepat, walau berat dan hancur rasanya hati Datu Luwu melepas putrinya. Pergilah Putri Tandampalik ke pengasingan didampingi oleh pengikut setianya. Sebelum pergi, Datu Lawu memberikan sebilah keris pusaka kepada Putri Tandampalik. Berbulan-bulan sudah Putri Tandampalik dan pengikutnya berlayar. Tibalah mereka di sebuah pulau yang subur dan berhawa sejuk. Lalu, mereka menepi. Di sana seorang pengikut Putri Tandampalik menemukan buah wajo. Akhirnya, daerah tersebut diberi nama Wajo. Di sana mereka membuat gubuk-gubuk kecil sebagai tempat tinggal. Mereka juga mulai bercocoktanam. Pada suatu hari, ketika sedang duduk-duduk di pinggir danau Putri Tandampalik melihat seekor kerbau berwarna putih. la mengira kerbau itu akan memakan tanaman sayuran yang berada tidak jauh dari tempat itu sehingga diusirlah kerbau itu.Namun semakin diusir kerbau itu semakin mendekat dan akhirnya menerjang Putri Tandampalik hingga pingsan Ketika siuman, bukan kepalang kagetnya Putri Tandampalik melihat kerbau itu menjilati seluruh permukaan tubuhnya yang sudah mulai membusuk. Setelah berulang kali dijilati oleh si kerbau bule, penyakit ditubuh Putri Tandampalik berangsur-angsur sembuh dan mengering sehingga tidak meninggalkan bekas sama sekali. Karena jasanya ini maka kerbau bule kemudian dikeramatkan dan tidak boleh disembelih. Pada suatu malam, Putri Tandampalik bermimpi didatangi seorang pemuda tampan. Pemuda itu berkata bahwa dirinya adalah jodoh Putri Tandampalik. Putri Tandampalik terjaga tidurnya. Ia mengira bahwa mimpi itu adalah pertanda yang baik untuknya. Sementara itu, di Negeri Bone, putra mahkota Kerajaan Bone sedang asyik berburu. la ditemani oleh para pengawal dan panglima Kerajaan Bone yang bernama Anre Guru Pakanranyeng. Karena terlalu asyik berburu, putra mahkota terpisah dari rombongannya. Hari sudah semakin larut, akhirnya ia harus bermalam di dalam hutan. Putra mahkota itu mencoba memejamkan matanya, tetapi suara-suara hewan malam sulit membuatnya tertidur. Di kejauhan, putra mahkota melihat seberkas cahaya dari sebuah perkampungan. Bergegas ia ia menuju ke sumber cahaya itu. Sesampainya di perkampungan tersebut, hari sudah sangat larut. la memberanikan memasuki sebuah gubuk yang terlihat kosong. Nmaun , betapa terkejutnya ketika ia melihat seorang gadis cantik sedang memasak air. Gadis cantik itu adalah Putri Tandampalik. “Aduhai ….. betapa cantiknya gadis ini? Siapa gerangan dia sebenarnya?” pikir sang putra mahkota. Merasa ada yang mengawasi, Putri Tandampalik menoleh ke belakang. Betapa terkejutnya Putri Tandampalik melihat scorang pemuda yang sama seperti di mimpinya waktu itu. Akhirnya mereka berkenalan. Melihat tutur kata pangeran yang lembut dan sopan membuat Putri Tandampalik kagum dan tertarik. Begitupun dengan kecantikan dan kelembutan Putri Tandampalik membuat putra mahkota jatuh hati. Pagi harinya, Panglima Perang Kerajaan Bone, Anre Guru Pakanranyeng, beserta para pengawal putra mahkota yarvg merasa kehilangan tuannya, sangat lega bisa menemukan putra mahkota di desa itu. Putra Mahkota pun harus kembali menuju kerajaan. Sejak berpisah dengan Putri Tandampalik, hati pangeran jadi gundah. la sangat merindukan Putri Tandampalik. Ingin rasanya dirinya tinggal di Desa Wajo dan h’idup bersama dengan Putri Tandampalik. Panglima Anre Guru Pakanyareng yang memperhatikan gelagat putra mahkota tidak seperti biasanya kemudian menceritakan kejadian di Desa Wajo kepada Raja Bone. Raja Bone setuju untuk menikahkan pangeran dengan Putri Tandampalik. Lalu dikirimlah utusan ke Desa Wajo untuk meminang Putri Tandampalik. Setibanya utusan tersebut ke gubuk Putri Tandampalik, pinangan itu tidak segera dijawab. ia hanya menyerahkan keris pusaka Kerajaan Lawu pemberian ayahandanya kepada utusan tersebut. Putri Tandampalik berpesan agar keris itu dibawa ke Kerajaan Luwu . Jika keris itu diterima dengan baik oleh Datu Luwu maka ia akan menerima pinangan itu. Mengetahui hal tersebut, putra mahkota segera menuju ke Kerajaan Luwu. Ia pergi sendiri tanpa dikawal oleh seorang prajurit. Dengan semangat, ia menempuh perjalanan yang cukup jauh selama beberapa hari. Setibanya di Kerajaan Luwu, ia menceritakan pertemuannya dengan Putri Tandampalik. Setelah itu, putra mahkota menyerahkan keris pusaka yang dititipkan oleh Putri Tandampalik kepada Datu Luwu. Datu Luwu dan permaisuri sangat bahagia mendengar kabar tersebut. Dengan senang hati Datu Luwu menerima keris itu. Akhirnya. pergilah Datu Luwu dan permaisuri bersama penggawal istana ke Desa Wajo. Betapa bahagianya mereka ketika bertemu dengan putri tercantanya yang sudah terpisah dalam waktu yang cukup lama. “Maafkan ayahanda, Nak. Ayahandamu telah mengasingkanmu dalam waktu yang cukup lama,” ucap Datu Lawu. “Tidak ada yang perlu dimaafkan, Ayahanda. Ananda justru bahagia karena dapat menyelamatkan rakyat Luwu dari penyakit menular,” jawab PutriTandampalik. Keesokan hari, digelar pesta pernikahan Putri Tandampalik dengan Putra Mahkota Kerajaan Bone di Desa Wajo. Mereka hidup bahagia hingga hari tua. Sikapnya yang tabah menghadapi musibah dan pengorbanannya yang besar membuat Putri Tandampalik semakin dihargai dan dihormati semua orang.</t>
  </si>
  <si>
    <t>Legenda Sawerigading</t>
  </si>
  <si>
    <t>Sulawesi Barat</t>
  </si>
  <si>
    <t>Dikisahkan, dahulu kala bumi adalah suatu tempat yang sangat luas dan belum dihuni oleh siapa pun. Raja Langit yang bernama La Patiganna bermusyawarah dengan keluarga kerajaan serta beberapa anggota kerajaan langit yang juga dihadiri oleh Senrijawa dan Peretiwi yang berasal dari alam gaib. “Saudara-saudaraku, bumi adalah tempat yang sangat luas dan indah. Tapi kulihat tidak ada seorangpun manusia yang hidup di bumi. Sangat disayangkan jika keindahan bumi tidak dikelola dan dimanfaatkan sebaik mungkin. Bagaimana jika kita mengirim seseorang untuk mengatur segala sesuatunya di bumi dan menjadi raja?” ujar Raja Langit. “Aku pikir juga begitu. Bumi tampak kosong dan tidak berpenghuni. Tapi siapa yang akan kita kirim ke sana, Baginda?” tanya salah seorang anggota kerajaan. “Aku akan mengirim putra tertuaku, La Toge Langi,” ucap Raja Langit. Semua yang hadir ketika itu menyepakati bahwa La Toge Langi-lah yang akan pergi ke bumi. Namun, bukanlah hal yang mudah untuk menjadi seorang Raja Bumi. Ia harus melalui masa ujian selama 40 hari dan 40 malam. Hari berganti hari, La Toge melalui masa ujian itu dengan sabar. Kesabarannya pun membuahkan hasil. Ia kemudian dinyatakan layak untuk dikirim ke bumi. Setelah mendengar hal itu, berangkatlah ia sebagai seorang Raja Alekawi (Bumi) dadn menggunakan gelar Batara Guru. Wilayah tempat pertama kali La Toge Langi berpijak adalah di Ussu. Wilayah ini sekarang terletak di daerah Luwu Timur yang berada di Teluk Bone. Setelah beberapa lama menjadi seorang raja di bumi, La Toge Langi menikah dengan anak Raja Alam Gaib yang bernama Guru Ri Selleng, yang terhitung masih sepupunya. Wanita itu bernama We Nyili’timo. Waktu berlalu, La Toge Langi kemudiann dikaruniai seorang anak laki-laki. Anak itu bernama La Tiuleng. Ketika La Tiuleng beranjak dewasa, kedudukan ayahnya sebagai Raja Bumi digantikan olehnya. Ia pun diberi gelar Batara Lattu. Setelah itu ia dikaruniai anak kembar, yaitu seorang ank laki-laki bernama Lawe atau La Madukelleng, sering juga disebut Sawerigading (Putra Ware’) dan seorang anak perempuan bernama We Tanriyabeng. Sawerigading dan We Tanriyabeng tidak dibesarkan bersama-sama. Mereka hidup terpisah sehingga satu sama lain tidak saling mengenal. Tahun berganti tahun, Sawerigading dan Tanriyabeng tumbuh dewasa. Suatu hari, ketika Sawerigading sedang berjalan-jalan, tiba-tiba ia melihat gadis yang sangat cantik berlalu di hadapannya. Pada pandangan pertama, Sawerigading jatuh hati. “Siapa namamu gadis cantik?” tanya Sawerigading. “Namaku We Tanriyabeng,” jawab sang gadis dengan tersipu. Perkenalan mereka pun berlanjut. Sawerigading mengutarakan keinginannya untuk menikahi We Tanriyabeng. Ketika keduanya sepakat untuk meminta restu kepada kedua orangtua, betapa terkejutnya mereka mengetahui bahwa mereka adalah saudara kembar yang terpisah. Hancurlah perasaan keduanya. Sawerigading dengan penuh kekecewaan pergi naik kapal meninggalkan Luwu dan bersumpah tidak ingin kembali lagi. Sedangkan We Tanriyabeng pergi entah kemana. Sawerigading kemudian pergi mengembara hingga ke negeri Tiongkok. Dalam pengembaraannya ia berhasil mengalahkan beberapa kesatria kerajaan yang dijumpai selama perjalanan, bahkan juga mengalahkan raja Jawa Wollo, yaitu Setia Bonga. Sawerigading pun menjadi seorang nakhoda kapal yang gagah perkasa. Dalam perlayarannya, Sawerigading menyinggahi berbagai tempat, seperti Taranate (Ternate di Maluku), Gima (daerah yang diduga bernama Bima atau Sumbawa), Jawa Rilau, dan Jawa Ritengga (kemungkinan Jawa Timur dan Jawa Tengah), Sunra Rilau dan Sunra Riaja (Kemungkinan daerah itu bernama Sunda. Bisa jadi Sunda Timur, Sunda Barat, dan Melaka). Kisah cinta Sawerigading ternyata belum usai, ia bertemu seorang putri cantik asal Tiongkok yang bernama We Cudai yang tak kalah cantik dari We Tenriabeng. Sawerigading lalu menikahi putri Tiongkok tersebut. Dari We Cudai, Sawerigading punya tiga anak, yakni Tenridio, Tenribaloba dan I La Galigo yang bergelar Datunna Kelling. Selain kawin dengan We Cudai, Sawerigading juga kawin dengan We Cimpau dan memperoleh seorang anak bernama We Tenriwaru. Dikisahkan bahwa I La Galigo ketika dewasa menjadi seorang nakhoda kapal yang handal seperti ayahandanya. Namun, ia tidak pernah menjadi seorang raja. I La Galigo dikabarkan memiliki empat orang istri dari pelbagai negeri. Ia pun dikaruniai anak yang salah satunya bernama La Tenritatta. La Tenritatta adalah keturunan terakhir yang dinobatkan di Luwu.</t>
  </si>
  <si>
    <t>Buaya Ajaib</t>
  </si>
  <si>
    <t>Papua Barat</t>
  </si>
  <si>
    <t xml:space="preserve">Zaman dahulu kala di tepian Sungai Tami di Papua Barat, ada sepasang suami istri yang menantikan kehadiran seorang anak. Sang suami bernama Towjatuwa, ia sangat gelisah karena istrinya yang sedang hamil tua mengalami kesulitan ketika mau melahirkan.
Hanya ada satu cara untuk membantu istrinya melahirkan, yaitu dengan mengoperasinya. Menggunakan batu tajam dari Sungai Tami, ketika ia sedang sibuk mencari batu tajam tiba-tiba muncul seekor buaya besar di depannya. Towjatuwa kaget bukan kepalang.
Ia sangat ketakutan dan hampir pingsan, buaya itu semakin mendekati Towjatuwa dengan tubuh yang terlihat aneh tidak seperti buaya lainnya. Di punggung buaya itu tumbuh bulu-bulu Burung Kaswari. Hal ini membuat buaya itu tampak menyeramkan ketika bergerak-gerak.
Ketika jarak buaya dengan dirinya sudah semakin dekat, Towjatuwa mulai bersiap-siap untuk melarikan diri. Tiba-tiba, sang buaya menyapa Towjatuwa dengan ramah.
"Jangan takut ! Maafkan jika aku mengagetkanmu. Namaku Wituwe. Siapa namamu dan apa yang kamu cari di sungai ini ?" tanya buaya.
"Oh, a... ku... aku... namaku Towjatuwa. Aku di sini sedang mencari batu tajam untuk membantu istriku melahirkan,” jawab Towjatuwa dengan rasa ketakutan.
Rasa takut Towjaniwa lama-kelamaan telah pudar karena buaya ini nampaknya sangat akrab itu dan tidak mengerikan seperti penampilannya. Pembicaraan mereka disambungkan dengan santai.
"Kau tidak usah khawatir Towjatuwa. Aku akan menolong istrimu melahirkan," kata buaya ajaib itu.
Towjatuwa merasa senang mendengar ucapan sang buaya. Ia kembali ke rumah dan menceritakan pertemuannya dengan buaya. Esok harinya, perut istri Towjatuwa mulai terasa sakit tak menahun. Towjatuwa sangat panik, ia menunggu-nunggu kedatangan Si Buaya Ajaib.
Tetapi semakin lama ditunggu buaya pun tak kunjung tiba. Namun di saat-saat terakhir, ketika istrinya sudah tak kuat lagi menahan rasa sakitnya, Buaya Ajaib itu akhirnya telah tiba di rumahnya sesuai menepati janjinya. Ia segera menolong persalinan istri Towjatuwa. Akhirnya, istri Towjatuwa bisa melahirkan anaknya dengan selamat.
Tak lama kemudian, terdengar tangis bayi laki-laki yang memecahkan keheningan malam. Towjatuwa merasa lega dan bahagia dengan kelahiran bayinya. Bayinya telah lahir dengan sehat dan selamat, anak itu diberi nama Narrowra.
Pesan Moral Legenda Buaya Ajaib Sungai Tami
Tak selamanya yang berpenampilan seram memiliki sifat dan sikap seseram penampilannya. Jadi jangan pernah menilai seseorang dari penampilannya saja.
Tahukah kamu? Selain dikenal sebagai provinsi yang kaya akan pemandangan alam serta kekayaan flora dan faunanya, ternyata Papua juga terkenal dengan cerita legendarisnya ya lo.
Salah satu cerita rakyat yang sudah melegenda dan juga diturunkan secara terun termurun dari satu generasi ke generasi berikutnya adalah legenda yang berjudul “Buaya Ajaib Sungai Tami”. Penasaran dengan alur ceritanya? Yuk simak cerita berikut ini.
Legenda Buaya Ajaib Sungai Tami
Zaman dahulu kala di tepian Sungai Tami di Papua Barat, ada sepasang suami istri yang menantikan kehadiran seorang anak. Sang suami bernama Towjatuwa, ia sangat gelisah karena istrinya yang sedang hamil tua mengalami kesulitan ketika mau melahirkan.
Hanya ada satu cara untuk membantu istrinya melahirkan, yaitu dengan mengoperasinya. Menggunakan batu tajam dari Sungai Tami, ketika ia sedang sibuk mencari batu tajam tiba-tiba muncul seekor buaya besar di depannya. Towjatuwa kaget bukan kepalang.
Ia sangat ketakutan dan hampir pingsan, buaya itu semakin mendekati Towjatuwa dengan tubuh yang terlihat aneh tidak seperti buaya lainnya. Di punggung buaya itu tumbuh bulu-bulu Burung Kaswari. Hal ini membuat buaya itu tampak menyeramkan ketika bergerak-gerak.
Ketika jarak buaya dengan dirinya sudah semakin dekat, Towjatuwa mulai bersiap-siap untuk melarikan diri. Tiba-tiba, sang buaya menyapa Towjatuwa dengan ramah.
"Jangan takut ! Maafkan jika aku mengagetkanmu. Namaku Wituwe. Siapa namamu dan apa yang kamu cari di sungai ini ?" tanya buaya.
"Oh, a... ku... aku... namaku Towjatuwa. Aku di sini sedang mencari batu tajam untuk membantu istriku melahirkan,” jawab Towjatuwa dengan rasa ketakutan.
Rasa takut Towjaniwa lama-kelamaan telah pudar karena buaya ini nampaknya sangat akrab itu dan tidak mengerikan seperti penampilannya. Pembicaraan mereka disambungkan dengan santai.
"Kau tidak usah khawatir Towjatuwa. Aku akan menolong istrimu melahirkan," kata buaya ajaib itu.
Towjatuwa merasa senang mendengar ucapan sang buaya. Ia kembali ke rumah dan menceritakan pertemuannya dengan buaya. Esok harinya, perut istri Towjatuwa mulai terasa sakit tak menahun. Towjatuwa sangat panik, ia menunggu-nunggu kedatangan Si Buaya Ajaib.
Tetapi semakin lama ditunggu buaya pun tak kunjung tiba. Namun di saat-saat terakhir, ketika istrinya sudah tak kuat lagi menahan rasa sakitnya, Buaya Ajaib itu akhirnya telah tiba di rumahnya sesuai menepati janjinya. Ia segera menolong persalinan istri Towjatuwa. Akhirnya, istri Towjatuwa bisa melahirkan anaknya dengan selamat.
Tak lama kemudian, terdengar tangis bayi laki-laki yang memecahkan keheningan malam. Towjatuwa merasa lega dan bahagia dengan kelahiran bayinya. Bayinya telah lahir dengan sehat dan selamat, anak itu diberi nama Narrowra.
</t>
  </si>
  <si>
    <t>Burung Cendrawasiih</t>
  </si>
  <si>
    <t>Di daerah Fak-fak tepatnya, pegunungan Bumberi hiduplah seorang perempuan tua bersama seekor anjing betina. Perempuan tua bersama anjing itu mendapatkan makanan dari hutan berupa buah-buahan dan kuskus. Hutan adalah ibu mereka yang menyediakan makanan untuk hidup. Mereka berdua hidup bebas dan bahagia di alam.
Suatu ketika, seperti biasanya mereka berdua ke hutan untuk mencari makan. Perjalanan yang cukup memakan waktu belum juga mendapatkan makanan. Anjing itu merasa lelah karena kehabisan tenaga. Pada keadaan yang demikian tibalah mereka berdua pada suatu tempat yang ditumbuhi pohon pandan yang penuh dengan buah. Perempuan tua itu serta merta memungut buah itu dan menyuguhkannya kepada anjing betina yang sedang kelaparan. Dengan senang hati, anjing betina itu melahap suguhan segar itu. Anjing betina itu merasa segar dan kenyang.
Buah Merah (sejenis pandan) dari Papua.
Namun, anjing itu mulai merasakan hal-hal aneh di perutnya. Perut anjing itu mulai membesar. Perempuan tua itu memastikan bahwa, ternyata sahabatnya (anjing betina) itu hamil. Tidak lama kemudian lahirlah seekor anak anjing. Melihat keanehan itu, si perempuan tua itu segera memungut buah pandan untuk dimakannya, lalu mengalami hal yang sama dengan yang dialami oleh sahabatnya. Perempuan tua itu melahirkan seorang anak laki-laki. Keduanya lalu memelihara mereka masing-masing dengan penuh kasih sayang. Anak laki-laki diberi nama: Kweiya.
Setelah Kweiya menjadi besar dan dewasa, dia mulai membuka hutan dan membuat kebun untuk menanam makanan dan sayuran. Alat yang dipakai untuk menebang pohon hanyalah sebuah pahat (bentuk kapak batu). Karenannya, Kweiya hanya dapat menebang satu pohon setiap harinya. Ibunya ikut membantu dengan membakar daun-daun dari pohon yang telah rebah untuk membersihkan tempat itu sehingga asap tebal mengepul ke langit. Setiap kali, hutan lebat itu dihiasi dengan kepulan asap tebal yang membumbung tinggi. Keduanya tidak menyadari bahwa mereka telah menarik perhatian orang dengan mengadakan kepulan asap itu.
Konon ada seorang pria tua yang sedang mengail di tengah laut terpaku melihat suatu tiang asap yang mengepul tinggi ke langit seolah-olah menghubungi hutan belantara dengan langit. Dia tertegun memikirkan bagaimana dan siapakah gerangan pembuat asap misterius itu. Karena perasaan ingin tahu mendorongnya untuk pergi mencari tempat di mana asap itu terjadi. Lalu ia pun segera menyiapkan diri dengan bekal secukupnya dan dengan bersenjatakan sebuah kapak besi, ia pun segera berangkat. Pria itu berangkat bersama seekor kuskus yang dipeliharanya sejak lama. Perjalanannya ternyata cukup memakan waktu. Setelah seminggu berjalan kaki, akhirnya ia mencapai tempat di mana asap itu terjadi.
Kuskus beruang (Ailurops ursinus)
merupakan kuskus terbesar (gambar: wikipedia)
Setibannya di tempat itu, ternyata yang ditemui adalah seorang pria tampan membanting tulang menebang pohon di bawah terik panas matahari dengan menggunakan sebuah kapak batu berbentuk pahat. Melihat itu, ia menghampiri lalu memberi salam: “weing weinggiha pohi” (artinya selamat siang) sambil memberikan kapak besi kepada Kweiya untuk menebang pohon-pohon di hutan rimba itu. Sejak itu pohon-pohonpun berjatuhan bertubi-tubi. Ibu Kweiya yang beristerahat di pondoknya menjadi heran. Ia menanyakan hal itu kepada Kweiya, dengan alat apa ia menebang pohon itu sehingga dapat rebah dengan begitu cepat.
Kweiya nampaknya ingin merahasiakan tamu baru yang datang itu. Kemudian ia menjawab bahwa kebetulan pada hari itu satu tangannya terlalu ringan untuk dapat menebang begitu banyak pohon dalam waktu yang sangat singkat. Ibunya yang belum sempat melihat pria itu percaya bahwa apa yang diceritakan oleh anaknya Kweiya memang benar. Dan karena Kweiya minta disiapkan makanan, ibunya segera menyiapkan makanan sebanyak mungkin. Setelah makanan siap dipanggilnya Kweiya untuk pulang makan. Kweiya bermaksud mengajak pria tadi untuk ikut makan ke rumah mereka dengan maksud memperkenalkannya kepada ibunya sehingga dapat diterima sebagai teman hidupnya.
Dalam perjalanan menuju rumah Kweiya memotong sejumlah tebu yang lengkap dengan daunnya untuk membungkus pria tua itu. Lalu setibanya di dekat rumah, Kweiya meletakkan, “bungkusan tebu” itu di luar rumah. Sewaktu ada dalam rumah Kweiya berbuat seolah-olah haus dan memohon kepada ibunya untuk mengambilkan sebatang tebu untuk di makannya sebagai penawar dahaga. Ibunya memenuhi permintaan anaknya lalu keluar hendak mengambil sebatang tebu. Tetapi ketika ibunya membuka bungkusaan tebu tadi, terkejutlah ia karena melihat seorang pria yang berada di dalam bungkusan itu. Serta-merta ibunya menjerit ketakutan, tetapi Kweiya berusaha menenangkannya sambil menjelaskan bahwa dialah yang mengakali ibunya dengan cara itu. Harapan agar ibunya mau menerima pria tersebut sebagai teman hidupnya, karena pria itu telah berbuat baik terhadap mereka. Ia telah memberikan sebuah kapak yang sangat berguna dalam hidup mereka nanti. Sang ibu serta merta menerima baik pikiran anaknya itu dan sejak itu mereka bertiga tinggal bersama-sama.
Setelah beberapa waktu lahirlah beberapa anak di tengah-tengah keluarga kecil tadi, dan kedua orang tua itu menganggap Kweiya sebagai anak sulung mereka. Sedang anak-anak yang lahir kemudian dianggap sebagai adik-adik kandung dari Kweiya. Namun dalam perkembangan selanjutnya dari hari ke hari hubungan persaudaraan antara mereka semakin memburuk karena adik-adik tiri dari Kweiya merasa iri terhadap Kweiya.
Pada suatu hari, sewaktu orang tua mereka sedang mencari ikan, kedua adiknya bersepakat mengeroyok Kweiya serta mengiris tubuhnya sehingga luka-luka. Karena merasa kesal atas tindakan kedua adiknya itu, Kweiya menyembunyikan diri di salah satu sudut rumah sambil meminta tali dari kulit pohon “Pogak nggein” (genemo) sebanyak mungkin. Sewaktu kedua orang tua mereka pulang ditanyakan di mana Kweiya tetapi kedua adik tirinya tidak berani menceritakan di mana Kweiya berada. Lalu adik bungsu mereka, yaitu seorang anak perempuan yang sempat menyaksikan peristiwa perkelahian itu menceritakannya kepada kedua orang tua mereka. Mendengar cerita itu si ibu tua merasa ibah terhadap anak kandungnya. Ia berusaha memanggil-manggil Kweiya agar datang. Tetapi yang datang bukannya Kweiya melainkan suara yang berbunyi: “Eek..ek, ek, ek, ek!” sambil menyahut, Kweiya menyisipkan benang pintalannya pada kakinya lalu meloncat-loncak di atas bubungan rumah dan seterusnya berpindah ke atas salah satu dahan pohon di dekat rumah mereka.
Ibunya yang melihat keadaan itu lalu menangis tersedu-sedu sambil bertanya-tanya apakah ada bagian untuknya. Kweiya yang telah berubah diri menjadi burung ajaib itu menyahut bahwa, bagian untuk ibunya ada dan disisipkan pada koba-koba (payung tikar) yang terletak di sudut rumah. Ibu tua itu lalu segera mencari koba-koba kemudian benang pintalan itu disisipkan pada ketiaknya lalu menyusul anaknya Kweiya ke atas dahan sebuah pohon yang tinggi di hutan rumah mereka. Keduanya bertengger di atas pohon sambil berkicau dengan suara: wong, wong, wong, wong, ko,ko, ko, wo-wik!!
Dan sejak saat itulah burung cenderawasih muncul di permukaan bumi di mana terdapat perbedaan antara burung cenderawsih jantan dan betina. Burung cenderawasih yang buluhnya panjang di sebut siangga sedangkan burung cenderawasih betina disebut: hanggam tombor yang berarti perempuan atau betina. Keduanya dalam bahasa Iha di daerah Onin, Fak-fak.
Adik-adik Kweiya yang menyaksikan peristiwa ajaib itu meresa menyesal lalu saling menuduh siapa yang salah sehingga ditinggalkan ibu dan kakak mereka. Akhirnya mereka saling melempari satu sama lain dengan abu tungku perapian sehingga wajah mereka ada yang menjadi kelabu hitam, ada yang abu-abu dan ada juga yang merah-merah, lalu mereka pun berubah menjadi burung-burung. Mereka terbang meninggalkan rumah mereka menuju ke hutan rimba dengan warnanya masing-masing. Sejak itu hutan dipenuhi oleh aneka burung yang umumnya kurang menarik di bandingkan cenderawasih.
Ayah mereka memanggil Kweiya dan istrinya dan menyuruh mengganti warna buluh, namun mereka tidak mau. Ayah mereka khawatir buluh yang indah itu justru mendatangkan mala petaka bagi mereka. Dia berpikir suatu ketika orang akan memburuh mereka termasuk ketiga anaknya yang lain. Ayah merasa kecewa kerena mereka tidak mengindahkan permintaan mereka untuk berubah buluh. Kini Ayahnya kesepian dan sedih, ia melipat kedua kaki lalu, menjemburkan dirinya ke dalam laut dan menjadi penguasa laut “Katdundur”.</t>
  </si>
  <si>
    <t>Suri Ikun dan Dua Burung</t>
  </si>
  <si>
    <t>Pada suatu ketika dikisahkan, hiduplah sepasang suami istri yang memiliki empat belas orang anak. Tujuh orang anak adalah perempuan dan tujuh orang anak lainnya laki-laki. Suami istri tersebut mempunyai kebun yang cukup luas di Pulau Timor. Suri Ikun merupakan salah satu di antara tujuh anak laki-laki yang mereka miliki. Perangainya sangatlah baik. Ia sangat jujur, suka menolong, dan berbakti pada kedua orangtuanya. Ia juga senang membantu ketujuh saudara perempuannya. Karenanya, Suri Ikun sangat disayang oleh kedua orangtuanya dan ketujuh saudara perempuannya. Berbeda dengan keenam saudara laki-lakinya yang sangat pemalas dan penakut. Suatu hari, babi hutan datang menyerang kebun milik suami istri tersebut. Serangan babi hutan membuat panen gagal dan tanaman banyak yang rusak sehingga menimbulkan kerugian yang sangat besar. "Bu, bagaimana kita harus menghidupi anak-anak kita? Panen kali ini gagal dan tanaman banyak yang rusak," ucapnya kepada sang istri. Mendengar pembicaraan kedua orangtuanya, Suri Ikun mendekati mereka. Ia sangat ingin membantu kedua orangtuanya. "Ayah, aku punya cara agar kebun kita tidak dirusak oleh babi hutan. Setiap malam, aku dan kakak lelaki yang lain akan bergantian menjaga kebun," ucap Suri Ikun kepada orangtuanya. "Wah, ide yang bagus. Terima kasih kamu sudah mau membantu ayah," ucapnya lega. Mengetahui ide itu, keenam kakak lelaki Suri Ikun bukanlah senang karena dapat membantu kedua orangtuanya, melainkan mereka geram kepada Suri Ikun. Mereka yang penakut sebenarnya tidak menyukai ide tersebut. Tapi, ide tersebut sudah terlanjur disetujui oleh orangtua mereka. "Kamu ini ingin mencari muka di depan ayah dan ibu ya!" bentak salah seorang kakak lelakinya. "Maaf kak, aku hanya ingin membantu orangtua kita yang sedang kesulitan untuk menafkahi kita," ucap Suri Ikun. "Kau tahu tidak? Kemarin anak tetangga kita mati gara-gara diserang oleh babi hutan," ucap kakaknya. "Oh, itu. Dia bukan mati karena babi hutan. Ia mati karena tenggelam di sungai," ucap Suri Ikun lagi. Betapa kesal hati keenam kakaknya mendengar jawaban adiknya yang lugu. Akhirnya, mau tidak mau ketujuh anak lelaki itu harus menjaga kebun milik ayah mereka secara bergantian. Namun, karena merasa takut dengan babi hutan, keenam saudara lelaki Suri Ikun akhirnya mengatur siasat agar Suri Ikun yang selalu menjaga kebun mereka. "Suri Ikun, aku tidak pandai memanah. Jadi, sebaiknya malam ini kau saja yang menjaga kebun kita," ucap kakaknya. Tanpa berpikir bahwa ia telah diperdaya, Suri Ikun menuruti keinginan kakaknya, Hari berganti hari, keenam kakaknya tetap mengemukakan alasan yang serupa. Akhirnya, hanya Suri Ikunlah yang setiap hari menjaga kebun dari serangan babi hutan. Suatu hari, ketika Suri Ikun berhasil memanah babi hutan yang hendak merusak kebun miliknya, ia membawa daging buruannya ke rumah. Betapa licik keenam kakak lelakinya, mereka membagi daging babi hutan itu hanya untuk mereka, sedangkan Suri Ikun hanya disisakan bagian kepalanya. "Kalian makan saja semuanya. Aku tidak suka babi hutan," ucap Suri Ikun dengan ikhlas. Keenam kakak lelakinya tertawa melihat adik mereka tidak mendapatkan bagian apa-apa. Suri Ikun yang baik hati semakin disayang oleh kedua orangtuanya. Hal ini menimbulkan rasa iri dari keenam kakak lelakinya. "Selalu saja Suri Ikun yang dipuji-puji. Kita tidak pernah dipuji dan disayang seperti itu oleh ayah dan ibu. Ini tidak adil," ucap salah seorang kakaknya. "Benar. Bagaimana kalau kita cari siasat agar ia keluar dari rumah ini," ucap kakak lelakinya yang lain. "Setuju...!" kata keenam kakak lelaki Suri Ikun. Akhirnya, tibalah hari yang direncanakan. Salah seorang kakak lelakinya membujuk Suri Ikun untuk pergi berburu ke hutan. Mereka sengaja mencelakai Suri Ikun dengan mengumpankannya kepada hantu-hantu hutan di pinggiran desa yang suka memakan manusia. Tanpa rasa curiga sedikitpun, Suri Ikun memenuhi ajakan keenam kakak lelakinya. Hari sudah mulai malam, ketujuh saudara laki-laki itu pergi masuk ke hutan yang angker. Suri Ikun diam-diam ditinggal oleh keenam kakaknya di dalam hutan. Ia yang baru menyadari bahwa dirinya hanya seorang diri di dalam hutan kemudian berteriak-teriak memanggil kakaknya. "Kakak....kakak...dimana kalian?" teriak Suri Ikun. Setiap kali Suri Ikun berteriak memanggil kakaknya, hantu hutan selalu menjawabnya sehingga Suri Ikun semakin tersesat di dalam hutan. Suri Ikun yang tidak tahu jalan pulang memudahkan hantu hutan untuk menangkapnya. Namun, karena tubuh Suri Ikun yang kurus dan kecil, hantu-hantu hutan pun mengurungkan niat mereka untuk memakan Suri Ikun. Hantu-hantu hutan itu kemudian menyembunyikan Suri Ikun di dalam sebuah gua. Suri Ikun selalu diberi makan agar tubuhnya gemuk dan besar. Ketika Suri Ikun sedang asyik duduk di dalam gua, tiba-tiba datang dua ekor burung kecil ke pangkuan Suri Ikun. Kedua burung kecil itu tampak terluka dan hampir mati. Kedua burung kecil itu tampak sedih karena terperangkap di dalam gua. Dengan kasih sayang, Suri Ikun mengobati kedua burung kecil itu. Ia merawat sampai burung kecil itu sembuh dari lukanya. Setiap hari burung kecil itu diberinya makan. Ketika kedua burung tersebut sembuh dan menjadi burung yang besar dan kuat, kedua burung itu membalas budi kepada Suri Ikun. "Kamu manusia yang baik. Kamu pasti ingin keluar dari hutan ini. Mari, kami ajak kamu pergi ke suatu tempat yang sangat indah," ucap kedua burung itu. Kedua burung itu membawa Suri Ikun keluar dari hutan. Akhirnya, ia bebas dari cengkeraman hantu-hantu-hantu hutan yang hendak memangsanya. Kedua burung itu membawa Suri Ikun terbang melewati bukit-bukit dan lautan. Benar saja, kedua burung itu membawa Suri Ikun ke sebuah istana yang sangat indah dan megah. "Ini istana untukmu sebagai hadiah karena kamu berhati mulia," ucap kedua burung tersebut. Betapa bahagianya Suri Ikun mendapatkan hadiah itu. Karena bukan hanya istana yang megah dan indah yang ia dapatkan, tetapi ia juga mendapat seorang permaisuri yang cantik dan para pengawal yang gagah berani. Rakyat di negeri itu pun sangat ramah dan baik hati. Suri Ikun pun tinggal di istana itu hingga akhir hayatnya.</t>
  </si>
  <si>
    <t>Batu Golog</t>
  </si>
  <si>
    <t>Pada zaman dahulu , di daerah Padamara dekat Sungai Sawing, Nusa Tenggara Barat, hiduplah sepasang suami istri yang miskin. Si Istri bernama inaq lembain, sedangkan suaminya bernama Amaq Lembain. Setiap hari mereka pergi ke rumah-rumah penduduk untuk mencari pekerjaan. Jika di desanya sudah tidak ada penduduk yang memakai tenaganya mereka pergi dari satu desa ke desa lainnya sambil membawa kedua anak mereka. Pada suatu han“ mereka tiba di sebuah rumah penduduk yang tampak sibuk menumbuk padi. |naq Lembain menghampirinya. “Bu…bolehkah saya ikut bekerja membantu menumbuk padi…?” “Boleh. kebetulan yang kami tumbuk cukup banyak, kau bisa membantu kami? “Terima kasih Bu…” kata Inaq Lembain dengan hati senang. Ketika menumbuk padi. kedua anak Inaq Lembain diletakkan di sebuah batu ceper yang tidak jauh dari tempat ia menumbuk padi. Batu itu bernama batu golog. “Kalian tunggu di sini. jangan nakal ibu sedang bekerja agar nanti kita dapat upah untuk makan.” pesan inaq Lembain. Kemudian. inaq Lembain bekerja menumbuk padi. Tidak berapa lama, kedua anaknya berteriak-teriak memangilnya. “Ibu ibu !”teriak kedua anak inaq Lembain. _ Si ibu menganggap anak-anaknya hanya iseng memanggilnya. Tanpa menoleh ia meneruskan pekerjaannya. “lbuuu…! ibuuuuu!“ “Tunggulah kalian di situ sebentar! ibu bekerja,”ucap inaq Lembain tanpa menghiraukan teriakan kedua anaknya. Sebenarnya anak-anak itu tidak sedang merajuk. Batu yang mereka duduki tiba-tiba bergerak naik ke atas. Kedua anak itu ketakutan sehingga memanggil-manggil ibunya. Karena dipikirnya sang anak sedang bercanda. inaq Lembain tidak meiihat batu semakin lama semakin tinggi. Tingginya melebihi pohon kelapa. Kedua anak itu berteriak-teriak ketakutan. “Ibu… ibu… tolong!”jeritan anaknya dari ketinggian. ”Tunggu. ibu sedang bekerja,” ucap inaq Lembain. Tanpa disadari. teriakan anak-anaknya terdengar semakin sayup. Sekali lagi ia tidak menggubris teriakan sang anak. Semakin lama. ia tidak mendengar suara teriakan anak-anaknya. la berpikir sang anak pasti sudah lelap tertidur. Sementara Batu golog itu semakin lama semakin tinggi. Kedua anak Inaq Lembain sudah terbawa oleh batu golog sampai menembus ke awan. Betapa terkejutnya inaq Lembain melihat kedua anaknya sudah tidak terlihat lagi. inaq Lembain sangat bingung untuk menyelamatkan kedua anaknya. Ia menangis dan memohon kepada Dewata untuk bisa mengambil anaknya yang berada di atas awan. Doa inaq Lembain pun terkabul. Ia diberi kekuatan gaib oleh Dewata. Dengan sabuknya, ia dapat memenggal batu golog cukup sekali tebasan saja. Batu golog itu terpenggal menjadi tiga bagian. Bagian-bagian batu golog yang terpenggal tersebut terlempar sangatjauh. Bagian yang pertama jatuh di suatu tempat sehinga menyebabkan tanah bergetar. Tempat jatuhnya batu itu menjadi sebuah desa yang kemudian bernama Desa Gembong. Bagian yang kedua jatuh di suatu tempat yang kemudian tempat itu diberi nama Dasan Batu. Nama ini diberikan karena ada seseorang yang melihat batu tersebut jatuh. Sedangkan, bagian ketiga batu golog jatuh di suatu tempat dan diberi nama Montong Teker. Nama ini diberikan karena bagian terakhir dari batu golog yang terjatuh ini menimbulkan suara gemuruh. Batugolog memang sudah terpecah menjadi tiga bagian. Tapi Inaq Lembain tidak bisa mendapatkan anaknya. Anak Inaq Lembain sudah berubah menjadi dua ekor burung. Sang kakak berubah menjadi burung Kekuwo, sedangkan sang adikteiah berubah menjadi burung Kelik.</t>
  </si>
  <si>
    <t>Asal Usul Telaga Biru</t>
  </si>
  <si>
    <t>Dibelahan bumi Halmahera Utara tepatnya di wilayah Galela dusun Lisawa, di tengah ketenangan hidup dan jumlah penduduk yang masih jarang (hanya terdiri dari beberapa rumah atau dadaru), penduduk Lisawa tersentak gempar dengan ditemukannya air yang tiba-tiba keluar dari antara bebatuan hasil pembekuan lahar panas.
Air yang tergenang itu kemudian membentuk sebuah telaga.Airnya bening kebiruan dan berada di bawah rimbunnya pohon beringin. Kejadian ini membuat bingung penduduk. Mereka bertanya-tanya dari manakah asal air itu? Apakah ini berkat ataukah pertanda bahwa sesuatu yang buruk akan terjadi. Apa gerangan yang membuat fenomena ini terjadi?
Berita tentang terbentuknya telaga pun tersiar dengan cepat. Apalagi di daerah itu tergolong sulit air. Berbagai cara dilakukan untuk mengungkap rasa penasaran penduduk. Upacara adat digelar untuk menguak misteri timbulnya telaga kecil itu. Penelusuran lewat ritual adat berupa pemanggilan terhadap roh-roh leluhur sampai kepada penyembahan Jou Giki Moi atau Jou maduhutu (Allah yang Esa atau Allah Sang Pencipta) pun dilakukan.
Acara ritual adat menghasilkan jawaban “Timbul dari Sininga irogi de itepi Sidago kongo dalulu de i uhi imadadi ake majobubu” (Timbul dari akibat patah hati yang remuk-redam, meneteskan air mata, mengalir dan mengalir menjadi sumber mata air).
Dolodolo (kentongan) pun dibunyikan sebagai isyarat agar semua penduduk dusun Lisawa berkumpul. Mereka bergegas untuk datang dan mendengarkan hasil temuan yang akan disampaikan oleh sang Tetua adat. Suasana pun berubah menjadi hening. Hanya bunyi desiran angin dan desahan nafas penduduk yang terdengar.
Tetua adat dengan penuh wibawa bertanya “Di antara kalian siapa yang tidak hadir namun juga tidak berada di rumah”. Para penduduk mulai saling memandang. Masing-masing sibuk menghitung jumlah anggota keluarganya. Dari jumlah yang tidak banyak itu mudah diketahui bahwa ada dua keluarga yang kehilangan anggotanya.
Karena enggan menyebutkan nama kedua anak itu, mereka hanya menyapa dengan panggilan umum orang Galela yakni Majojaru (nona) dan Magohiduuru (nyong). Sepintas kemudian, mereka bercerita perihal kedua anak itu.
Majojaru sudah dua hari pergi dari rumah dan belum juga pulang. Sanak saudara dan sahabat sudah dihubungi namun belum juga ada kabar beritanya. Dapat dikatakan bahwa kepergian Majojaru masih misteri. Kabar dari orang tua Magohiduuru mengatakan bahwa anak mereka sudah enam bulan pergi merantau ke negeri orang namun belum juga ada berita kapan akan kembali.
Majojaru dan Magohiduuru adalah sepasang kekasih. Di saat Magohiduuru pamit untuk pergi merantau, keduanya sudah berjanji untuk tetap sehidup-semati. Sejatinya, walau musim berganti, bulan dan tahun berlalu tapi hubungan dan cinta kasih mereka akan sekali untuk selamanya. Jika tidak lebih baik mati dari pada hidup menanggung dusta.
Enam bulan sejak kepergian Magohiduuru, Majojaru tetap setia menanti. Namun, badai rupanya menghempaskan bahtera cinta yang tengah berlabuh di pantai yang tak bertepi itu.
Kabar tentang Magohiduuru akhirnya terdengar di dusun Lisawa. Bagaikan tersambar petir disiang bolong Majojaru terhempas dan jatuh terjerembab. Dirinya seolah tak percaya ketika mendengar bahwa Magohiduuru so balaeng deng nona laeng. Janji untuk sehidup-semati seolah menjadi bumerang kematian.
Dalam keadaan yang sangat tidak bergairah Majojaru mencoba mencari tempat berteduh sembari menenangkan hatinya. Ia pun duduk berteduh di bawah pohon Beringin sambil meratapi kisah cintanya.
Air mata yang tak terbendung bagaikan tanggul dan bendungan yang terlepas, airnya terus mengalir hingga menguak, tergenang dan menenggelamkan bebatuan tajam yang ada di bawah pohon beringin itu. Majojaru akhirnya tenggelam oleh air matanya sendiri.
Telaga kecil pun terbentuk. Airnya sebening air mata dan warnanya sebiru pupil mata nona endo Lisawa. Penduduk dusun Lisawa pun berkabung. Mereka berjanji akan menjaga dan memelihara telaga yang mereka namakan Telaga Biru.</t>
  </si>
  <si>
    <t>Buaya Perompak</t>
  </si>
  <si>
    <t>Lampung</t>
  </si>
  <si>
    <t>Dahulu, di daerah Lampung terkenal sebuah kisah tentang Sungai Tulang Bawang. Sungai ini dipercaya sebagai tempat bersemayamnya buaya yang sangat ganas. Konon banyak orang yang hilang ketika berlayar melewati sungai ini. Oleh karena itu, para penduduk yang tinggal di sekitarnya atau yang melewati sungai ini harus berhati-hati. Suatu hari, tersiar kabar bahwa seorang gadis cantik tiba-tiba menghilang di Sungai Tulang Bawang. Gadis cantik itu bernama Aminah. Seluruh penduduk desa mencari gadis itu di sepanjang sungai dan di seluruh desa. Namun, tidak satu pun dari mereka yang dapat menemukannya. Jika Aminah telah mati, setidaknya mayatnya dapat ditemukan. Aminah menghilang tanpa jejak bagai ditelan bumi. Dua hari sudah Aminah hilang. Ternyata, ia berada di sebuah gua. Tidak ada seorang pun yang mengetahui keberadaannya. Ketika Aminah tersadar dari pingsannya, betapa terkejutnya ia mengetahui dirinya berada di dalam gua yang besar dan lembab. "Dimana aku sebenarnya?" tanya Aminah dalam hati. Aminah tampak bingung dan melihat sekelilingnya. "Ah, ternyata aku berada di dalam gua. Tapi, siapa yang membawa aku ke sini?" Belum lagi selesai berpikir, Aminah dikejutkan dengan kilauan emas, intan, dan permata yang sangat banyak berada di sudut gua. Tidak ketinggalan pula pakaian-pakaian yang sangat indah dan mewah juga berada di dalamnya. Gua itu dipenuhi dengan barang-barang berharga. Kali ini Aminah hampir dibuat pingsan ketika melihat di sudut gua lainnya terdapat seekor buaya besar dan menyeramkan yang sejak tadi sudah memperhatikannya. "Wahai gadis cantik, jangan takut kepadaku. Aku tidak akan memangsamu. Sebenarnya aku adalah manusia seperti kamu. Tapi, karena sifat yang jahat dan serakah, aku dikutuk oleh para dewa menjadi buaya. Dahulu, aku adalah seorang perompak di Sungai Tulang Bawang (perompak: bajak laut, atau seorang yang melakukan perampokan di perairan). Aku merampok para saudagar kaya yang berlayar melewati Sungai Tulang Bawang. Hasil rampasan itu aku simpan di gua ini. Jika aku membutuhkan uang dan makanan, akan kujual sedikit demi sedikit harta rampasanku ke pasar. Tidak ada seorang pun yang mengetahui bahwa aku telah membangun terowongan di balik gua ini. Terowongan ini aku gunakan untuk menghubungkan gua ini dengan desa itu." Dengan perasaan yang masih takut, Aminah mencoba mengingat apa yang dikatakan sang buaya. Sang buaya tidak menyadari bahwa dia telah membuka rahasia yang paling berharga pada Aminah. Jika Aminah ingin keluar dari gua yang besar itu, ia dapat melewati terowongan tersebut sebagai jalan pintasnya menuju desa di tepi sungai. Setiap hari, Aminah diberikan harta yang berlimpah oleh sang buaya. Buaya itu berharap Aminah mau tinggal bersamanya di dalam gua. "Hai gadis cantik, tinggallah kamu disini bersamaku. Aku akan berikan harta yang berlimpah. Kamu akan bahagia karena akulah pemilik harta yang banyak ini," ucap sang buaya. Sudah beberapa hari Aminah tinggal di dalam gua yang besar dan lembab itu bersama sang buaya. Meskipun Aminah memiliki harta yang banyak, ia tidak merasa bahagia. Aminah hanya ingin kembali ke rumah dan berkumpul bersama keluarganya. Sewaktu buaya sedang tertidur pulas, Aminah tidak menyia-nyiakan kesempatan. Ia berjingkat-jingkat menuju terowongan yang pernah ditunjukkan oleh buaya. Tanpa sepengetahuan buaya, Aminah sudah berada di mulut terowongan. Ia berlari sekencang-kencangnya untuk meninggalkan gua. Ia takut jika sang buaya mengetahui pelariannya dan berhasil menangkapnya. Berliku-liku jalan terowongan yang harus Aminah telusuri. Sepanjang itu pula ia terus berlari. Akhirnya, ia melihat cahaya matahari. Betapa bahagianya Aminah ketika di tengah jalan ia bertemu dengan salah seorang penduduk desa yang sedang mencari rotan. Orang tersebut menunjukkan arah desa tempat Aminah tinggal bersama keluarganya. Sebagai ucapan terima kasih, Aminah memberikan sebagian harta yang ia dapatkan dari sang buaya. Setelah meninggalkan para pencari rotan, ia pun terus berlari hingga tiba di desa dengan selamat. Akhirnya, ia dapat berkumpul bersama keluarganya dan hidup bahagia.</t>
  </si>
  <si>
    <t>Legenda Danau Lipan</t>
  </si>
  <si>
    <t>Konon, di suatu waktu, Muara Kaman merupakan lautan. Di sana berdirilah sebuah kerajaan dengan Bandar di tepi laut yang ramai. Tersebutlah seorang puteri cantik bernama Puteri Aji Berdarah Putih. Kata yang empunya cerita, disebut demikian karena jika sang Puteri memakan sirih, maka air sepah berwarna merah yang ditelannya akan terlihat saat mengalir. Kecantikan itu tersebar ke seantero negeri dan kerajaan di luarnya. Alkisah, ketenaran sang Puteri sampai juga ke telinga seorang Raja Cina dari negeri seberang. Maka sang Raja Cina segera membaw abala tentara mengarungi lautan dengan sebuah jung besar untuk melamar Puteri Aji Berdarah Putih. Kehadiran sang Raja Cina disambut dengan meriah. Puteri nan jelita menyambut sang tamu dengan pesta makan yang meriah. Tarian-tarian dan nyanyian disajikan juga untuk menambah meriahnya pesta. Alangkah gembiranya sang Raja menerima sambutan yang demikian meriah itu. Sang Puteri jelita memang tahu bahwa kehadiran Raja Cina itu tak lain adalah untuk mempersuntingnya. Akan tetapi begitu melihat gerak-gerik dan cara melahap makanan, Sang Puteri sontak menjadi jijik tak terkira. Alangkah tidak lazimnya cara makan Raja Cina itu yang tidak bedanya dengan cara anjing menyantap makanan. Bukan saja saja sang Puteri merasakan jijik, bahkan ketika lamaran diajukan, sang Puteri juga merasa terhina. Tentu saja tidak sepantasnya raja terhormat punya tabiat seperti binatang. Lamaran itu bagaikan tamparan bagi sang Puteri. Namun, penolakan disertai murka itu juga ditanggapi amarah pula oleh Raja Cina. Ia sakit hati. Darah mengalir ke ubun-ubun saat menghadapi rasa malu yang luar biasa itu. Tangannya menggenggam seolah ingin dihantamkan pada apa saja yang ada di hadapannya. Sepulang dari sana, ia memerintahkan panglima perangnya untuk menyerang kerajaan Puteri Aji Berdarah Putih. Pertempuran pun tak dapat dielakkan. Beribu-ribu prajurit Raja Cina merangsek bagaikan gelombang laut yang ganas. Menghadapi serangan itu, prajurit sang Puteri jelita tak mau kalah. Gempuran dahsyat itu ditandinginya dengan kegagahberanian yang luar biasa. Makin lama sang Puteri cemas melihat gelombang serangan prajurit Raja Cina yang tak bisa ditandingi tentara perangnya yang jumlahnya jauh lebih sedikit. Puteri takut tak lama lagi tentaranya akan tumpas. Maka, sebagai titisan raja sakti ia pun mulai bangkit di saat tindasan makin berat. Ia mengambil kinang dari wadahnya. Kemudian ia mengunyah sirih sambil mengucapkan mantera-mantera sakti. Mulutnya berkomat-kamit dan matanya yang indah terpejam. Tak lama kemudian sang Puteri menyemburkan sepah-sepah sirih ke segala penjuru arah. Ajaib! Sepah-sepah itu tiba-tiba menjelma jutaan lipan ganas yang menyerang barisan besar prajurit Raja Cina. Lipan-lipan itu kini menjadi barisan tentara yang mengambil alih barisan para tentara Puteri Aji yang mulai terdesak. Dalam waktu sekejap tentanra Raja Cina lumpuh oleh keganasan lipan-lipan itu. Sebagian yang tersisa lari tunggang langgang meninggalkan daerah itu. Namun serang lipan-lipan itu memburu hingga sampai ke laut, tempat prajurit menyelamatkan diri di jungnya. Perahu mereka pun tenggelam. Seluruh laskar Raja Cina tumpas. Tempat yang menenggelamkan jung Raja Cina itu menjadi padang luas yang menyatu dengan laut. Syahdan, tempat itu hingga kini disebut Danau Lipan</t>
  </si>
  <si>
    <t>Asal Usul Kota Balikpapan</t>
  </si>
  <si>
    <t>Kota Balikpapan terletak di provinsi Kalimantan Timur. Balikpapan tersohor sebagai pusat bisnis dan industri di Pulau Kalimantan. Balikpapan punya sejarah dan asal-usul nama yang menarik untuk ditelusuri. Ada beragam versi tentang asal-usul nama Balikpapan. Pada tahun 1724, F. Valentjin membuat karya tulis yang mencatat nama Balikpapan. Karya tulisnya pun menjadi catatan tertua yang menyebut nama Balikpapan. Berdasarkan legenda dan dongeng yang diceritakan turun-temurun, nama Balikpapan tercipta dari sebuah kejadian pada masa Pemerintahan Sultan Muhammad Idris dari Kerajaan Kutai di tahun 1739. Saat itu, para pemukim yang tinggal di sepanjang Teluk Balikpapan diperintahkan untuk menyumbang bahan bangunan berupa 1.000 lembar papan untuk pembangunan istana baru di Kutai Lama. Ribuan papan tersebut diikat menjadi rakit dan diangkut ke Kutai Lama melewati pantai. Ternyata, ada sepuluh buah papan yang terlepas dalam perjalanan menuju Kutai Lama. Ketika ditelusuri, papan-papan tersebut hanyut ke sebuah tempat yang sekarang disebut sebagai “Jenebora”. Akibat peristiwa ini, nama Balikpapan tercipta dari istilah bahasa Kutai yaitu “Baliklah – papan itu” atau yang dapat diartikan sebagai papan yang kembali dan tidak mau disumbangkan. Menurut versi lain, istilah Balikpapan berasal dari hikayat Negeri Balikpapan yang dipercayai oleh suku Pasir Balik. Orang-orang suku Pasir Balik atau Suku Pasir Kuleng yang bermukim di sepanjang pantai teluk Balikpapan merupakan keturuan kakek dan nenek yang bernama Kayun Kuleng dan Papan Ayun. Kampung nelayan yang dihuni suku tersebut kemudian diberi nama Kuleng-Papan oleh para keturunannya. Kuleng-Papan memiliki arti yang sama dengan Balik-Papan. Dalam bahasa Pasir, Kuleng berarti Balik dan Papan berarti papan.  Pada abad ke-13 masehi, Dewa kemanusan yang bernama Aji Betara Agung Dewa Sakti turun dari kahyangan ke Bumi. Ia merupakan anak laki-laki dari Sanghiyang Ario Banga. Pada masa tersebut, ia merupakan raja pertama Kerajaan Kutai Kartanegara di Jaitan Layar. Kisah asal-usul Balikpapan memiliki hubungan erat dengan naga, makhluk fiktif yang sangat dipercayai keberadaannya dalam kisah-kisah legenda. Pada masa tersebut, sepasang suami dan istri yang merupakan petinggi Halu Dusun sangat menginginkan anak. Namun, segala upaya yang dilakukan oleh mereka tidak kunjung berhasil. Suatu hari, ia menemukan seekor anak sawah yang kemudian diasuh layaknya anak bayi. Sering waktu berlalu, anak sawah tersebut membesar dan berubah menjadi seekor naga. Pasangan yang takut tersebut kemudian mendapatkan mimpi untuk membuat sebuah tangga. Naga tersebut kemudian turun ke dalam air dan berenang hilir mudik, lalu tenggelam. Angin ribut, topan, petir dan halilintar kemudian datang setelah kejadian tersebut. Selanjutnya, muncullah pelangi yang membentang. Setelahnya, muncul bayi yang dijunjung oleh naga-naga dan Lembu Suana. Bayi perempuan tersebut kemudian dikenal sebagai Putri Junjung Buya atau Putri Karang Melenu. Lembu Suana adalah makhluk yang dipercaya sebagai tunggangan Aji Betara Agung Dewa Sakti dan Puteri Karng Melenu. Lembu Suana digambarkan sebagai sosok yang memiliki belalai dan berwajah seperti gajah, memiliki taring macan, berambut dan memilki tubuh seperti kuda bersayap, memiliki ekor naga, dan sepanjang tubuhnya bersisik. Sampai sekarang, masyarakat Kalimantan Timur, khususnya penduduk asli Kutai dan Dayak memilki kepercayaan bahwa ada sosok naga yang menjaga sungai Mahakam dan masyarakat di sekitarnya. Pada saat Adji Betara Agung Dewa Sakti masih remaja, Raja Cina datang dan mengajaknya untuk melakukan sabung ayam dengan taruhan. Jika Raja Cina kalah, maka ia akan memberikan satu perahu besar dan isinya. Sementara, jika dirinya menang, Adji Betara Agung Dewa Sakti harus menjadi budak Raja Cina. Selama permainan berlangsung, Raja Cina berbuat curang. Raja Cina diam-diam menyuruh para anak buahnya untuk menjahit layar perahu mereka untuk segera pulang ke negaranya saat ayam miliknya kalah. Setelah kapalnya siap berlayar, mereka pun kembali ke negaranya. Namun, belum sempat tiba di negara asal mereka, kapal tersebut pun karam. Kisah Raja Cina yang tidak kembali ke negaranya ini pun diperkirakan menjadi penyebab datangnya delapan ekor naga asing ke Pulau Kalimantan. Namun, naga-naga tersebut dihadang oleh dua naga Kutai yang menjaga Sungai Mahakam. Mereka pun bertarung, hingga akhirnya delapan naga tersebut kalah dan melarikan diri ke arah laut Balikpapan yang pada masa tersebut belum memiliki nama. Setelah naga tersebut pergi, Aji Betara Agung Dewa Sakti dan para penggawanya datang ke tempat pertarungan tersebut. Ia mengetahui bahwa delapan ekor naga asing tersebut berbalik kea rah samudra. Kemudian, tengah laut tersebut ia beri nama dengan sebutan laut Balik Delapan yang kemudian pada akhirnya menjadi Balikpapan. Terlepas dari berbagai macam versinya, kisah dan legenda Balikpapan ini memberikan kekayaan budaya dan sejarah bagi kota itu.</t>
  </si>
  <si>
    <t>Kutukan Raja Pulau Mintin</t>
  </si>
  <si>
    <t>Dikisahkan, dahulu di Pulau Mintin, daerah Kahayan Hilir terdapat sebuah kerajaan. Rajanya terkenal arif dan bijaksana. Di bawah pemerintahannya, kerajaan mencapai kejayaan dan kemakmuran. Rakyatnya hidup sejahtera dan bahagia.
Pada suatu ketika, sang permaisuri meninggal dunia. Raja sangat terpukul dan bersedih hati. Segala upaya dilakukan untuk menghilangkan duka lara sang Raja, tetapi apa pun hiburan yang disuguhkan tidak membuat dirinya bahagia. Akhirnya, untuk menghibur hatinya yang sedang gundah gulana, sang Raja berniat hendak berlayar. Maka tugas pemerintahan diserahkan kepada kedua putra kembarnya, yaitu Naga dan Buaya. Sang raja menjelaskan segala sesuatunya yang berhubungan dengan tugas seorang pemimpin. Di hadapan raja, dengan sepenuh hati, mereka menerima tanggung jawab tersebut. Setelah raja berlayar, mereka berdua menduduki tahta kerajaan.
Belum lama menjalankan amanat raja, timbul persoalan yang diakibatkan perbedaan watak keduanya. Si Naga senang menghambur-hamburkan harta, sedangkan si Buaya dikenal sebagai sosok yang pemurah, hemat, dan suka menolong. Melihat hal itu, si Buaya mencoba menasihati saudaranya. Agaknya, si Naga benar-benar berhati batu. Apa pun nasehat yang dikatakan saudara kembarnya tak membuatnya berubah. Adu mulut pun sering terjadi hingga berujung pada pertikaian.
Pertengkaran dua saudara itu kian hari kian menjadi. Tidak hanya adu mulut dan adu fisik di antara mereka berdua, tetapi sudah melibatkan para prajurit kerajaan dan rakyat. Sebagian membela si Naga, sebagian lagi berada di belakang si Buaya. Akibat pertengkaran hebat telah menimbulkan banyak korban jiwa di kalangan istana dan rakyat umumnya.
Apa yang dialami kerajaan terasa juga oleh Raja. Sementara dalam pelayarannya, sang Raja merasa ada yang tidak Beres. Maka, diperintahkannya nahkoda kapal berbalik menuju istana. Benar saja, rupanya perang saudara tengah berlangsung dengan sengitnya. Melihat keadaan tersebut, Raja benar-benar murka. Raja segera mengambil tindakan dan dengan lantang Raja berkata kepada Naga dan Buaya.
“Kalian berdua telah merusak kepercayaan yang aku berikan. Banyak prajurit kerajaan yang tewas, karena kalian sibuk sendiri, dan rakyat tidak terurus. Oleh karena itu, aku jatuhkan hukuman kepada kalian berdua.” Raja pun berseru dengan mantranya.
“Buaya, jadilah engkau buaya dan hidup di air. Engkau diperbolehkan menetap di sini karena kesalahanmu sedikit. Kuperintahkan engkau untuk menjaga Pulau Mintin”. Raja berseru dengan mantra kutukannya yang sakti.
“Sedangkan engkau, Naga, jadilah engkau seekor naga. Kamulah penyebab semua kekacauan ini dan pergilah ke Kapuas. Kamu bertugas melindungi sungai Kapuas agar tidak ditumbuhi Cendawan Bantilung.” Lanjut sang Raja dengan penuh amarah.
Baru saja kutukan itu terlontar, alam seolah-olah menunjukkan kemarahannya. Langit tiba-tiba menjadi gelap dan petir tidak henti-hentinya menggelegar. Kedua putra kembar raja berubah bentuk sesuai kutukan tersebut. Si Buaya menjelma menjadi buaya dan berdiam di pulau Mintin, sedangkan si Naga berubah menjadi naga dan hidup di sungai Kapuas.
Sepeninggal kedua anak kembarnya yang telah berubah wujud, Raja kembali membenahi kerajaannya. Raja juga minta maaf kepada rakyatnya atas kelakuan kedua anaknya. Kerajaan pun perlahan bangkit dan kembali hidup makmur dan sejahtera.</t>
  </si>
  <si>
    <t>Batu Menangis</t>
  </si>
  <si>
    <t>Cerita legenda Batu Menangis berasal dari daerah Kalimantan Barat, yang memberi pesan moral bahwa kecantikan tidak akan ada artinya apabila si pemilik wajah bersifat kurang ajar. Seperti cerita dongeng Batu Menangis. Berawal dari rasa kecewa yang mendalam seorang ibu terciptalah batu yang berlokasi di Kalimantan Barat. 
Batu Menangis dapat ditemukan di provinsi “Seribu Sungai”, atau dikenal dengan Kalimantan Barat. Tepatnya di Desa Jabar yang masih di dalam wilayah Kecamatan Ella Hilir. Letak geografis Kalimantan Barat yang dilintasi ratusan sungai besar dan kecil membawanya kepada julukan tadi. 
Legenda Batu Menangis mengisahkan Darmi, anak perempuan berwajah cantik tapi durhaka. Darmi memiliki watak yang sombong, manja, dan enggan membantu ibunya. Demi menjaga kecantikannya agar tidak berubah, keseharian Darmi hanya diisi dengan mandi, menyisir, bersolek, dan berdiam diri dalam rumah. Sedangkan ibunya, seorang janda yang setiap hari membanting tulang di kebun untuk menghidupi dirinya dan Darmi. Tidak sekalipun sang ibu memikirkan kulitnya yang menjadi gelap karena terus-terusan berada di bawah terik matahari, atau bau tidak sedap karena berkeringat.
Cerita rakyat Batu Menangis juga pernah diadaptasi dalam bentuk seni teater di pementasan Drama Tari Batu Menangis oleh Bakti Budaya Djarum Foundation tahun 2018, dipentaskan di Teater Kecil Taman Ismail Marzuki, FIlipina, dan India.
Penasaran akan cerita Batu Menangis lengkap? Ikuti kisahnya berikut ini.
Memanjakan Anak Kesayangan
Alkisah di atas sebuah bukit, jauh dari pemukiman penduduk di Kalimantan Barat, hiduplah ibu bersama anak perempuannya. Suaminya sudah lama meninggal tanpa mewariskan harta berarti. Kehidupan menjanda di umur cukup tua tak meninggalkan ibu banyak pilihan. Ia tak mungkin menikah lagi, jadi ibu harus berusaha sendiri untuk menghidupi anak perempuan kesayangannya, Darmi. 
Setiap hari ibu bekerja keras. Mengurus kebun sayur sejak pagi buta: menanam bibit, menyiram, memberi pupuk, menyiangi semak, memanen, dan menjual hasil panen ke pasar. Belum lagi mengurus anak yang masih kecil, juga mencari kayu bakar untuk memasak. Kulit ibu yang awalnya cerah, lama-lama menggelap karena terpapar sinar matahari. Berat badannya menyusut, ibu tak memiliki waktu untuk mengurus dirinya sendiri.
Harapan ibu, Darmi bisa hidup bahagia, tak seperti dirinya. Maka Darmi pun dimanja; penuh kasih sayang. Darmi tumbuh menjadi gadis cantik! Kulitnya kuning langsat, tubuh semampai, paras memesona, dan rambutnya hitam legam panjang terurai. Darmi juga selalu mengenakan baju indah dan aksesori mentereng. Berbeda dari ibu yang sudah lama tak membeli barang untuk diri sendiri. Ia sudah tua, pikirnya. Tak memerlukan lagi semua hal itu.
Harapan ibu, Darmi bisa hidup bahagia, tak seperti dirinya.
Tapi Darmi masih muda dan suka bergaul. Darmi pun selalu senang jika dibelikan baju baru, aksesori, dan alat berhias. Lama kelamaan, hanya benda-benda itu yang ada di benaknya. Darmi senang sekali bercermin sambil menyisir rambutnya. Ia sadar, kalau dirinya sangat cantik. Tapi hanya itu pula yang Darmi lakukan. Mengagumi diri sendiri sepanjang hari, saat ibu bekerja keras di kebun.
Tak Hanya Pemalas, Si Cantik pun Pemarah
Suatu hari ibu lupa mengantar pesanan sayur ke pelanggannya di desa. Ibu meminta tolong Darmi untuk memasak. Tapi saat pulang, ternyata Darmi masih bersolek. Jangankan memasak, kamarnya pun masih berantakan seperti saat ibu tinggalkan. Saat ditanya, Darmi malah geram, karena ibu mengganggunya berdandan dan meninggalkannya kelaparan. Akhirnya ibu juga yang membuat makanan, kemudian membereskan kamar Darmi.
Darmi makin keenakan, untuk mengambil segelas air saja harus memanggil ibu. Tak pernah sekalipun Darmi mengerjakan pekerjaan rumah, apalagi berpanas-panasan di kebun sayur atau mengantar dagangan ke pasar di kaki bukit. Tapi saat menginginkan sesuatu, Darmi akan merengek hingga mendapatkan keinginannya. Jika ibu tidak punya uang, Darmi marah besar! Mengatakan ia kesal dilahirkan di keluarga miskin. Hal ini membuat ibu sedih, dan sering kali menguras uang tabungannya. Bagaimanapun, Darmi adalah satu-satunya cinta ibu, anaknya tersayang yang ia besarkan sendiri dari kecil.
Darmi makin keenakan, untuk mengambil segelas air saja harus memanggil ibu.
Darmi Malu Memiliki Ibu yang Lusuh
Suatu hari sisir semata wayang Darmi patah, membuatnya uring-uringan sepanjang hari. Ia mau mendapatkan sisir baru! Harus lebih cantik dari sisir lamanya. Tapi Darmi tak percaya selera ibu. Lagian jika ikut ke pasar ia bisa melihat aksesori cantik dan mungkin mendapatkannya juga. Akhirnya Darmi memutuskan ikut ibu, yang memasok sayur ke pasar, turun bukit.
Darmi yang takut kulitnya terkena sinar matahari, membawa daun besar sebagai payung. Sedangkan ibu menarik gerobak berisi sayur dengan tubuh rentanya. Satu, dua orang melewati mereka sambil memberi pandangan sinis. Di benak Darmi, itu karena orang merendahkannya, perihal memiliki ibu dengan penampilan bak pengemis. Kurus dan lusuh!
Darmi mengambil langkah cepat, meninggalkan ibu di belakang, sehingga orang tak tahu wanita penarik gerobak itu adalah ibunya. Tak disangka, Darmi bertemu kawan di perjalanan. Mereka berbincang hingga ibu sampai. Ibu bertanya siapa anak muda yang berbicara pada Darmi, berharap dikenalkan. Tapi Darmi malah memperkenalkan ibu sebagai pembantunya. Hati ibunya pun terasa hancur mendengar perkataan anaknya. Ia menahan tangis dan tak mampu berkata-kata. Tahu ibunya diam dan menerima dibilang pembantu, Darmi mengulangi kata-katanya tiap ada orang menyapa.
Tahu ibunya diam dan menerima dibilang pembantu, Darmi mengulangi kata-katanya tiap ada orang menyapa.
Menghabiskan Pendapatan Ibu di Pasar
Darmi sengaja mengikuti ibu menjual sayur lebih dulu agar bisa mengintip penghasilan ibu. Setelahnya, Darmi langsung meminta uang. Awalnya ibu hanya memberi Darmi uang untuk membeli sisir, tapi Darmi malah memarahinya di depan umum! Sudah lelah akan perangai anaknya, ibu pasrah. Menyerahkan semua pendapatannya hari itu; entah bagaimana caranya esok ia membeli bibit dan beras.
Darmi girang, ia langsung membeli semua hal menarik yang terlihat. Tapi setiap ibu menghampiri untuk mengakrabkan diri atau memujinya, Darmi melengos. Beberapa kali ibu mencoba hingga akhirnya tak tahan lagi, ia biarkan saja Darmi menghabiskan uang sampai puas. 
Kecantikan Darmi membuatnya banyak disapa pemuda di pasar, sampai ada yang mau mengantarkan pulang. Bagaimanapun, ibu khawatir akan keselamatan Darmi. Ibu mengikuti Darmi dari belakang untuk menjaganya. Darmi terlihat asik sekali mengobrol dengan komplotan pemuda yang “katanya” mau mengantar pulang itu.
Ialah Sang Batu Menangis
Makin lama pemuda-pemuda makin mendekat ke putri ibu! Sehingga ibu harus memperingati Darmi dengan memanggilnya. Sontak para pemuda ikut menengok, lalu bertanya pada Darmi; memastikan apa yang memanggil itu adalah ibunya. Kali ini Darmi tertawa. Mengatakan bagaimana mungkin wanita yang terlihat seperti gembel itu adalah ibunya. Darmi bilang ia berasal dari keluarga berada, ibunya cantik dan sedang menunggu di rumah. Darmi menambahkan, wanita itu adalah pekerja rendah di kediamannya. Maka para pemuda ikut tertawa, menyadari betapa konyol pertanyaan tadi.
Cukup sudah, ibu tak kuat lagi! Ia melepas gerobak yang dipegangnya lalu bersimpuh ke tanah. Sakit hatinya, ibu pun menangis. Ia keluarkan semua tangis yang selama ini tertahan seraya meminta pertolongan Tuhan meminta mengakhiri sakit hati, lelah, dan doanya yang sia-sia meminta kebahagian untuk si anak durhaka.
Langit berubah gelap, angin berembus kencang. Ternyata Tuhan mendengar doa ibu. Darmi yang masih dikelilingi para pemuda tiba-tiba merasa kakinya kaku dan berat. Seketika Darmi menyadari, ia terkena kutuk karena perbuatannya pada ibu. Saat tubuhnya semakin berat, Darmi menangis ketakutan. Saking beratnya, tubuh Darmi tertarik ke tanah. Kini ia bersimpuh, menangis makin kencang.
Kakinya berubah menjadi batu, lanjut ke pinggulnya. Darmi makin ketakutan, ia memanggil-manggil ibu. Meminta maaf dan berjanji tak akan mengulangi perbuatannya. Ibu hanya bisa melongo, lalu menghampiri putrinya yang separuh menjadi batu. Keduanya hanya bisa menangis bersama, hingga akhirnya Darmi berubah sepenuhnya menjadi batu. Anehnya, dari dalam batu Darmi tetap keluar air mata hingga beberapa lama.
Anehnya, dari dalam batu Darmi tetap keluar air mata hingga beberapa lama.
Oleh para pemuda, batu itu dipindah ke sisi tebing. Menghadap ke langit agar Darmi tak kesepian. Penduduk sekitar kemudian menyebutnya sebagai Batu Menangis.</t>
  </si>
  <si>
    <t>Keong Mas</t>
  </si>
  <si>
    <t>Kisah ini bermula dari kerajaan Panjalu yang beribukota Daha atau Kediri. Raja Kediri mempunyai dua orang puteri. Yang pertama adalah Dewi Chandrakirana, yang kedua adalah Dewi Ajeng. Namun sayang sejak kecil ibu Chandrakirana ini meninggal dunia karena sakit. Raja kemudian kawin lagi. Dengan permaisuri barunya itu ia mempunyai puteri bernama Dewi Ajeng. Chandrakirana adalah gadis yang cantik. Baik budi pekertinya. Perasaannya halus, dan hatinya lembut. la disukai semua orang. Sementara itu Dewi Ajeng putri permaisuri yang baru. Wajahnya juga cantik tapi masih lebih cantik dan lembut wajah Chandrakirana. Ada bayangan watak kejam dan kaku pada diri Dewi Ajeng. Raja Panjalu sudah merencanakan akan menjodohkan Chandrakirana dengan Raden lnu Kertapati dari kerajaan Jenggala. Sebulan yang lalu Raden lnu Kertapati telah berkunjung ke Daha. Ia sudah melihat dan berkenalan dengan Chandrakirana. Keduanya merasa cocok, yang satu tampan dan satunya lagi benNajah cantikjelita. Raja Daha sudah merencanakan bahwa empat puluh hari sejak perkenalan itu akan dilakukan pertunangan resmi; Raden Inu Kertapati bersama keluarga istana Jenggala akan datang melamar Chandrakirana. Waktu pertunangan itu hanya tinggal beberapa hari saja. Chandrakirana sudah mempersiapkan diri dengan sebaik-baiknya. “Tidak bisa! Aku tidak akan membiarkan Chandrakirana berdampingan dengan Raden Inu Kertapati,“ gumam Dewi Ajeng yang iri dan pencemburu. Malam harinya Dewi Ajeng berunding dengan ibunya. Sang ibu menyarankan agar pergi ke nenek Gagak Ireng. Dukun wanita yang terkenal ampuh ilmu sihirnya. Demi clta-citanya bersanding dengan Raden Inu Kertapati ia rela pergijauh ke tempat nenek Gagak lreng. Setelah mendapat bekal dari si dukunDewi Ajeng segera kembali ke istana. Tengah malam barulah ia sampai di istana dengan tubuh lesu karena perjalananjauh. “Kita harus dapat mengusir Chandrakirana dari istana ini. Bagaimana caranya Bu?” Permaisuri diam sejenak, kemudian tersenyum cerah. Ia ingin ingat tugas Chandrakirana yang tiap hari menghidangkan secangkirteh kepada ayahandanya. Itulah yang akan dimanfaatkan Permaisuri. Esok hari rencana dijalankan. Sebelum Chandrakirana melakukan tugasnya. Diam-diam Permaisuri masuk ke ruang dapur. Menaruh racun di dalam gelas teh yang telah disiapkan pelayan istana untuk dibawa Chandrakirana menghadap ayahandanya. Hati sang permaisuri berdegup kencang. Karena ketika hendak keluar dari pintu dapur ia berpapasan dengan Chandrakirana. “Oh, ibunda….mengapa harus repot-repot ke dapur?” tegur Chandrakirana. “Tidak…tidak ada apa-apa. Aku hanya datang untuk melihat-Iihat pekerjaan para pelayan saja.” “Terima kasih Ibunda telah ikut memperhatikan persiapan para pelayan menyambut kedatangan Raden Inu Kertapati.” kata Chandrakirana dengan polos. Gadis ini menyangka sang permaisuri bersimpati kepadanya. Seperti biasa, Chandrakirana mengantarkan secangkir teh untuk ayahandanya. Kegiatan itu dilakukan untuk mendekatkan hubungan antara ayah dan anak. Biasanya, sambil minum teh mereka berbincangbincang seputar keluarga. Sang Prabu meminum separo isi cangkir teh. Terasa hangat di dalam tenggorokan dan perutnya. “Hem, teh bikinanmu memang enak anakku,”ujar sang Prabu. “Terima kasih Rama Prabu.” sahut Chandrakirana. Tapi sesaat kemudian sang Prabu memegangi perutnya yang terasa mual. Rasa mual itu semakin menghebat. “Rama Prabu….!”teriak Chandra kirana.”Kenapa Rama Prabu ….. ? Ada apa kiranya?” Tapi sang Prabu bukannya menjawab, sepasang matanya nampak mendelik, nafasnya tersenggaI-senggal. Kemudian malah muntah darah. Chandrakirana kiranya segera memeluk ayahnya yang hendak roboh. Permaisuri menuding ke arah Chandrakirana.”Apa yang telah kau lakukan? Teganya kau hendak membunuh ayah sendiri. Kau pasti telah meracuninya.” “Tidak! Tidak mungkin saya meracuni Rama Prabu yang sangat saya sayang” Sang Prabu segera diangkat ke pembaringan. Tabib istana segera datang memeriksa. Wajah pakar kesehatan istana Kediri ini nampak tegang. Ia memeriksa tubuh sang Prabu dengan seksama. Beberapa saat kemudian sang Tabib bernafas lega. Walau sang Prabu belum sadarkan diri. “Beliau terkena racun …… ”ujar sang Tabib.”Tapi rac’unnya tidak terlalu ganas. Walau demikian beliau harus istirahattotal selama beberapa hari.” Esok harinya raja siuman. Ia betuI-betul tak menyangka puteri kandungnya sendiri bermaksud membuatnya celaka. “Chandrakirana, apa sesungguhnya yang kau inginkan?” “Ananda hanya menginginkan kesehatan dan kebahagiaan Rama Prabu.”jawab. “Tapi buktinya kau telah mencoba membunuhku!” “Bukan hamba pelakunya.” “Hukum harus ditegakkan di kerajaan ini. Tak terkecuali terhadap anakku sendiri. Bukti dan saksi telah memberatkan tuduhan perbuatan jahatmu. Kau seharusnya dijatuhi hukuman mati. Tapi aku cukup bijak, kau harus pergi dari istana ini.” “Rama Prabu harus menyelidiki masalah ini lebih dalam lagi. Ananda tidak bersalah.” “Kau harus peri dari istana ini!” Dengan berlinang air mata Chandrakirana terpaksa meninggalkan istana Kediri. Sekarang dia sendirian dan tidak memiliki siapa pun. la melangkah tanpa tujuan. Dengan derai mata la terus berjalan hingga sampai di tepi pantai. Tanpa setahu Chandrakirana sejak tadi dari kejauhan Dewi Ajeng dan Nenek Gagak Ireng mengikutinya diam-diam. “Nenek Gagak Ireng itu dia Chandrakirana!” bisik Dewi Ajeng. “Ya, aku sudah tahu. Kau tunggu di sini! Biar aku sendiri yang maju menanganinya!” kata Nenek Gagak Ireng. Nenek tua itu bergegas menghampiri Chandrakirana. Setelah cukup dekat. Nenek itu membaca mantranya. Tongkat hitam di tangannya diacungkan ke udara beberapa kali. Ia menarik napas panjang hingga perutnya membesar. Dewi Ajeng yang berada di samping Nenek Gagak Ireng bergidik-merinding ketakutan. Saat itu Chandrakirana berada di dekat sebuah batu karang, Nenek Sihir menghembuskan udara dan perutnya dengan sekuattenaga. “Wusss!” “Blessss!” Angin kuat penuh hawa sihir menerjang ke arah Chandrakirana. Tubuh Chandrakirana terpelanting ke tepi laut. Begitu menyentuh air laut tubuh Chandrakirana tiba-tiba berubah menjadi keong berwarna emas. Dewi Ajeng menangkap keong itu . Lalu dengan sekuat tenaga Keong itu dilempar ke tengah laut. “Terima kasih, Nenek!” kata Dewi Ajeng sembari mengeluarkan kantung uangnya. “Ini uang untuk Nenek karena telah berhasrl membantu aku.” Chandrakirana terombang-ambing di tengah laut terbawa ombak. Gadis yang malang itu tidak bisa melakukan apa pun. kecuali berdo’a agar Dewata yang Yang Mahaagung menolong dan membawanya kembali ke darat. Chandrakirana adalah seorang gadis yang lembut dan baik hati. Do’anya dikalbulkan. Ombak perlahan-Iahan membawanya ke dekat pantai yang tenang. Kebetulan di tepian pantai itu ada seorang nenek tua yang mencari ikan. Nenek ini sudah bermaksud pulang. Namun ia masih menebarjala kecilnya. Kini ia dapat satu ekor ikan lagi yang agak besar. |a merasa sangat bersyukur. Ia celupkan jaring itu ke dalam air. Kini ia mengayuh sampannya untuk pulang. Chandrakirana yang kini menjadi keong terbawa ombak hingga ke tepian. la merambat di sebuah batu hitam. Kebetulan nenek tua itU menambatkan sampannya tak jauh dari keong itu berada. “Hem, kelihatannya keong ini lucu dan manis. Baiklah, kubawa pulang saja ke rumah. Kau akan kupelihara.” ujarsi nenek tua. Lantas, keong emas diambilnya dan diletakkannya bersama ikan-ikan | hasil tangkapannya di dalam keranjang ikan. Keong emas kini merasa lega karena tidak lagi terombang-ambing di laut. Ia ingin mengungkapkan rasa terima kasih pada nenek itu, tapi sayang ia tidak bisa berbicara. Tidak lama kemudian, nenek tua itu membawanya ke sebuah gubug kecil. Ikan hasil tangkapan hari itu, dia letakkan di atas tempayan, termasuk keong emas. Keong emas diletakkan di dekat kendi air, di dalam rumahnya. Ia kemudian mencari kayu bakar untuk memasak. Tak lama kemudian ia kembali lagi untuk mengolah ikan hasil tangkapannya. Malam hari nenek itu sudah kelelahan. la tidur dengan Ielap. Pada malam hari itulah tanpa sepengetahuannya. Keong emas berubah menjadi seorang gadis cantik-yang tak lain adalah Candrakirana. Ternyata pengaruh sihir itu lenyap jika malam telah tiba. Esok harinya ketika bangun pagi sang nenek merasa terkejut. Sungguh, amat mengagetkan. Di atas meja makan, di dalam rumahnya telah terhidang berbagai macam makanan lezat. Setelah sarapan pagi sang nenek pergi ke pantai mencari ikan. Siang itu nasib si nenek agak kurang baik. Ia sudah berusaha sekuat tenaganya menjaring ikan. Namun hingga menjelang sore yang didapat hanya seekor ikan. Dengan langkah gontai ia pulang ke rumah. Kalau hanya seekor dia tidak dapat menukarnya dengan beras atau bahan makanan lainnya di pasar desa. Karena kelelahan dan kecewa ia pun segera beristirahat. Tak berapa lama kemudian ia tertidur lelap hingga pagi hari. Pagi itu ia dikejutkan lagi dengan adanya hidangan masakan lezat di atas meja. Keong emas baru menyadari ternyata kutukan nenek sihir itu hilang di malam hari. Karena itu, selama beberapa jam, dia bisa kembali ke wujud manusianya. Dia memanfaatkan keadaan itu untuk mengungkapkan rasa terima kasihnya kepada nenek nelayan dengan memasakkan makanan untuknya. Kejadian di meja makan ternyata tidak terjadi sekali, tetapi berkaIi-kali. Hal itu membuat nenek nelayan penasaran. Saking penasarannya, suatu hari, sehabis mencari ikan nenek nelayan pura-pura tidur. Malam pun tiba. Perlahan-Iahan nenek memincingkan matanya. Ia mengintip apa yang terjadi di dalam rumahnya. Sungguh kaget dia dibuatnya. Dia melihat keong emas menjelma menjadi seorang putri yang cantikjelita. Buru-buru dia bangkit dari pembaringan. “Kamu siapa?” tanya nenek nelayan. Chandrakirana. kaget sekali tiba-tiba ditegur nenek nelayan, “Aku Chandrakirana putri Kerajaan Daha. Entah mengapa, aku tiba-tiba menjadi keong emas.” “Lalu, kenapa kamu memasak makanan untukku?” tanya nenek nelayan. “Aku ingin mengucapkan terima kasih karena nenek telah menyelamatkanku dari tepi laut,” ujar Chandrakirana. “Oh, kau adalahjelmaan keong emas yang kutemukan di pantai?” “Benar nenek, tolong biarkan aku tetap berada di rumah ini bersama nenek.” “Tidak mengapa? Kau boleh tinggal di tempat ini. Aku akan menganggapmu sebagai anakku sendiri.” “Terima kasih nenek yang baik.” Demikianlah, jika siang hari Chandrakirana berubah menjadi keong emas. Jika malam tiba ia kembali menjadi seorang gadis cantik. Jangan kuatir anakku,” kata si nenek.”Aku yakin kau adalah orang baik. Mari kita bersama-sama tiada hentinya memohon kepada Tuhan agar kau dipulihkan seperti sedia kala.” “Terima kasih nenek.” Sejak saat itu, Chandrakirana tinggal bersama nenek yang bernama Mbok Rondo Dadapan. Setiap malam tiba si nenek berdo’a kepada Tuhan agar Chandrakirana dipulihkan seperti sedia kala. Sementara itu di tempat lain. Di sebuah desa yang jauh dari keramaian kota. Ada seorang pemuda berwajah tampan sedang berkelana. “Oh Dinda Chandrakirana… .di manakah engkau gerangan berada?” Pemuda itu tak lain adalah Raden Inu Kertapati. Ia telah mengembara ke berbagai desa untuk mencari Chandrakirana yang telah hilang dari istana. Suatu hari ia bertemu dengan seorang kakektua di pinggirjalan. “Anak muda saya sudah tiga hari belum makan,” rintih kakektua itu. Reden Panji mendekat lalu memapah kakek itu untuk berteduh di bawah pohon jambu. Dia memetik beberapa buah jambu yang masak untuk si kakek. “Terimakasih nak kamu baik sekali !” kata si kakek. “Sebenarnya kamu mau kemana ?” Raden lnu Kertapati menjawab “Saya mencari putri Chandrakirana yang diusir dari kerajaan Kediri.” Kakek itu bergumam lalu menunjukkan padanya jalan menuju tempat Sang Putri Raden lnu Kertapati kemudian meneruskan perjalanannya mengikuti jalan yang telah ditunjukkan kakek tadi. Dia menanyai orang-orang di setiap desa yang ia lewati tentang Putri Chandrakirana. akhirnya tiba di sebuah desa di pinggir pantai. Karena sudah beberapa hari tidak makan dan minum ia merasa sangat haus. Ia meminta minum kepada salah seorang penduduk. Penduduk tersebut kebetulan adalah Mbok Rondo Dadapan. “Maaaf nek, bolehkah saya meminta seteguk air?” tanya Raden lnu Kertapati dengan sopan. “Oh, boleh… .sebentar nenek ambilkan! ”jawab nenek itu. Nenek itu masuk ke dalam rumah. Raden Inu Kertapati masih diluar rumah Raden lnu Kertapati mencium bau makanan yang sedap sekali “Mungkin nenek sedang memasak. ” pikir Raden lnu Kertapati. Ketika nenek kembali membawa kendi berisi air, Raden lnu Kertapati bertanya“ Nenek masakapa?” “O…Bukan Nenek kok yang masak.”jawab nenek itu Nenek yang tak lain Mbok Rondo Dadapan pun menjelaskan panjang lebar mengenai Chandrakirana yang dikutuk menjadi Keong Emas dan ditemukannya di tepi laut “Jadi yang masak di dapur itu Chandrakirana?” Raden Inu Kertapati senang sekali Tolong Nek pertemukan kami berdua!” Nenek Dadapan lalu memanggil Putri Chandrakirana. “Pangeran lnu Kertapati !” Putri Chandrakirana berteriak kegirangan bertemu dengan kekasihnya yang sedang menyamar menjadi rakyat biasa itu. Hari itu juga, Pangeran Inu mengajak Putri Chandrakirana bersama nenek Dadapan pulang ke Istana. Ketika Pangeran Inu dan Putri Candra Kiran telah tiba di kerajaan Kediri, Dewi Ajeng sangat kaget. Segera ia menemui nenek sihir. Nenek sihir mengatakan bahwa sihirnya akan hilang bila’ Chandrakirana telah bertemu Pangeran Inu. Dewi Ajeng sangat marah , dia membentak”Kenapa kau tidak bilang dari dulu!”. “Memangnya kau mau apa?” si nenek sihir balik menantang Dewi Ajeng. “Mau kusihirjadi cacing?” “Tidak! Jangan nek!” rintih DewiAjeng. “Kau harus tahu dan merasakan seperti apa jika dirimu berubah menjadi keong!” “Jangan nek! Jangan!” Namun terlambat, nenek gagak ireng yang sudah marah telah menyihirnya menjadi keong. Hanya saja warnanya bukan emas, keong berwarna hitam. Jadilah DewiAjeng keong berwarna hitam. Selang sehari setelah peristiwa itu Raden Inu Kertapati dan Chandrakirana melangsungkan pertungan. Dan tak lama kemudian mereka melangsungkan pernikahan dan hidup berbahagia.</t>
  </si>
  <si>
    <t>Asal Usul Rawa Pening</t>
  </si>
  <si>
    <t xml:space="preserve"> Pada zaman dahulu terdapat sebuah desa yang 
asri di tanah kekuasaan Kerajaan Mataram, yakni 
Desa Ngasem. Desa tersebut dipimpin oleh seorang 
kepala desa yang arif dan bijaksana yang bernama Ki 
Sela Gondang. Desa Ngasem terletak di kaki Gunung 
Telomoyo. Rakyat di desa tersebut hidup rukun dan 
damai. Sebagian besar bermata pencaharian sebagai 
petani. Hamparan sawah dan ladang terlihat bak 
permadani dari kejauhan. Setiap pagi para petani 
berangkat ke sawah dan ladang menggarap tanah dan 
tanaman yang tumbuh di bumi Desa Ngasem yang subur. 
Semboyan gemah ripah loh jinawi menjadi penyemangat 
tersendiri bagi penduduk desa untuk senantiasa giat 
dan rajin bekerja. 
Selain menggarap sawah dan ladang, rakyat Desa 
Ngasem pun bermata pencaharian sebagai nelayan di 
sungai-sungai yang mengalir di desa itu. Hasil tangkapan 
ikan di sungai-sungai cukup untuk memenuhi kebutuhan 
penduduk desa. Para penduduk membawa hasil bumi dan 
hasil tangkapan ke pasar untuk ditukarkan kebutuhan 
sehari-hari. Hasil bumi Desa Ngasem memang melimpah 
ruah. Sebagian dinikmati oleh rakyat desa tersebut dan 
2
sebagian dijadikan sebagai upeti yang dipersembahkan 
ke kadipaten. 
Di bawah kepemimpinan Ki Sela Gondang, Desa 
Ngasem terkenal sebagai desa yang makmur, aman, 
dan sejahtera. Kebijaksanaan Ki Sela Gondang telah 
membuat rakyat Desa Ngasem mencintainya. Ia adalah 
sosok pemimpin harapan rakyat. Sikapnya yang santun 
dan adil menjadikan rakyat Desa Ngasem segan dan 
menaruh hormat kepadanya. Ki Sela Gondang merupakan 
sosok pemimpin yang baik. Ia tidak menempatkan 
dirinya sebagai pejabat yang minta dilayani, justru 
ia menempatkan diri sebagai pelayan rakyat. Tidak 
jarang Ki Sela Gondang bersama-sama penduduk desa 
membangun jembatan atau membangun balai desa. Ia 
memiliki seorang istri dan seorang putri cantik bernama 
Endang Sawitri.
 Pada suatu ketika di Desa Ngasem akan 
diselenggarakan acara merti desa1 dan sedekah bumi 
sebagai wujud rasa syukur penduduk Desa Ngasem atas 
limpahan hasil bumi dan keadaan yang aman sentosa. 
Untuk itu, lima belas hari sebelum penyelenggaraan 
pesta rakyat itu para penduduk sibuk mempersiapkan 
segala sesuatunya untuk menyambut dan memeriahkan 
penyelenggaraan acara tersebut. Biasanya, sedekah 
1 Peringatan hari jadi desa
 3
bumi tersebut dilakukan selama tujuh hari tujuh malam 
sebelum acara puncak merti desa. Para gadis di desa 
tersebut sibuk mempersiapkan diri berlatih tari-tarian 
yang elok yang akan ditampilkan pada malam merti desa. 
Para pemuda dan para kepala keluarga bahu-membahu 
menghias tanah lapang dengan beraneka hiasan dari 
janur dan bambu. Para ibu sibuk menyiapkan segala 
sesuatu untuk menyajikan hidangan lezat selama acara 
pesta rakyat. Semua persiapan tersebut dipusatkan di 
sekitar kediaman Ki Sela Gondang. Tidak heran rumah 
Ki Sela Gondang menjadi sangat ramai oleh kesibukan 
para penduduk mempersiapkan hajat besar Desa 
Ngasem tersebut.
 Suatu malam, Ki Sela Gondang mengumpulkan semua 
perangkat desa di pendapa rumahnya. Sebagaimana 
kebiasaan dalam rangka merti desa, dibutuhkan sarana 
tolak bala berupa sesaji dan pusaka sakti milik seorang 
resi terkenal saat itu. Untuk keperluan tersebut, 
Kepala Desa mengutus sang putri untuk meminjam 
pusaka sakti milik sahabatnya, seorang resi bernama 
Ki 
Hajar Salokantara. Pusaka tersebut sedianya 
digunakan sebagai tolak bala atau salah satu syarat 
penyelenggaraan pesta rakyat agar acara berjalan 
lancar tanpa halangan.
 4
Ki Sela Gondang juga memerintahkan para perangkat 
desa untuk menyiapkan segala sesuatunya termasuk 
para demang, adipati, dan pejabat kadipaten yang akan 
diundang. Nyi Mentik Bestari atau lebih dikenal dengan 
sebutan Nyai Sela Gondang dan Endang Sawitri tampak 
duduk di sudut pendapa menyimak rapat yang dipimpin 
Ki Sela Gondang pada malam itu. Namun, sang Nyai 
tampak agak gelisah. Akhirnya, ketika ada kesempatan 
beliau mengajukan pertanyaan kepada suaminya selaku 
pemimpin rapat pada malam itu.
 “Maaf, Kakang Sela. Apa tidak sebaiknya Kakang 
mengutus satu orang perangkat untuk mendampingi 
putri kita?” tanya Nyai Sela Gondang kepada suaminya.
 “Jangan khawatir, Nimas. Aku yakin Endang Sawitri 
mampu melakukan perjalanan sendiri ke padepokan 
sahabatku, Ki Hajar Salokantar. Olah kanuragannya 
sudah cukup lumayan. Ki Sanu Amerta, guru olah 
kanuragan Endang Sawitri telah mengabarkan kepadaku 
bahwa putri kita sudah mengusai beberapa jurus 
andalannya,” jawab Ki Sela Gondang dengan bijaksana.
 “Bukan begitu, Nak?” tanya Ki Sela Gondang 
mengalihkan pandangannya kepada putri semata 
wayangnya, Endang Sawitri.
 Dengan tersenyum dan mengangguk tanda setuju 
Endang Sawitri membalas pertanyaan ayahnya.
 5
“Kaulihat sendiri, ‘kan, Nimas? Putri kita sudah 
sanggup menerima perintah dari ayahandanya,” kata Ki 
Sela Gondang seraya tersenyum kepada istrinya.
 “Baiklah, Kakang. Nimas Ayu Endang Sawitri 
anakku, Ibu hanya dapat mendoakanmu dan memberi 
restu semoga Dewata Agung melindungimu,” kata Nyai 
Sela Gondang seraya memeluk putri kesayangannya 
itu. Ada seberkas ragu dan gundah di matanya. Naluri 
keibuannya menyiratkan sebuah kekhawatiran yang 
teramat sangat. Namun, demi kepatuhannya kepada 
sang suami dan rasa sayangnya kepada sang putri, 
akhirnya ia merelakan putrinya pergi menunaikan 
perintah Ki Sela Gondang.
 Singkat cerita, Endang Sawitri menjalankan titah 
sang ayah untuk meminjam pusaka kepada sang Resi, 
sahabat ayahnya. Ia pergi menuju lereng Gunung 
Telomoyo tempat resi tersebut tinggal. Endang Sawitri 
menunggang seekor kuda yang terlatih melintasi 
jalan terjal berbatu dan ngarai yang elok. Sesekali ia 
mampir di sebuah sungai untuk melepas dahaga dan 
penat. Gejolak remajanya terkadang menggelegak 
menguasai dirinya. Keriangan alami yang tak dibuat
buat membuatnya begitu bahagia. Ia bermain riak-riak 
air sungai, sesekali berlarian di pinggir sungai mengejar 
kupu-kupu bersayap cantik, menangkap ikan dan katak 
6
yang ada di sungai, kemudian melepasnya kembali. Ia 
sangat menikmati perjalannya tersebut. Diam-diam 
ia sangat mengagumi pesona alam di desanya yang 
sungguh indah. Terselip rasa bangga dan kagum di 
dalam benaknya akan kepemimpinan ayahnya, Ki Sela 
Gondang yang telah memimpin Desa Ngasem yang elok 
itu. Terbesit di hatinya seuntai doa agar keadaan seperti 
itu akan terus berlangsung sehingga kebahagiaan akan 
terus melingkupi desa yang ia cintai. 
Setelah 
menempuh perjalanan yang cukup 
melelahkan, tibalah Endang Sawitri di padepokan 
Ki Hajar Salokantara.
 “Sampurasun, ... permisi, Ki,” Endang Sawitri 
mengucap salam penuh takzim seraya mengetuk depan 
pintu gerbang padepokan. Belum ada jawaban dari dalam 
padepokan. Beberapa kali Endang Sawitri mengulangi 
ketukan dan salamnya. Belum juga ada jawaban. Untuk 
keenam kalinya Endang Sawitri mengulangi salam dan 
ketukan ke pintu gerbang padepokan, kali ini suaranya 
agak nyaring. Akhirnya, Endang Sawitri mendengar 
suara langkah dan jawaban dari dalam padepokan.
 “Rampes, ... tunggu sebentar, Ki Sanak,” sahut 
seorang laki-laki menjawab salam Endang Sawitri.
 Pintu gerbang berderit dan terbuka. Dengan 
mengulas senyum penuh hormat, Endang Sawitri 
7
membungkuk memberi hormat kepada lelaki yang 
membuka pintu gerbang padepokan itu. Tanpa menunggu 
lama, Endang Sawitri segera memperkenalkan diri dan 
menjelaskan maksud kedatangannya ke padepokan Ki 
Hajar Salokantara. Lelaki bertubuh gempal dan berkulit 
hitam yang membuka pintu gerbang ternyata murid 
Ki Hajar Salokantara. Dengan sopan, lelaki tersebut 
mempersilakan Endang Sawitri masuk padepokan.  Lelaki 
itu mempersilakan Endang Sawitri duduk di pendapa 
padepokan, sementara ia menuntun dan menambatkan 
kuda Endang Sawitri di tempat penambatan kuda tamu 
di padepokan itu. Endang Sawitri duduk dengan sopan 
di pendapa padepokan itu. Lelaki bertubuh gempal tadi 
berlari ke dalam sepertinya hendak memberitahukan 
kepada sang resi ada seorang tamu yang datang.
 Endang Sawitri memandang sekeliling pendapa 
yang terlihat cukup luas dan bersih tersebut. Terlihat 
gebyok kayu jati yang dihias ukiran menawan. Di sudut
sudut pendapa terlihat bokor-bokor yang terbuat dari 
kuningan dengan beberapa tombak yang runcing. Ada 
pula seperangkat gamelan tertata rapi di salah satu 
bagian pendapa itu. Endang Sawitri meyakini bahwa si 
pemilik padepokan pastilah orang sakti yang halus dan 
mencintai budaya. Bola mata cantiknya berputar-putar 
menjelajah seluruh isi di pendapa padepokan dengan 
8
senyum tipis tersungging di bibirnya. Dengan manggut
manggut ia bergumam.
 “Hmmmmm, pasti resi sahabat ayahanda ini adalah 
orang yang berbudaya tinggi dan bijaksana. Kalau tidak, 
mana mungkin pendapa padepokan serapi dan sebagus 
ini,” gumamnya sambil masih manggut-manggut dan 
menelisik semua sudut di pendapa itu.
 Belum selesai Endang Sawitri mengagumi pendapa 
padepokan milik Ki Hajar Salokantara, ia dikejutkan 
oleh kedatangan seorang lelaki bertubuh kurus dan 
berpakaian sorjan Jawa lengkap dengan ikat kepala 
berwarna hitam. 
“Silakan dinikmati teh dan makanannya, Kisanak. 
Mohon ditunggu sebentar. Eyang Guru baru dipanggil 
oleh Driya, teman saya,” kata lelaki itu sopan. Endang 
Sawitri terlihat kikuk karena kesopanan lelaki kurus 
yang merupakan juru masak di padepokan itu.
 “Iya, terima kasih, Kisanak,” jawab Endang Sawitri 
seraya duduk kembali di lantai pendapa. Sang juru 
masak menghidangkan seteko teh hangat dan makanan 
kepada Endang Sawitri. 
“Silakan, Kisanak,” kata sang juru masak sembari 
pamit hendak melanjutkan pekerjaannya di dapur.  
Beberapa saat kemudian, dari dalam padepokan 
muncullah seorang lelaki setengah baya yang bertubuh 
9
tinggi tegap, berjubah hitam, dan mengenakan ikat 
kepala berwarna hitam. Senyum penuh karisma milik 
lelaki berjenggot panjang yang berwarna putih itu 
membuat Endang Sawitri terkesiap dan bangkit memberi 
hormat.
 “Sampurasun, Ki. Perkenalkan, saya Endang Sawitri, 
putri dari Kepala Desa Ngasem,” hormat Endang Sawitri 
memberi salam.
 “Rampes, putri ayu. Rupanya putri Kakang Sela 
Gondang ini telah menjelma menjadi gadis yang cantik,” 
sambut lelaki yang tak lain adalah Ki Hajar Salokantara.
 “Ada angin apa Kakang Sela Gondang mengutusmu 
kemari, cah ayu?” tanya sang Resi penuh wibawa.
 “Tidak biasanya Kakang Sela Gondhang mengutus 
putrinya. Biasanya Kakang Sela mengutus perangkatnya 
ke sini,” lanjut sang resi sambil mengelus-elus jenggot 
putihnya.
 “Begini, Ki. Di Desa Ngasem akan diadakan merti 
desa. Ayahanda sebagai kepala desa memiliki niat 
mengadakan pesta rakyat. Sebagai salah satu syarat 
tolak bala, dibutuhkan sesaji dan ubarampe merti 
desa. Salah satunya adalah pusaka sakti milik Ki Hajar 
Salokantara. Untuk itu, ayahanda mengutus saya 
datang kemari untuk meminjam pusaka sakti tersebut,” 
jelas Endang Sawitri. Sang Resi manggut-manggut 
10
mendengarkan penjelasan gadis berkulit kuning langsat, 
berkemben biru, dan bersanggul kecil nan anggun di 
hadapannya itu.
 Setelah beberapa lama terdiam, sang resi masuk 
ke padepokan, sementara Endang Sawitri menunggu 
di pendapa sambil menikmati hidangan yang disajikan 
juru masak padepokan. Beberapa saat kemudian, 
sang Resi keluar lagi dengan membawa sebuah benda 
yang dibungkus dengan sarung berwarna cokelat yang 
11
sudah terlihat usang. Sang Resi menimang-nimang 
benda tersebut dengan saksama. Sejurus kemudian, 
ia membuka selubung kain usang tersebut. Ternyata, 
benda yang dibawanya adalah sebilah keris yang masih 
berwarangka. Dengan hati-hati sang Resi mencabut 
keris dari warangkanya.
 “Pusaka ini merupakan keris sakti yang memiliki nilai 
yang tinggi, Ni Ayu,” kata Ki Hajar sembari memegang 
dan mengamati keris pusakanya tersebut. Bola mata 
Endang Sawitri yang bulat keabu-abuan terbelalak 
takjub melihat keris yang dibawa sang Resi. Sungguh 
ia tidak mampu menyembunyikan ketakjubannya akan 
pusaka sakti yang terlihat kokoh tersebut.
 “Ni Ayu, keris ini bukanlah pusaka sembarangan. 
Kalau ayahandamu bukanlah sahabat baikku, tentu aku 
tidak akan pernah meminjamkan keris ini kepadanya,” 
lanjut sang Resi. Endang Sawitri masih terpana. 
“Bawalah pusaka ini kepada ayahandamu, Ni Ayu. 
Namun, ada hal penting yang harus kau perhatikan 
ketika membawa pusaka sakti ini,” kata sang Resi seraya 
memasukkan kembali keris ke dalam warangkanya. 
Keris   
itu kemudian diselubungi dengan kain cokelat 
yang usang. 
“Mohon maaf, apakah Ni Ayu, dalam keadaan suci?” 
tanya Ki Hajar Salokantara menyelidik. 
12
“Maksud Ki Hajar?” tanya Endang Sawitri terlihat 
kebingungan dengan pertanyaan sang Resi.
 “Apakah kau sedang datang bulan?” jelas Ki Hajar 
lagi.
 “Tidak, Ki. Saya masih dalam keadaan jiwa dan 
raga yang bersih,” jawab Endang Sawitri sembari 
menyungging senyum manisnya.
 “Syukurlah, kalau demikian. Bawalah pusaka ini 
dengan hati-hati. Ingatlah satu hal. Jangan sekali-kali 
meletakkan pusaka sakti ini di atas pangkuanmu,” kata 
sang Resi berpetuah seraya menyerahkan pusaka sakti 
kepada Endang Sawitri.
 “Baik, Ki. Amanat Ki Hajar Salokantara akan saya 
ingat dengan baik,” jawab Endang Sawitri berjongkok 
dan menunduk sambil mengulurkan kedua tangan 
menerima pusaka sakti itu.
 Setelah menerima pusaka sakti yang dibutuhkan 
ayahandanya, Endang Sawitri berpamitan kepada Ki 
Hajar Salokantara. Dengan gesit ia menunggangi kuda, 
menarik tali kekangnya, dan memacu si kuda dengan 
sangat hati-hati. 
Dalam perjalanan pulang ke Desa Ngasem, Endang 
Sawitri merasa sangat lelah dan mengantuk. Setibanya 
di kaki gunung, ia memutuskan berhenti dan mencari 
tempat yang sejuk untuk melepas lelah dan kantuknya. 
13
Ia beristirahat di bawah sebuah pohon yang rindang. 
Angin semilir membuai Endang Sawitri hingga ia tertidur 
pulas. Karena merasa kelelahan, Endang Sawitri lupa 
akan pesan sang Resi. Ia meletakkan pusaka sakti itu di 
atas pangkuannya.
 Di dalam tidurnya, ia bermimpi datang ke sebuah 
istana yang sangat megah. Tidak seperti lazimnya 
istana yang dijaga ketat, pintu gerbang istana terbuka 
sendiri seolah mempersilakannya masuk. Tidak ada 
penjaga berpakaian baja dan menghunus tombak di 
pintu gerbang, tidak ada sepasukan penjaga yang siap 
menginterogasi penyelundup yang masuk, bahkan tidak 
ada prajurit yang lalu-lalang melakukan penjagaan 
ketat di istana nan megah itu. Endang Sawitri sangat 
takjub melihat pemandangan di dalam istana itu. Ada 
kolam ikan yang dihiasi air mancur dan bunga warna
warni, ada sebuah taman dengan beraneka macam 
permainan, bahkan di sudut istana ada beberapa ekor 
kuda bersayap yang berwarna putih bersih. 
“Tempat apa ini?” gumamnya dalam hati. Ia 
sangat terpukau tatkala langkah kakinya menuju ke 
arah dalam istana itu. Terdapat sebuah singgasana 
besar bertatahkan emas dan permata. Balairung luas 
berkilauan dihiasi kristal-kristal mutu manikam, sebuah 
permadani tebal, bersih, empuk berwarna merah 
14
terhampar di sepanjang jalan menuju singgasana 
tersebut. Namun, anehnya, mengapa tidak ada satu 
pun orang di tempat itu. Hanya gemericik air di kolam 
dan cicit burung bersahut-sahutan diiringi syahdunya 
suasana di istana itu. Tidak beberapa lama, ia dikejutkan 
oleh tepukan lembut di pundak kirinya. Ia menoleh 
pelan dengan sedikit gemetar. Alangkah terpukaunya 
ia melihat seorang lelaki berparas tampan di depannya.  
Tanpa bicara, lelaki tampan tersebut memberikan 
sebilah keris kepada Endang Sawitri. Tiba-tiba sosok 
lelaki tampan itu hilang bagai ditelan bumi. Endang 
Sawitri masih sangat bingung dengan kejadian yang 
baru saja dialaminya. Ia mencari-cari sosok pemuda 
tampan yang memberinya sebilah keris itu di seluruh 
sudut balairung istana, tetapi sosok tersebut tidak ada. 
Endang Sawitri memandangi keris yang kini dipegangnya 
dengan perasaan gundah dan tangan bergetar. Belum 
hilang keterkejutannya, Endang Sawitri terbangun dari 
tidurnya. 
“Aduhai, ternyata aku hanya bermimpi,” gumamnya 
sambil tersenyum. Gemeresik dedaunan di kaki Gunung 
Telomoyo bagai alunan harmoni indah yang mampu 
membangkitkan semangatnya melanjutkan kembali 
perjalanan pulang ke Desa Ngasem. Namun, alangkah 
terkejut ia ketika mendapati pusaka sakti yang dipinjam 
15
dari Ki Hajar Salokantara raib. Ia cari di sekitar 
tempatnya beristirahat bahkan di balik pelana kudanya, 
tetapi pusaka itu tidak ada. Ia baru teringat bahwa ia 
telah melanggar amanah dari sang Resi. Ia meletakkan 
pusaka sakti itu di atas pangkuannya. Endang Sawitri 
dilanda rasa gundah dan dilema. Ia merasa sangat 
bingung apa yang harus dilakukan. Kalau ia kembali ke 
padepokan, tentu sang Resi akan sangat marah karena ia 
melalaikan pesan sang Resi. Kalau memutuskan kembali 
ke Desa Ngasem, ia tidak tahu bagaimana dengan acara 
merti desanya dan sedekah bumi itu. 
“Ya, Dewata, Sang Hyang Widi Wasa, alangkah 
cerobohnya aku. Aku lalai, ya, Dewata,” rutuknya 
menyesali kelalaiannya sembari menangis tersedu
sedu.
 “Mungkin inilah jawaban dari keraguan Ibunda 
kepadaku,” katanya lagi merutuki nasibnya.
 “Namun, aku harus bertanggung jawab atas apa 
yang aku lakukan. Aku harus menyampaikan hal ini 
kepada Ayahanda. Apa pun yang terjadi aku harus 
pulang,” lanjutnya sambil menuntun kudanya melewati 
tegalan. Dengan hati gundah dan langkah gontai ia 
akhirnya memutuskan pulang ke Desa Ngasem. Ia akan 
menceritakan pengalamannya tersebut dan siap dengan 
16
segala kemungkinan yang akan dihadapinya, termasuk 
kemarahan ayahandanya.
 Sesampainya di Desa Ngasem, Endang Sawitri 
disambut oleh warga desa dan kedua orang tuanya, Ki 
Sela Gondhang dan Nyi Mentik Bestari. Betapa bingung 
kedua orang tua Endang Sawitri tatkala mendapati 
sang putri bersimpuh seraya menangis tersedu-sedu 
di kaki mereka. Mereka berdua memapah sang putri ke 
serambi balai Desa Ngasem dibantu warga desa. Endang 
Sawitri masih terus menangis. Dengan sabar Nyi Mentik 
Bestari memeluk dan mengelus rambut putri semata 
wayangnya itu. Setelah tangis Endang Sawitri reda, Ki 
Sela Gondhang menanyai putrinya itu dengan hati-hati.
 “Nduk, cah ayu, apa gerangan yang membuatmu 
seperti ini? Bagaimana perjalananmu meminjam pusaka 
dari sahabat ayah, Ki Hajar Salokantara?” tanya Ki Sela 
Gondhang seraya mengelus pipi sang putri penuh kasih 
sayang. 
“Am ... ampun, Ayah. Sa ... sa ... saya ... lalai,” 
jawab Endang terbata-bata. 
Sang ibu kembali memeluk Endang Sawitri. 
Hal ini membuat Endang Sawitri menjadi lebih 
tenang. “Sudahlah, Nduk. Semua ini kehendak Sang 
Dewata. Pantas saja ibu merasa khawatir dengan 
17
keberangkatanmu ini,” kata sang ibu sembari membelai 
rambut sang putri.
 Setelah merasa lebih tenang, Endang Sawitri 
mulai menceritakan semua peristiwa yang dialaminya 
termasuk mimpinya kepada sang ayah.  Kekecewan Ki 
Sela Gondhang tidak dapat disembunyikan. Akan tetapi, 
rasa sayang terhadap sang putri mengalahkan rasa 
kecewa yang berkecamuk itu. Dengan bijaksana Ki Sela 
Gondhang berkata untuk menenangkan sang putri.
 “Sudahlah, anakku. Semua sudah takdir dari Sang 
Hyang Widi Wasa. Sekarang beristirahatlah, ayah akan 
menemui Ki Hajar Salokantara untuk mencari jalan 
keluar dari masalah ini,” kata Ki Sela Gondhang dengan 
tatapan sayang kepada sang putri.
 “Lalu, bagaimana dengan merti desa, Ayah?” tanya 
Endang Sawitri gundah.
 “Kau tidak usah risau memikirkan hal itu, Nak. 
Biarkan ayah yang menjelaskan kepada warga desa 
untuk menunda pesta rakyat desa kita ini,” tukas sang 
ayah seraya membelai rambut Endang Sawitri yang 
masih memeluk erat sang ibu. 
Hari itu juga Ki Sela Gondhang berangkat menuju 
padepokan Ki Hajar Salokantara untuk mendapatkan 
jalan keluar. Singkat cerita, sang Resi hanya terdiam 
sejenak mendengar penuturan ayah Endang Sawitri itu. 
18
Ia berkata bahwa sebentar lagi Endang Sawitri akan 
akan mengandung. 
“Sahabatku, adhi Sela Gondang. Aku sudah 
mengingatkan putrimu untuk menjaga baik-baik 
keris itu. Namun, mungkin ini memanglah takdir dari 
Sang Dewata,” dengus Ki Hajar Salokantara sembari 
mengelus-elus jenggotnya yang sudah  memutih.
 “Iya, Kakang Salokantara. Aku tahu putriku lalai 
akan pesanmu. Aku mohon maafkanlah ia, Kakang,” 
sergah Ki Sela Gondang.
 “Adhi Sela Gondang, aku sudah memaafkan 
putrimu. Sebenarnya ...,” kata sang Resi terputus sambil 
menghela napasnya panjang.
 “Sebenarnya apa, Kakang?” tanya Ki Sela Gondang 
seolah tidak sabar mengetahui kelanjutan ucapan Ki 
Hajar Salokantara.
 “Sebenarnya, pusaka itu tidak hilang, tetapi masuk 
ke dalam rahim putrimu. Sebentar lagi putrimu akan 
mengandung, Adhi,”  jawab Ki Hajar Salokantara.
 Bagai disambar petir di siang hari, Ki Sela 
Gondhang terkejut luar biasa mendengar ucapan Ki 
Hajar Salokantara tersebut. Dengan panik ia memohon 
sahabatnya tersebut untuk mencarikan jalan keluar 
agar keluarganya terhindar dari aib.
 19
“Ya, Dewata, dosa apa hamba ini sampai harus 
menanggung malu semacam ini?” jerit Ki Sela Gondang 
sambil memegangi kepalanya.
 “Kakang Salokantara, apakah ada cara agar putriku 
lepas dari kutukan ini?” tanya Ki Sela Gondang panik. 
“Kakang, tolonglah, Kakang. Apa yang harus aku lakukan 
untuk menyelamatkan putri dan keluargaku dari aib, 
Kakang?” kata Ki Sela Gondang setengah merengek. Ki 
Hajar Salokantara hanya menggelengkan kepalanya. 
Ia merasa iba kepada sahabatnya itu. Namun, ia tidak 
dapat membantu apa pun.
 Kedua lelaki yang bersahabat lama itu sama-sama 
terdiam. Tenggelam dengan pikiran mereka masing
masing. Tiba-tiba Ki Sela Gondang berkata, ”Kakang, 
bagaimana jikalau engkau menikahi putriku, Endang 
Sawitri? Siapa tahu kutuk yang bersemayam di tubuhnya 
akan hilang,” kata Ki Sela Gondang menatap Ki Hajar 
Salokantara penuh harap.
 Ki Hajar Salokantara diam sejenak. Ki Sela Gondang 
terus membujuk sang sahabat agar mau mengiyakan 
gagasannya untuk menikahi Endang Sawitri. Karena 
melihat kepanikan Ki Sela Gondang yang teramat 
sangat, akhirnya Ki Hajar Salokantara bersedia menikahi 
Endang Sawitri. Pernikahan mereka sengaja ditutupi 
dari penduduk desa. “Baiklah, adhi Sela Gondang. Aku 
20
bersedia menikahi putrimu. Akan tetapi, pernikahan ini 
hanyalah untuk menutupi aib saja. Setelah janin di dalam 
kandungan putrimu lahir, pernikahan ini berakhir,” kata 
Ki Hajar Salokantara. 
“Terserah kau saja, Kakang,” tukas Ki Sela Gondang. 
“Terima kasih, kau sudah mau membantuku, Kakang,” 
lanjut Ki Sela lagi. 
Singkat cerita, pernikahan Ki Hajar Salokantara dan 
Endang Sawitri sengaja ditutupi dari penduduk desa. 
Tidak ada meriahnya pesta dan beraneka macam tarian 
serta hiburan. Pernikahan itu berlangsung khidmat dan 
mengharukan. Nyai Sela Gondang menangis tidak kuasa 
menahan sedih dan haru. Ia peluk putrinya yang telah 
sah menjadi istri Ki Hajar Salokantara. Endang Sawitri 
pun menangis tersedu-sedu di hadapan penghulu dan 
kedua orang tuanya.
 “Maafkan saya, Ayahanda dan Ibu,” isak Endang 
Sawitri.
 “Sudahlah, Nak. Sekarang kau telah menjadi istri Ki 
Hajar Salokantara. Kau harus mengikuti suamimu dan 
menaati perintahnya,” belai sang ibu dengan berjuta 
kasih sayang yang membuncah.
 Sementara itu, Ki Hajar Salokantara dan Ki Sela 
Gondang terlibat pembicaraan di sudut lain rumah Ki 
Sela Gondang.
 21
“Adhi, kau jangan khawatir. Meskipun putrimu 
telah menjadi istriku, aku tidak akan menyentuhnya. 
Namun, aku akan tetap menyayanginya,” kata Ki Hajar 
Salokantara.
 “Aku pasrahkan putriku kepadamu, Kakang,” jawab 
Ki Sela Gondang menepuk pundak Ki Hajar Salokantara.
 “Maafkan aku, Adhi. Mungkin setelah kuboyong 
ke tempat tinggal yang sudah kusiapkan, aku akan 
meninggalkan putrimu dan janin yang di kandungnya 
untuk bertapa. Aku akan memohon Sang Hyang 
Widi Wasa melepaskan kutukan itu,” tukas Ki Hajar 
Salokantara.
 “Sudahlah, Kakang. Aku tidak tahu harus berterima 
kasih seperti apa kepadamu atas segala kebaikanmu 
padaku dan keluargaku,” jawab Ki Sela Gondang 
sambil memeluk sahabat lama yang kini harus menjadi 
menantunya tersebut. Setelah acara pernikahan usai, 
Ki Hajar Salokantara berniat memboyong Endang 
Sawitri ke sebuah tempat yang sudah dipersiapkan 
sebagai tempat tinggal.  Dengan perasaan hancur, Nyi 
Mentik Bestari melepas kepergian putri kesayangannya 
diboyong oleh Ki Hajar Salokantara. 
Tidak seperti pasangan lain yang baru saja 
menikah, Ki Hajar Salokantara memutuskan untuk 
pergi bertapa mencoba melepaskan Endang Sawitri dari 
22
23
kutukan pusaka sakti miliknya. Sebelum pergi, Ki Hajar 
Salokantara berpesan kepada istrinya. 
“Ni Ayu Endang Sawitri, aku menikahimu hanya 
sebagai syarat saja, aku tidak akan menyentuhmu. 
Aku harus pergi bertapa untuk melepaskanmu 
dari kutuk pusaka sakti milikku itu. Jagalah dirimu 
dan kandunganmu. Apabila kelak kau melahirkan, 
kalungkanlah klinthingan ini sebagai bukti bahwa 
anak itu adalah anakmu. Suruhlah ia mencariku untuk 
melepaskan kutukannya,” pesan Ki Hajar Salokantara 
kepada Endang Sawitri.
 “Iya, Ki. Semoga Dewata melindungi Ki Hajar, saya, 
dan jabang bayi dalam kandungan saya ini. Hati-hati, 
Ki,” jawab Endang Sawitri mencium tangan suaminya 
dan melepas kepergiannya untuk bertapa.
 ***
 Hari demi hari berlalu dengan cepat, kandungan 
Endang Sawitri pun bertambah besar. Ia sangat berhati
hati menjaga kandungannya itu. Ia menggantungkan 
hidupnya dari hasil mencari ikan di sungai dan bertanam 
sayur-mayur di pekarangan gubuknya. Dekat dengan 
gubuk tempat tinggalnya itu terdapat sebuah desa 
kecil yang jumlah penduduknya tidak seberapa. Untuk 
24
memenuhi kebutuhan hidupnya, tidak jarang Endang 
Sawitri pergi ke desa tersebut.
 Tidak ada satu pun penduduk desa kecil itu 
mengetahui bahwa Endang Sawitri memiliki seorang 
suami karena pernikahan mereka ditutup-tutupi. 
Namun, ada salah seorang penduduk desa yang 
mengenali Endang Sawitri yang sedang hamil tua itu. 
Akhirnya, sampailah kabar kehamilan Endang 
Sawitri tersebut ke Desa Ngasem. Penduduk Desa 
Ngasem pun geger karena mendengar kabar tersebut. 
Mereka menganggap Endang Sawitri telah mengotori 
Desa Ngasem dengan perbuatan yang tidak senonoh. 
Namun, Endang Sawitri bergeming dengan umpatan 
para penduduk yang penuh kata-kata kasar. Ia tetap 
merawat kandungannya meskipun pada akhirnya ia 
dikucilkan oleh warga Desa Ngasem dan desa kecil 
di dekat tempat tinggalnya. Ia berkeyakinan tidak 
pernah melakukan perbuatan yang tidak baik. Yang 
membuatnya risau adalah nama baik kedua orang 
tuanya yang merupakan tetua di Desa Ngasem. Namun, 
persoalan itu tidak berlangsung lama karena Ki Sela 
Gondhang berhasil menjelaskan kepada penduduk 
tentang keadaan yang sebenarnya.
 Kemudian, setelah sembilan bulan mengandung, 
Endang Sawitri pun melahirkan. Tidak ada seorang 
25
pun di desa kecil di dekat tempat tinggalnya yang sudi 
menolongnya. Para penduduk desa masih menganggap 
Endang Sawitri merupakan perempuan yang tidak baik 
karena hamil tanpa didampingi suami. Mereka masih 
tidak memercayai penjelasan Ki Sela Gondhang, Kepala 
Desa Ngasem yang tak lain adalah ayah kandung 
Endang Sawitri. Tidak ada satu pun warga desa yang 
mengabarkan berita melahirkannya Endang Sawitri 
kepada warga Desa Ngasem, terlebih kepada keluarga 
Ki Sela Gondhang. Endang Sawitri pun melahirkan tanpa 
bantuan siapa pun. 
Namun, alangkah terkejut ia karena yang 
dilahirkannya bukanlah bayi, melainkan seekor ular 
naga. Anehnya lagi, ular naga itu dapat berbicara 
seperti halnya manusia. “Aaah, siapa kau? Mengapa aku 
melahirkan seekor ular naga?” teriak Endang Sawitri.
 “Ibu, ibu jangan takut. Aku adalah anak yang 
kaulahirkan. Ini kehendak Dewata, Ibu. Saya mohon Ibu 
jangan takut,” jawab ular naga itu sembari menyurukkan 
tubuhya kepada Endang Sawitri. Meskipun terkejut dan 
hatinya remuk redam, dengan belai lembut seorang 
ibu, Endang Sawitri menimang anaknya yang berwujud 
ular naga itu. Bayi ular naga itu pun diberi nama Baro 
Klinting. 
26
“Iya, engkau benar. Mungkin ini adalah ketentuan 
sang Dewata karena kelalaian ibu. Maafkan, ibu, Nak. 
Ibu teringat pesan ayahandamu yang menitipkan 
klinthingan ada ibu. Untuk itu, ibu namakan kau Baro 
Klinting,” kata Endang Sawitri penuh kasih.
 Peristiwa lahirnya anak Endang Sawitri diketahui 
oleh beberapa penduduk desa yang kebetulan lewat di 
gubuk Endang Sawitri ketika hendak pergi ke sawah dan 
ladang. Ketika mendapati anak yang dilahirkan Endang 
Sawitri adalah seekor naga, sontak saja beberapa orang 
penduduk itu berlarian karena takut.
 “Tolooong, ada naga. Perempuan itu melahirkan 
naga. Tolooong,” teriak orang-orang itu berlarian 
menuju ke desa. Teriakan orang-orang itu didengar oleh 
seluruh penduduk di desa dekat gubuk Endang Sawitri.
 “Hati-hati, perempuan itu pasti penyihir. Ia 
melahirkan seekor naga. Desa kita dalam bahaya,” kata 
salah seorang penduduk.
 “Iya, ini genting. Kita usir saja perempuan itu dari 
desa ini. Saya takut kalau desa ini akan dihancurkan 
oleh perempuan penyihir dan naga yang dilahirkannya 
itu,” sahut yang lain.
 “Iya, kita usir saja perempuan itu, usiiirr,” teriak 
penduduk desa yang lain bersahutan.
 27
Peristiwa itu dianggap peristiwa aneh yang menjadi 
ancaman bagi penduduk desa. Para penduduk desa 
kecil di dekat tempat tinggalnya makin mencibir Endang 
Sawitri. Mereka makin yakin kalau Endang Sawitri 
adalah perempuan yang tidak baik. Mereka bersepakat 
hendak mengusir Endang Sawitri dan anaknya yang 
berwujud ular naga itu karena khawatir keberadaan 
mereka akan mengundang murka Dewata. 
Namun, untungnya hal tersebut berhasil dicegah 
oleh salah seorang penduduk desa yang mengenal Ki 
Sela Gondhang. Orang itu meyakini bahwa keberadaan 
Endang Sawitri dan anaknya tidak akan membahayakan. 
Ia akan menjamin jika terjadi apa-apa, ia yang akan 
melapor kepada Ki Sela Gondhang, ayah Endang Sawitri.
 Demikianlah, akhirnya Endang Sawitri membesarkan 
anaknya dengan penuh kasih sayang meskipun sendirian 
tanpa ada orang yang sudi membantu. Hari berganti 
bulan, bulan berganti tahun. Waktu terus berjalan, Baro 
Klinting yang sudah menginjak masa remaja bertanya 
kepada ibunya, apakah ia mempunyai ayah. 
“Ibu, apakah aku memiliki ayah?” tanya Baro 
Klinting penuh tanya. Endang Sawitri menjawab dengan 
deraian air mata. 
“Tentu, Nak,” jawabnya sembari menyeka pipi yang 
dibanjiri oleh air mata yang mulai menganak sungai. 
28
“Lalu, di mana ayah sekarang? Mengapa ayah tidak 
tinggal dengan kita, Bu?” cecar Baro Klinting.
 “Baro Klinting, Anakku. Dengarlah, Nak. Ayahmu 
adalah seorang lelaki hebat dan sakti. Kini ayahmu 
sedang bertapa di Gunung Telomoyo untuk melepaskan 
kita dari kutuk pusaka, Nak,” jelas Endang Sawitri 
seraya menunjuk arah Gunung Telomoyo tempat Ki 
Hajar Salokantara bertapa. 
Baro Klinting mengernyitkan sepasang alisnya yang 
tebal. Dengan didorong rasa penasaran yang amat 
sangat dan jutaan tanya berjejal di kepalanya, ia melata 
melingkari tubuh ibunya.
 “Kutuk pusaka? Maksud Ibu apa?” selidik Baro 
Klinting.
 “Nanti, kau akan mengerti jika waktunya telah tiba, 
Anakku,” jawab sang ibu seraya memeluk anaknya yang 
berwujud ular naga tersebut.
 Baro Klinting tidak melanjutkan pertanyaannya pada 
sang ibu. Ia tidak ingin membuat ibunya makin sedih. 
Namun, rasa penasaran di dalam benaknya sungguh 
kuat sehingga akhirnya ia menyatakan keinginannya 
untuk mencari sosok sang ayah. Dengan hati-hati ia 
berkata kepada ibunya.
 “Ibu, bolehkah Baro memohon izin kepada Ibu 
untuk mencari ayahanda?” tanya Baro Klinting.
 29
Endang Sawitri memandang lekat-lekat mata naga 
di hadapannya. Ia terdiam sesaat, lalu menunduk.
 “Ibu tidak mengizinkan Baro?” tanya Baro Klinting 
lagi dengan hati-hati. Ia sangat takut melukai perasaan 
perempuan yang telah melahirkannya itu. Endang 
Sawitri mendengus panjang dan berucap dengan lembut.
 “Pergilah, Nak. Ibu mengizinkanmu. Kau sudah 
cukup besar untuk melakukan perjalanan mencari 
ayahmu. Akan tetapi, ingatlah untuk selalu waspada 
dan berhati-hati. Di luar sana banyak sekali bahaya 
yang bisa saja mencelakaimu, Anakku,” kata Endang 
Sawitri sembari mengelus kepala naga itu.
 “Terima kasih, Ibu. Baro akan selalu mengingat 
pesan Ibu,” sahut Baro Klinting gembira.
 “Baro, berangkatlah ketika hari sudah gelap 
agar keberadaanmu tidak membuat warga desa itu 
ketakutan. Pakailah klinthingan ini sebagai bekalmu, 
Nak,” kata Endang Sawitri sembari mengalungkan 
kalung berliontin lonceng kecil yang berbunyi nyaring 
apabila digoyang-goyangkan.
 “Ampun, Ibu. Untuk apa klinthingan ini?” tanya 
Baro Klinting penasaran.
 “Klinthingan ini adalah amanat dari ayahmu, 
Nak. Beliau berpesan agar mengalungkan benda ini di 
30
lehermu sebagai penanda bahwa kau benar-benar anak 
ibu,” tukas Endang Sawitri. 
“Semoga Sang Hyang Widi Wasa senantiasa 
menyertai perjalananmu, Nak. Ingat pesan ibu,” 
lanjutnya lagi.
 31
“Baik, Ibu. Pesan Ibu akan Baro laksanakan. 
Doakan Baro dapat bertemu dengan ayahanda,” ujar 
Baro Klinting berpamitan.
 Sesungguhnya Baro Klinting tidak tega meninggalkan 
sang ibu sendirian di gubuk itu. Namun, rasa penasaran 
akan sosok sang ayah membuatnya bertekad bulat 
untuk pergi mencari ayahnya tersebut. Dengan hati 
sedih Baro Klinting berangkat meninggalkan ibunya 
menuju ke pertapaan Ki Hajar Salokantara, yaitu 
sebuah gua di lereng Gunung Telomoyo. Ia berangkat 
ketika hari sudah gelap. Dengan penuh semangat Baro 
Klinting melata melewati jalan terjal yang penuh aral 
dan rintangan.
 Dalam perjalanannya Baro Klinting sempat bertemu 
beberapa halangan. Banyak sekali makhluk astral 
yang mengganggunya. Suara klintingan di leher Baro 
Klinting rupanya menarik perhatian para makhluk untuk 
mengganggunya. Para makhluk itu berusaha merebut 
klinthingan tersebut. Namun, dengan kesaktian yang 
menitis padanya, Baro Klinting sanggup mengusir dan 
mengalahkan para makhluk yang mencoba menghambat 
perjalanannya. Ia selalu teringat pesan ibunya untuk 
selalu ingat pada Dewata, pemilik alam semesta. Ia 
yakin doa sang Ibu adalah senjata terampuh untuk 
keselamatannya.
 32
Setelah melalui perjalanan yang melelahkan, 
sampailah Baro Klinting di tempat yang dimaksud oleh 
ibunya. Ia melihat sebuah gua yang mulutnya tertutup 
rimbunan tanaman menjalar. Dengan hati-hati Baro 
Klinting menerobos masuk ke dalam gua yang gelap 
dan lembap itu. Dengan sorot matanya yang tajam ia 
selusuri semua relung yang ada di dalam gua tersebut. 
Tetesan air yang mengalir dari dinding gua mencipta 
sebuah denting yang indah. Ornamen gua berupa 
stalaktit dan stalakmit menambah kemegahan isi gua. 
Baro Klinting terus menerobos masuk ke dalam gua dan 
akhirnya ia mendapati sebuah ruang yang agak luas. Di 
tengahnya terdapat sebuah batu besar yang dikelilingi 
genangan air. Samar-samar ia melihat sesosok manusia 
yang sedang duduk bertapa dengan sikap semadi 
yang sempurna di atas batu besar itu. Ia terus melata 
mengamati sosok tersebut dengan saksama. Setelah 
beberapa lama mengamati, Baro Klinting yakin sosok 
tersebut adalah Ki Hajar Salokantara, ayahnya.
 Dengan santun dan penuh hormat, Baro Klinting 
mengucapkan salam. 
“Permisi, sampurasun, apakah benar ini tempat 
pertapaan Ki Hajar Salokantara?” tanya Baro Klinting 
dengan sangat hati-hati. Lama tidak terdengar 
jawaban. Baro Klinting mengulangi kembali salamnya 
33
dengan hati-hati. Tidak lama kemudian sosok tersebut 
menjawab, “Ya, benar, akulah Ki Hajar Salokantara. 
Siapa Ki Sanak ini? Ada perlu apa Ki Sanak datang ke 
tempat ini dan mengganggu semadiku?” tanya Ki Hajar 
Salokantara dengan suara berat penuh kewibawaan.. 
Betapa girang hati Baro Klinting mendapati sosok 
yang selama ini dirindukannya. Dengan sembah sujud 
di hadapan Ki Hajar Salokantara, Baro Klinting berkata, 
“Ampun, Tuan, saya Baro Klinting, anak Endang Sawitri 
dari Desa Ngasem” jawab Baro Klinting.
 “Desa Ngasem? Endang Sawitri? Mungkinkah ia ini 
anakku?” gumam Ki Hajar Salokantara. 
Perlahan Ki Hajar Salokantara membuka matanya 
dan menatap Baro Klinting. Alangkah terkejutnya Ki 
Hajar karena yang sedang berada di hadapannya adalah 
seekor ular naga. Belum hilang keterkejutan Ki Hajar 
Salokantara, Baro Klinting berujar bahwa ia sedang 
mencari ayah kandungnya yang sedang bertapa. 
Awalnya, Ki Hajar ragu. Akan tetapi, dengan bukti 
klinthingan yang dipakai Baro Klinting, Ki Hajar dapat 
mengenali bahwa ular naga itu mungkin benar anaknya. 
Namun, dia masih menaruh curiga terhadap ular naga 
yang mengaku sebagai anak Endang Sawitri, jelmaan 
pusaka sakti miliknya. Ki Hajar menghendaki bukti satu 
34
lagi kalau memang ular itu benar-benar anaknya. Ia 
menyuruh Baro Klinting melingkari Gunung Telomoyo.
 “Baik, aku mengenali klinthingan yang ada di 
lehermu itu. Mungkin kau memang benar anak Endang 
Sawitri. Namun, aku menghendaki satu bukti lagi agar 
aku yakin bahwa kau tidak berbohong,” tukas Ki Hajar 
Salokantara kepada Baro Klinting.
 35
“Bukti apa yang harus saya tunjukkan agar Ayah 
yakin bahwa saya ini adalah anak Ayah?” tanya Baro 
Klinting heran.
 “Aku ingin engkau melingkari Gunung Telomoyo ini 
dengan tubuhmu. Apabila engkau sanggup melingkarinya 
berarti engkau memanglah anakku. Akan tetapi, jika 
kau gagal melingkari Gunung Telomoyo ini berarti kau 
adalah pendusta,” lanjut Ki Hajar Salokantara lagi. 
“Baik, titah Ayah akan saya laksanakan,” jawab 
Baro Klinting tegas.
 Singkat cerita, demi membuktikan bahwa apa yang 
dikatakannya benar, Baro Klinting bergegas menuju kaki 
Gunung Telomoyo. Ia berusaha sekeras mungkin untuk 
dapat melilit kaki gunung dengan tubuhnya. Namun, 
hampir saja ekor dan kepalanya tidak dapat menyatu. 
Baro Klinting mulai panik, tetapi ia tidak kehilangan 
akal. Ia menjulurkan lidahnya hingga menyentuh 
ekornya. Dengan izin sang Dewata, Baro Klinting dapat 
melingkari Gunung Telomoyo sesuai permintaan Ki 
Hajar Salokantara. Akhirnya, Ki Hajar mengakui Baro 
Klinting sebagai anak kandungnya yang selama ini 
ditinggalkannya bertapa.
 Ki Hajar Salokantara kemudian memerintahkan 
Baro Klinting untuk bertapa dengan cara melingkarkan 
tubuhnya pada Gunung Telomoyo. Hal itu dilakukan 
36
37
agar kutuk ular naga yang disandang anaknya dapat 
segera hilang dan Baro Klinting dapat berubah wujud 
menjadi manusia seutuhnya. Dengan penuh kepatuhan, 
Baro Klinting menuruti perintah ayah kandung yang 
telah lama dirindukannya.
 ***
 Di belahan lain lereng Gunung Telomoyo terdapat 
sebuah desa yang bernama Desa Pathok. Suatu hari 
penduduk Desa Pathok, desa di kaki Gunung Telomoyo, 
akan mengadakan pesta sedekah bumi setelah panen 
usai. Mereka akan mengadakan pertunjukkan berbagai 
macam tarian. Untuk memeriahkan pesta itu, para 
pemuda desa beramai-ramai mencari daging binatang 
di hutan. Daging itu nantinya dimasak dan dijadikan 
santapan pesta. Namun, mereka tidak mendapatkan 
seekor binatang pun di hutan. Karena merasa kesal dan 
putus asa, mereka memutuskan untuk kembali ke desa. 
Dalam perjalanan pulang, mereka beristirahat di kaki 
Gunung Telomoyo itu. Salah seorang dari rombongan 
pemuda desa itu menancapkan golok ke tanah tebing 
di sekitar tempat mereka melepas lelah. Alangkah 
terkejutnya pemuda itu karena dari tanah yang 
ditancapi golok itu keluar darah segar. Kejadian itu 
38
sontak membuat rombongan itu panik. Namun, karena 
penasaran, mereka juga menancapkan golok masing
masing ke tanah yang mengeluarkan darah tersebut. 
Ternyata, tanah tebing yang mereka tancapi golok 
adalah tubuh seekor ular naga yang sedang melilit kaki 
Gunung Telomoyo. Pucuk dicinta ulam pun tiba, para 
pemuda merasa gembira karena telah menemukan 
daging binatang untuk dijadikan santapan pesta rakyat 
di Desa Pathok. 
Singkat cerita, pesta panen rakyat pun digelar. 
Daging ular yang dibawa para pemuda sudah menjadi 
aneka hidangan di pesta itu. Penduduk desa bersorak
sorai, berdendang, dan menari diiringi musik tradisional 
yang gegap gempita. 
Di 
tengah-tengah acara pesta itu, tiba-tiba  
datanglah seorang anak laki-laki yang tidak lain 
merupakan jelmaan Baro Klinting. Anak laki-laki itu 
berumur sekitar sepuluh tahun. Ia tampak kumal dan 
memiliki luka di sekujur tubuh dengan bau yang sangat 
tajam dan amis. Anak itu meminta makanan kepada 
penduduk desa. Namun, tak  seorang pun memberinya 
makanan atau air minum. Mereka malah mengusirnya 
dan mencaci-maki anak tersebut. Namun, anak itu 
bergeming dan tetap memaksa meminta makanan dan 
39
minuman pada penduduk desa yang sedang berpesta 
itu.
 Akhirnya, anak itu disuruh keluar dari arena pesta 
itu. Dengan menangis dan sakit hati yang teramat 
sangat, anak itu pergi meninggalkan pesta. Ia berjalan 
tanpa tujuan sambil terus menangis. Akhirnya ia tiba di 
sebuah gubuk yang ternyata rumah seorang janda tua 
bernama Nyai Latung. Di depan rumah reyot itu Nyai 
Latung sedang menumbuk padi dengan lesung. 
“Nenek!” panggil anak itu. “Saya haus. Boleh minta 
air, Nek?” 
Nyai Latung memandang anak laki-laki kumal yang 
berdiri di hadapannya. Ketika Nyai Latung melihat 
keadaan anak yang menangis dengan tubuh penuh 
kudis dan berbau amis, hati Nyai Latung merasa iba. 
Segera Nyai Latung masuk ke dalam rumahnya seraya 
mengambil air untuk anak itu. 
“Ini, Nak, airnya. Minumlah!” kata Nyai Latung 
lembut. Dengan cepat anak itu meneguk air minum. 
Nyai Latung terus memandangi anak itu dengan iba. 
“Mau air lagi? Apakah kau lapar, Nak? Tetapi, 
Nenek hanya punya nasi, tidak ada lauk,” tanya Nyai 
Latung.
 “Mau, Nek. Nasi saja sudah cukup. Saya lapar,” 
sahut anak itu.
 40
Nyai Latung bergegas masuk lagi ke dalam rumah 
dan mengambilkan nasi disertai sisa sayur yang ada. Ia 
juga mengambilkan air lagi untuk anak itu. Anak kecil 
itu makan dengan lahap hingga tidak sebutir nasi pun 
tersisa.
 “Siapa namamu, Nak? Di mana ayah ibumu?” tanya 
Nyai Latung sembari duduk mendekati anak itu.
 “Namaku Baro Klinting, Nek. Aku tidak tahu di mana 
ayah dan ibuku berada,” jawab Baro Klinting.
 “Ya, Dewata. Kalau begitu, kau tinggal saja di sini 
menemani nenek,” ajak Nyai Latung lagi.
 “Terima kasih, Nek. Saya pergi saja. Orang-orang di 
sini jahat, Nek. Hanya Nenek saja yang baik hati kepada 
saya.”
 Baro Klinting kemudian bercerita tentang warga 
desa yang tidak ramah kepadanya. Setelah menceritakan 
semua pengalaman yang tidak mengenakkan tersebut, 
Baro Klinting pun pamit. Sebelum pergi, ia berpesan 
kepada Nyai Latung agar ketika mendengar bunyi 
kentongan, Nyai Latung naik ke atas lesung. 
“Nek, nanti jika nenek mendengar suara kentongan, 
nenek naiklah ke atas lesung itu. Nenek akan selamat,” 
kata Baro Klinting sambil menunjuk lesung yang ada 
di depan rumah Nyai Latung. Meskipun tidak mengerti 
maksud Baro Klinting, Nyai Latung mengiyakan saja. 
41
42
Sesaat kemudian, Baro Klinting berlari dari rumah 
Nyai Latung dan kembali ke keramaian pesta. Ia 
mencoba lagi untuk meminta hidangan dalam pesta 
yang diadakan oleh penduduk Desa Pathok. Namun, 
penduduk tetap menolak kehadiran anak itu. 
Baro Klinting yang marah berlari ke tengah
tengah arena pesta. Ia berdiri berkacak pinggang dan 
mengadakan sayembara. Ia menancapkan sebatang lidi 
ke tanah. Ia menantang barang siapa dapat mencabut 
lidi itu, ia adalah orang hebat. 
“Ayo, ... siapa yang bisa mencabut lidi ini?” tantang 
Baro Klinthing.
 Semua orang menertawakan Baro Klinting. Mereka 
mengejek dan menganggap anak kecil itu sudah gila. 
“Ayo, ... siapa yang bisa mencabut lidi ini?” kembali 
Baro Klinting menantang penduduk desa. 
Penduduk desa makin marah dengan kelakuan Baro 
Klinting. Mereka hanya ingin Baro Klinting pergi dari 
desa mereka. Seorang lelaki tinggi besar maju menjadi 
orang pertama yang menerima tantangan Baro Klinting. 
Dengan badan besar yang kuat ia berusaha mencabut 
lidi yang tertancap. Namun, lidi itu tidak dapat tercabut. 
Justru lelaki itu terlempar hingga keluar dari arena 
pesta tempat lidi itu tertancap.
 43
Semua orang yang berkerumun di tempat Baro 
Klinting menancapkan lidi terperangah dengan kejadian 
tersebut. Mereka tidak habis pikir, bagaimana mungkin 
lelaki bertubuh tinggi besar itu tidak sanggup mencabut 
lidi yang ringkih itu. Ajaib sekali lidi itu, pikir orang
orang tersebut.
 “Hai, kalian semua, lihatlah, kalian itu orang-orang 
yang sombong, tetapi tidak punya tenaga!” teriak Baro 
Klinting setelah melihat lelaki berbadan tinggi besar 
tidak mampu mencabut lidi yang ditancapkannya.
 Para penduduk desa merasa diremehkan. Mereka 
makin gusar pada anak kecil bertubuh kurus dan kumal 
itu. Seorang lelaki tinggi dan berkulit hitam legam maju 
ke arena dan berteriak garang.
 “Jangan meremehkan kami, anak dekil! Lihat ini, 
akan kucabut lidi itu dan kupatahkan di depanmu,” 
sentak lelaki itu sembari membelalakkan matanya 
kepada Baro Klinting yang berdiri berkacak pinggang.
 “Tidak usah banyak bicara. Lakukan saja kalau kau 
mampu,” tantang Baro Kinting tak kalah garang.
 Ternyata, kejadian yang sama pun menimpa 
lelaki tersebut. Tubuh kurusnya terpental jauh keluar 
dari arena penancapan batang lidi itu. Satu per satu 
penduduk desa mencoba mencabut lidi yang ditancapkan 
oleh Baro Klinting. Makin mereka berusaha, lidi itu 
44
45
makin kuat tertancap di tanah. Tak ada yang berhasil 
mencabutnya. Mereka pun mengumpulkan penduduk 
yang berbadan lebih besar. Bersama-sama mereka 
mencoba mencabut. Akan tetapi, usaha mereka tetap 
tidak berhasil. 
“Kemampuan kalian tidak sebanding dengan 
kesombongan kalian!” ujar Baro Klinting menyaksikan 
kejadian itu. 
“Kalian akan membayar mahal kesombongan 
kalian!” lanjutnya dengan geram. “Perhatikan baik-baik 
ini!”
 Akhirnya, Baro Klinting berjalan mendekat ke 
batang lidi yang ia tancapkan tadi. Para penduduk 
desa mendekat. Mereka penasaran dengan apa yang 
akan terjadi. Mata Baro Klinting mengamati satu per 
satu penduduk yang mengerumuninya. Kemudian, ia 
memegang perlahan lidi yang tertancap kuat di tanah 
tersebut. Alangkah herannya penduduk desa. Hanya 
dengan menggunakan satu tangan, Baro Klinting 
perlahan dapat mencabut lidi, lalu keajaiban pun terjadi. 
Lubang bekas tancapan lidi tersebut  menyemburkan 
air yang sangat deras. Semburan air makin lama makin 
deras dan menjadi air bah yang besar. Sontak kejadian 
itu membuat penduduk desa panik. Beberapa orang 
memukul kentongan sebagai tengara bahaya. 
46
Air bah mulai menggenangi Desa Pathok. Semua 
penduduk berlarian menyelamatkan diri. Di tempat lain 
Nyai Latung mendengar bunyi kentongan dari kejauhan. 
Ia merasa heran dengan datangnya air bah yang besar. 
Belum juga terjawab penasarannya, ia teringat pesan 
Baro Klinting untuk segera naik ke atas lesung. Dalam 
kungkungan rasa bingung, Nyai Latung menyaksikan air 
bah itu terus datang dan semakin tinggi menggenangi 
gubuk dan sekitarnya. Lesung yang dinaiki Nyai Latung 
terapung-apung. Air makin membesar dan dalam sekejap 
menggenangi Desa Pathok. Nyai Latung menyaksikan 
para tetangganya tenggelam. 
Kejadian itu terasa begitu cepat. Nyai Latung hanya 
tertegun dalam kebingungan yang teramat sangat. 
Setelah beberapa lama, lesung yang ditumpangi Nyai 
Latung terbawa menepi sehingga ia dapat naik ke darat. 
Mata tuanya masih tidak percaya dengan kejadian yang 
baru saja dialaminya. Desa Pathok tempatnya tinggal 
selama ini tenggelam bersama seluruh penduduknya. 
Ia baru menyadari hanya ia yang selamat dari banjir 
bandang itu. Penduduk desa yang lain tewas tertelan air 
bah yang ia sendiri pun tidak tahu dari mana asalnya.
 Ia mulai mengingat-ingat kejadian sebelum bencana 
itu terjadi. Ia ingat sosok Baro Klinting.
 47
“Siapa Baro Klinting sebenarnya? Apakah ia adalah 
jelmaan Dewata yang murka dengan penduduk desa?” 
gumam Nyai Latung penuh tanya bergejolak.
 Dalam termangu ia memandangi air bah di 
hadapannya menjelma menjadi genangan luas berbentuk 
rawa-rawa. Mata tua Nyai Latung menyaksikan desanya 
tenggelam tidak bersisa dan berubah menjadi hamparan 
rawa yang luas. 
“Ah, betapa luas hamparan air rawa ini. Airnya 
bening sekali. Rawa berair bening, ya, itulah nama yang 
cocok untuk tempat ini,” gumam Nyai Latung lagi.
 Akhirnya, Nyai Latung memutuskan tinggal di pinggir 
rawa tersebut. Ia menamakan desa yang tenggelam itu 
dengan nama Rawa Pening yang berasal dari genangan 
air bening yang membentuk rawa-rawa. Makin lama 
tempat itu makin ramai karena banyak pendatang yang 
menetap di daerah itu. 
Di sisi lain, Ki Hajar Salokantara telah percaya bahwa 
Baro Klinting adalah anaknya sebagai jelmaan dari pusaka 
sakti yang dimilikinya. Baro Klinting yang berubah wujud 
menjadi anak manusia itu telah terbebas dari kutukan. Ia 
menemui ayahnya di lereng Gunung Telomoyo. Mereka 
berdua pun pulang menemui Endang Sawitri</t>
  </si>
  <si>
    <t>Roro Jonggrang</t>
  </si>
  <si>
    <t>Pada zaman dahulu ada sebuah kerajaan bernama Pengging. Sang raja mempunyai seorang putera bernama Joko Bandung. Joko Bandung adalah seorang pemuda perkasa, seperti halnya sang ayah ia juga mempunyai berbagai ilmu kesaktian yang tinggi. Tapi sayang Joko Bandung yang sudah dewasa itu belum mau bemmah tangga. Suatu sang raja memanggilnya. Ia ditanya mengapa belum mau berumah tangga. Jaka Bandung ingin menguasai kerajaam Prambanan. Maka Jaka Bandung memimpin pasukan Pengging berperang melawan pasukan Prambanan. Pada saat itu kerajaan Prambanan dipimpin oleh Raja Boko. Ttubuhnya tinggi besar sehingga sebagian besar orang menganggapnya sebagai keturunan raksasa. Raja bertubuh raksasa itu memulai serangan lebih dahulu, ia berlari kencang ke depan, diikuti pasukan di belakangnya. Pasukan Pengging yang berhamburan dan berusaha bangkit tidak sempat lagi bersiap-siap menghadapi serbuan lawan. Dengan mudahnya Raja Boko menangkap satu persatu tentara Pengging lalu dilempar tinggi ke udara, tentu saja tentara itu mati ketika jatuh ke tanah. Pasukan Prambanan juga dengan enaknya membantai pasukan Pengging yang kocar-kacirtak karuan. Tapi ….. tiba-tiba muncu aj Jaka Bandung. Menghadang laju Raja Boko. Raja Boko mengayunkan tangan kanannya bermaksud menyambar leher Bandung Bandawasa namun pemuda itu justru menangkap lengan Raja Boko dan dengan gerakan super cepat tubuh Raja Boko dilempar ke arah prajurit Prambanan. “Breggggg.…!” Tubuh Raja Baka terlempar dan terjerembab ke arah para prajuritnya. Para prajurit yang tertindih Raja Baka seketika mati lemas. Raja Baka masih bermaksud bangkit berdiri namun terlambat. Bandung Bandawasa meloncat dan menendang pinggangnya. Seketika Raja Baka muntah darah dan tewas ambruk ke tanah. Mengetahui rajanya yang perkasa tewas di tangan Bandang Bandawasa maka prajurit Prambanan takluk menyerahkan diri. Jaka Bandung diantar ke istana. Begitu memasuki istana kaputren ia melihat Roro Jonggrang yang cantik jelita.Jaka Bandung seketika jatuh cinta dan ingin menikahi gadis itu.“Hamba bersedia diperistri asalkan Paduka mampu membuatkan seribu candi dan dua buah sumur yang sangat dalam, dalam waktu satu malam,” kata Roro Jonggrang. Di luar dugaan Jaka Bandung menyanggupi permintaan Roro Jonggrang itu. Jaka Bandung dibantu para jin dan maktluk halus lainnya membuat seribu candi. Tengah malam candi itu hanya kurang satu.MeIihat kejadian tersebut, Roro Jonggrang heran dan juga terkejut. Karena bangunan candi yang begitu banyak sudah hampir selesai. Roro Jonggrang panik, ia segera memanggil kepala dayang istana. Bibik Emban cepat memutar otak. Lalu bersama Roro Jonggrang ia membangunkan gadis-gadis desa Prambanan agar menumbuk padi sambil memukul-mukulkan alu pada lesung sehingga kedengaran suara yang riuh-rendah. Sementara itu para pemuda desa diperintahkan untuk membakar kayu dan tumpukan jerami di sebelah timur Prambanan. Akibat bunyi lesung yang dipukul berkali-kali membuat ayam di seluruh Prambanan kaget. Ayam jantan pun berkokok borsuhul suhulnn Mendengar suara-suara tersebut, makhluk halus segera menghentikan pekerjaannya. Disangkanya hari telah pagi apalagi mereka mulai melihat awan merah seperti fajar di sebelah timur, mereka mengira malahan hampir terbit. Bandung Bandawasa meninggalkan mereka, kini pemuda itu menuju bangunan candi yang jumlahnya kurang satu untuk menjadi seribu. Namun ketika sampai di sana hari benar-benar sudah pagi. Matahari sudah menampakkan sinarnya. Pada saat yang sama Roro Jonggrang muncul di hadapan Bandung Bandawasa. “Sudahlah Raden ….. Paduka jelas tidak mampu memenuhi permintaan hamba, maka ….. !” “Cukup ! Aku tahu ada sesuatu yang tidak beres!”potong Bandung Bandawasa. “Raden adalah seorang satria, seorang satria harus memegang teguh janjinya. Sekarang hari sudah betul-betul pagi. Matahari sudah menampakkan sinarnya. Dan Raden tidak mampu memenuhi syarat membuat seribu candi!” Bandung Bandawasa berdiri tegak di hadapan Roro Jonggrang. Giginya gemeretak menahan amarah. RoroJonggrang nampak ketakutan. la mundur beberapa langkah. Bandung Bandawasa mendekati gadis yang dicintainya dan berkata.”Roro Jonggrang ! Kau ini hanya mencari-cari alasan Kalau tidak mau jadi istriku kenapa tidak kau katakan dengan juiur saJa Kenapa kau gunakan tipu muslihat untuk mengelabuhiku. Kau ini keras kepala seperti batu!” Ucapan pemuda sakti itu tak bisa ditarik lagi. Seketika Roro Jonggrang berubah menjadi arca batu besar di candi Prambanan. Bandung Bandawasa juga mendatangi anak-anak gadis di sekitar Prambanan yang diperintah membunyikan lesung. Dengan penuh amarah para gadis itu dikutuk oleh Bandung Bandawasa dengan ucapan.” Kalian telah membantu Roro Jonggrang berbuat curang! Maka dari sekarang aku kutuk kalian menjadi perawan tua ! Kalian tidak akan laku kawin sebelum mencapai umur tua!” Demikianlah kisah legenda asal mula Candi Sewu atau candi Roro Jonggrang. Candi yang dibuat oleh para makhluk halus, meskipun jumlahnya belum mencapai seribu disebut Candi Sewu yang berdekatan dengan Candi Roro Jonggrang. Maka candi Prambanan disebut juga candi Roro Jonggrang. Sedangkan gadis-gadis di daerah itu kebanyakan tidak laku kawin sebelum mencapai umur tua, atau sebelum mereka pindah ke tempat lain.</t>
  </si>
  <si>
    <t>Timun Mas</t>
  </si>
  <si>
    <t>Pada suatu hari, di sebuah desa di daerah Jawa Tengah, ada seorang janda paruh baya yang tinggal sendirian. Wanita tua ini bernama Mbok Srini, suaminya sudah meninggal sejak lama dan ia tidak memiliki anak. Mbok Srini menghabiskan hari-harinya seorang diri dan setiap harinya ia merasa bosan serta jenuh karena ia tidak memiliki seseorang untuk menemaninya. Mbok Srini sejak dulu sangat ingin punya anak. Namun, impiannya yang satu ini memang tidak pernah bisa terwujud. Ditambah lagi, sekarang ia tidak memiliki seorang suami, kemungkinan ia memiliki anak pun tentu saja menjadi hilang. Mbok Srini hanya bisa menunggu keajaiban menghampirinya agar ia bisa memiliki anak. Mbok Srini selalu berdoa pada Tuhan tiap pagi, siang, dan malam hari agar Tuhan bisa melihatnya dan mengkaruniakan Mbok Srini seorang anak. Lalu, pada suatu malam, Mbok Srini memimpikan seorang raksasa yang menyuruhnya pergi mengambil sebuah bungkusan di bawah pohon besar di hutan tempat biasanya ia mencari kayu bakar. Saat ia terbangun di pagi hari, tentu saja Mbok Srini merasa kebingungan dengan arti mimpi itu. Dengan berbagai keraguan dan rasa penasaran di benaknya, Mbok Srini tetap berjalan ke hutan dan mengikuti perasaannya. Saat ia tiba di hutan ia mencari bungkusan yang berada di bawah pohon besar—seperti yang ada di mimpinya semalam. Sebenarnya, Mbok Srini berharap bungkusan yang hendak ia temukan ini berisi bayi, tapi yang justru ia temukan hanyalah sebutir biji timun. Hatinya pun kecewa dan merasa sedih. Tiba-tiba, ada seorang raksasa yang menghampirinya sambil tertawa terbahak-bahak. “Apa maksudmu memberikanku sebutir biji timun?” Tanya Mbok Srini seraya berteriak tapi tetap menahan emosinya. Saat Mbok Srini memperhatikan raksasa itu, ternyata raksasa itulah yang semalam menghampirinya. Mbok Srini pun merasa ketakutan, ia merasa raksasa itu akan memakannya. Mbok Srini pun memohon agar raksasa itu merasa iba dan membiarkannya tetap hidup. “Tenang, jangan takut. Aku tidak akan memakanmu, wanita tua!” Ucap raksasa itu. Ternyata, raksasa ini meminta Mbok Srini menanam biji timun yang ia berikan. Katanya, ia akan dihadiahkan seorang anak perempuan jika ia menanamnya. Namun, saat anak itu sudah dewasa, Mbok Srini harus memberikan anak itu kembali pada raksasa karena ia akan memakannya. Karena Mbok Srini sangat menginginkan seorang anak, ia menyetujui perjanjian itu. Saat kembali ke rumah, Mbok Srini menanam biji timun itu ke ladang rumahnya. Mbok Srini merawat biji timun itu dengan sangat baik tiap harinya. Dua bulan kemudian, tanaman itu pun mulai berubah, dan tanaman timun itu hanya berbuah satu. Semakin hari, buah timun spesial ini menjadi semakin besar, lebih besar dari buah timun pada umumnya. Warnanya pun menunjukkan warna kuning keemasan, terlihat cantik. Saat buah timun itu sudah sangat besar, Mbok Srini memetiknya dan saat terbelah, ada seorang bayi perempuan yang sangat cantik. Mbok Srini sangat bahagia mendengar suara tangisan bayi itu. Ia pun memberikan nama Timun Mas. Mbok Srini merasa sangat senang sehingga ia lupa bahwa ia pernah membuat janji pada raksasa ia akan memberikan bayi ini padanya suatu hari nanti. Mbok Srini membesarkan Timun Mas dengan kasih sayang dan kesabaran. Timun Mas tumbuh menjadi seorag perempuan yang cantik, baik, serta sangat cerdas. Pada suatu malam, Mbok Srini kembali bermimpi didatangi raksasa yang memberikan pesan bahwa dalam waktu seminggu, ia akan menjemput Timun Mas. Sejak saat itu, Mbok Srini sering termenung sedih sendirian. Ia terus memikirkan bahwa ia akan berpisah dengan anaknya yang sangat ia sayangi. Terkadang, air mata jatuh ke pipinya tanpa ia sadari. Ternyata, Timun Mas sering memperhatikan ibunya yang sedih ini, lalu ia pun bertanya pada Mbok Srini, “Ibu, kenapa akhir-akhir ini Ibu sering sekali menangis?” Awalnya, Mbok Srini tidak ingin bercerita pada anaknya, tapi karena Timun Mas mendesaknya dan terus bertanya, Mbok Srini pun menceritakan kisah asli kelahiran Timun Mas. Mbok Srini juga menceritakan bagian bahwa ia harus mengembalikan Timun Mas ke seorang raksasa dan beberapa malam sebelumnya raksasa itu menghampiri ia kembali ke dalam mimpi. Timun Mas pun merasa sedih dan ia tidak ingin Mbok Srini mengembalikannya ke sang raksasa. Akhirnya mereka berdua berpikir dan mencari cara agar Timun Mas bisa bebas dari sang raksasa. Di hari Timun Mas harus dikembalikan, tiba-tiba Mbok Srini terpikir sebuah cara. Mbok Srini meminta Timun Mas berpura-pura sakit agar sang raksasa tidak ingin memakannya. Beruntung, car aini cukup berhasil untuk mengulur waktu, sang raksasa akan datang kembali saat Timun Mas sudah sembuh. Sebelum rakasasa itu datang kembali, Mbok Srini memikirkan bagaimana cara agar anaknya bisa terbebaskan. Paginya, Mbok Srini bertemu seorang pertama di gunung, ia adalah teman suaminya yang sudah meninggal. Sesampainya di sana, Mbok Srini langsung menceritakan soal kondisinya dan ia ingin mengusir raksasa itu. Sang pertapa itu memberikan Mbok Srini empat bungkusan kecil. Katanya, bungkusan-bungkusan ini berisi biji timun, jarum, garam, dan terasi. Sang pertapa menyuruhnya memberikan empat bungkusan ini pada anaknya dan jika sang raksasa mengejarnya, sebarkan isi bungkusan-bungkusan ini. Setelah itu, Mbok Srini pun pulang dengan perasaan sedikit lega, setidaknya ia sekarang sudah memiliki rencana. Beberapa hari kemudian, raksasa ini datang kembali untuk menjemput Timun Mas. Mbok Srini dan Timun Mas pun berdiri berdampingan tanpa rasa takut. Timun Mas tiba-tiba berlari sekencang-kencangnya dan raksasa itu mengejarnya. Setelah berlari cukup jauh Timun Mas menaburkan biji yang diberikan ibunya. Sungguh ajaib, hutan di sekelilingnya tiba-tiba berubah menjadi ladang timun. Dalam sekejap, batang timun tersebut menjalar dan melilit seluruh tubuh raksasa itu. Namun, raksasa itu mampu melepaskan diri dan kembali mengejar Timun Mas. Timun Emas pun segera melemparkan bungkusan yang berisi jarum. Dalam sekejap, jarum-jarum berubah menjadi banyak pohon bambu yang tinggi dan runcing. Namun, raksasa itu mampu melewatinya dan terus mengejar Timun Mas, walau berdarah-darah karena tertusuk bambu tersebut. Melihat usahanya belum berhasil, Timun Mas membuka bungkusan ketiga yang berisi garam lalu menebarkannya. Seketika itu pula, hutan yang telah dilewatinya tiba-tiba berubah menjadi lautan luas dan dalam, namun raksasa itu tetap berhasil melaluinya dengan mudah. Timun Emas pun cemas, karena senjatanya hanya tersisa satu. Jika senjata tersebut tidak berhasil melumpuhkan raksasa itu, maka raksasa itu akan berhasil menangkap dan memakannya. Dengan harapan untuk selamat yang sangat besar, Timun Mas pun melemparkan bungkusan terakhir yang berisi terasi. Seketika tempat jatuhnya terasi itu tiba-tiba berubah menjadi lautan lumpur yang mendidih. Raksasa itu pun terkalahkan karena tercebur ke dalam lautan lumpur dan ia tewas dengan sangat cepat. Melihat itu, Timun Mas langsung berlari menuju ke rumahnya untuk bertemu dengan ibunya. Melihat anaknya selamat, Mbok Srini pun langsung berucap syukur kepada Tuhan dan sejak itu, Mbok Srini dan Timun Mas hidup berbahagia.</t>
  </si>
  <si>
    <t>Batu Kuwung</t>
  </si>
  <si>
    <t>Dilansir Kabar Banten dari YouTube Dongeng Kita, berikut ulasan cerita rakyat di balik penamaan Batu Kuwung pemandian air panas di Kabupaten Serang Banten. Dalam cerita rakyat Banten, mengenai legenda Batu Kuwung. Pada suatu masa ada seorang kepala desa yang memimpin secara sewenang-weenang dan bersikap arogan terhadap rakyatnya. Kepala desa tersebut menguasai seluruh lahan pertanian di daerah tersebut, serta memperkerjakan warga setempat dengan upah yang sangat rendah. Jika ada rakyat yang berani menolak perintahnya, sang kepala desa tidak segan menyuruh anak buahnya untuk menyiksa para pembangkang. Dengan cara memimpin secara kejam, kepala desa tersebut dengan mudah mengumpulkan harta, hingga tak terhitung jumlahnya, semua itu didapat dari memeras keringat rakyatnya. Alhasil, rakyat sengsara dan sang kepala desa senang serta bisa makan enak, sementara rakyatnya menderita dan kurang makan. Pada suatu hari, datanglah seorang kakek yang sudah tua ke rumah sang kepala desa. Sang kakek tersebut, terlihat kotor layaknya pengemis, dan terlihat sangat kelaparan. Sebelum sang kakek mendekat langsung di hampiri oleh para pengawal kepala desa, kemudian menghardik kakek tua dan memintanya untuk pergi, hingga mengancam akan berbuat kasar. Kepala desa merasa terganggu dengan suara dari luar rumah, kemudian dia menanyakan tentang kegaduhan di depan rumahnya. Dengan rasa takut sang pengawal bercerita jika di depan ada seorang pengemis. Tanpa rasa iba dengan orang tua yang datang, malah sang kepala desa tersebut memerintahkan untuk segera mengusir kakek tua tersebut. Mendengar perintah tersebut pengawal langsung menuju ketempat kakek berdiri menunggu, dan menghardiknya, dan tanpa melawan sang kakek akhirnya meninggalkan rumah kepala desa yang tamak dan bengis itu. Namun keesokan harinya pengemis itu datang lagi, melihat hal itu kepala desa langsung menyuruh pengawal mengusirnya, dan si kakek juga pergi. Akan tetapi di hari ketiga si kakek tersebut datang lagi. Kedatangannya yang ketiga ini, walaupun diusir si kakek tetap diam di tempat dan tak bergeming. Melihat hal yang demikian kepala desa itu memerintahkan pengawalnya untuk bertindak dan menghajar si kakek tua tersebut, dan langsung memukulinya dengan tongkat. Keajaiban terjadi, walaupun berpuluh kali di pukul dengan tongkat, anehnya tongkat itu malah patah dan para pengawalnya jatuh terkapar serta mengerang kesakitan, padahal sang kakek tidak bergerak. Sang kakek, berbicara kepada kepala desa jika ia datang secara baik-baik, dan kali ketiga kalinya malah memperlakukan tamunya lebih buruk lagi. Rupanya si kakek hanya memberikan peringatan kepada kepala desa itu. Kakek itu mengatakan lihat besok pagi kau akan mendapatkan hasil dari perbuatan selama ini, jika orang berbuat buruk tentu akan menerima hasil dari perbuatan buruknya. Setelah kakek itu pergi, dan pada malam harinya sang kepala desa sulit tidur karena mengingat perkataan sang kakek tadi siang. Namun karena ngantuk berat akhirnya tertidur juga. Pagi harinya begitu ingin bangun kepala desa itu tidak bisa menggerakkan tubuhnya, dengan berteriak dia memanggil pengawalnya untuk masuk kamarnya dan berusaha menolong tapi tak berhasil. Kemudian kepala desa memerintahkan pengawal untuk memanggil tabib, sudah banyak tabib yang mencoba mengobati namun tak satupun berhasil. Tanpa di undang sang kakek datang, namun hanya berkata jika apa yang terjadi ini adalah hasil dari apa yang kepala desa perbuat selama ini. Dan kepala desa memohon agar si kakek mengobatinya. Namun sang kakek malah memberikan tiga syarat untuk bisa sembuh, yaitu harus menghilangkan sifat kejam dan kikir, jika bisa maka akan mengurangi kondisi lumpuhnya. Syarat yang kedua harus bertapa di sebuah batu cekung di gunung Karang selama 40 hari. "Kamu harus kesana walaupun bersusah payah" kata sang kakek lalu menghilang. Dan syarat yang ke tiga harus memberikan seluruh hartanya kepada penduduk. Kepala desa mengikuti semua perintah dari sang kakek, yang pertama dia meninggalkan sifat kikir dan sombongnya, benar kata sang kakek, kepala desa itu bisa berjalan walaupun masih menggunakan tongkat. Setelah pergi ke Gunung Karang, dia menemukan sebuah batu cekung, kemudian Kepala desa itu bertapa di atas batu dengan bersungguh-sungguh. Terpaan angin dan terik matahari serta dinginnya malam dilaluinya. Dan tepat di hari yang ke 40 tiba-tiba di tempat ia sedang bertapa muncul sumber air panas, dan kepala desa menghentikan pertapaannya. Kemudian ia berendam di mata air tersebut, tanpa disadarinya, tak lama berendam kelumpuhannya sembuh total, dan tubuhnya kembali segar walaupun telah bertapa selama 40 hari tanpa makan dan minum. Sekembalinya kepala desa dari bertapa, ia membagikan semua hartanya kepada penduduk, dari harta yang dimilikinya hingga tanah diberikan semua kepada warga. Dan akhirnya sang kepala desa itu, jatuh miskin, Hanya memiliki sepetak sawah untuk memenuhi kebutuhannya. Namun ia tidak menyesal bahkan semakin sadar jika kekayaan yang selama ini dimiliki hasil dari kekejamannya terhadap warga. Baca Juga: Legenda Terbentuknya Karang Bolong Anyer Kabupaten Serang, Ada Kisah Mistis Dibalik Keindahannya Sumber air panas tersebut sekarang dikenal dengan nama Batu Kuwung, yang berarti Batu Cekung. Yang saat ini menjadi tempat wisata pemandian air panas, yang di yakini bisa menyembuhkan berbagai macam penyakit.</t>
  </si>
  <si>
    <t>Fachren</t>
  </si>
  <si>
    <t>Yogyakarta</t>
  </si>
  <si>
    <t>Dahulu kala, di sebuah kerajaan Jawa yang subur dan makmur, terdapat seorang raja yang sangat adil dan bijaksana. Raja tersebut memiliki seorang putri yang cantik jelita bernama Roro Jonggrang. Keelokan dan keanggunan Roro Jonggrang mempesona semua orang di sekitarnya, baik rakyat jelata maupun para bangsawan di kerajaan.
Namun, kecantikan yang dimiliki Roro Jonggrang juga menimbulkan berbagai masalah bagi sang raja. Pasalnya, banyak pangeran dari berbagai kerajaan di sekitar negeri yang datang untuk melamar tangan putri kerajaan tersebut. Setiap harinya, istana dikepung oleh pangeran-pangeran yang datang dengan tujuan yang sama: ingin memperistri Roro Jonggrang.
Tidak hanya pangeran dari kerajaan tetangga, bahkan pangeran dari kerajaan yang jauh di seluruh Nusantara mendengar kabar tentang kecantikan Roro Jonggrang dan berusaha menarik hatinya. Salah satu dari mereka adalah Pangeran Bandung Bondowoso, seorang pemuda gagah berani yang berasal dari kerajaan yang terkenal di ujung timur Jawa.
Kehadiran Pangeran Bandung Bondowoso tidaklah disambut dingin oleh raja. Bahkan, sang raja dengan senang hati menerima lamaran Pangeran Bandung Bondowoso untuk putrinya. Namun, perasaan Roro Jonggrang tidaklah sejalan dengan keputusan sang ayah. Meskipun dia tidak pernah melihat atau mengenal pangeran itu, Roro Jonggrang merasa bahwa hatinya telah ditempati oleh seorang pangeran dari negeri lain yang telah pergi berperang untuk waktu yang lama dan tak pernah kembali.
Dalam diamnya, Roro Jonggrang menangis pilu, meratapi nasib yang tidak sejalan dengan hatinya. Dia mencintai pangeran yang telah pergi itu dengan tulus, dan tidak ingin menikah dengan siapapun selain darinya. Namun, sebagai seorang putri, dia tahu bahwa tidak ada yang bisa ia lakukan untuk menentang keputusan sang raja.
Hingga suatu malam, ketika sang raja mengumumkan pertunangan Roro Jonggrang dengan Pangeran Bandung Bondowoso, hati Roro Jonggrang hampir hancur oleh keputusan itu. Dia merasa terjepit di antara kewajibannya sebagai putri dan cintanya yang tak terlupakan terhadap pangeran yang telah pergi.
Namun, Roro Jonggrang adalah seorang wanita yang cerdas dan berani. Dia tahu bahwa dia harus mencari cara untuk menghindari pernikahan itu tanpa menyakiti perasaan ayahnya atau melanggar adat dan tradisi kerajaan mereka. Dalam pikirannya yang terus menerus merancang skema, Roro Jonggrang menemukan ide yang licik namun jenius.
Malam sebelum pernikahan mereka, Roro Jonggrang mengunjungi sang raja dengan wajah yang penuh kesedihan. Dia memohon kepada ayahnya agar memberikan tugas yang mustahil bagi Pangeran Bandung Bondowoso sebagai syarat terakhir pernikahan mereka. Sang raja, tergugah oleh kesedihan putrinya, setuju untuk memberikan tugas tersebut dengan harapan agar pangeran itu menyerah dan meninggalkannya.
Roro Jonggrang dengan hati lega menerima keputusan sang raja. Namun, dalam hatinya yang terdalam, dia merasa sedikit bersalah karena telah menggunakan kecerdikannya untuk mengelabui pangeran yang datang dengan tulus dan jujur mencintainya.
Keesokan harinya, saat mentari terbit, Pangeran Bandung Bondowoso mulai melaksanakan tugas yang diberikan oleh sang raja. Tugas itu adalah membangun seribu candi dalam semalam. Pangeran itu, dengan tekun dan penuh semangat, mulai bekerja. Dia memanggil roh-roh dan makhluk gaib untuk membantunya membangun candi-candi tersebut.
Namun, ketika malam mulai mendekat, Bandung Bondowoso semakin dekat dengan menyelesaikan tugasnya. Dengan cepat, sebagian besar dari seribu candi telah selesai dibangun. Namun, Roro Jonggrang yang telah memperhatikan kemajuan Pangeran Bandung Bondowoso dengan cemas, tidak kehilangan harapan untuk mencegah pernikahan itu.
Dengan bantuan pengikut setia, Roro Jonggrang merencanakan sebuah tipu daya yang akan menghentikan Pangeran Bandung Bondowoso. Dia menyuruh mereka untuk menyalakan api di sekeliling kerajaan dan membunyikan alat musik dengan keras. Mereka membuat keramaian yang membuat Pangeran Bandung Bondowoso terkecoh.
Ketika Pangeran Bandung Bondowoso melihat sinar api dan mendengar keramaian, dia tersadar. Dia percaya bahwa mentari telah terbit dan waktu telah habis. Dalam kemarahannya, Bandung Bondowoso mengutuk Roro Jonggrang untuk menjadi salah satu candi yang terakhir dibangun.
Ketika kutukan itu terdengar, Roro Jonggrang terperangkap dalam keputusasaan dan penyesalan yang mendalam. Dia menyadari bahwa tindakan liciknya telah membawa konsekuensi yang mengerikan. Namun, sudah terlambat baginya untuk memperbaiki kesalahannya.
Akibat dari kutukan itu, Roro Jonggrang berubah menjadi patung batu yang dingin dan tidak bernyawa. Dia menjadi bagian dari candi terakhir yang dibangun oleh Pangeran Bandung Bondowoso, sebuah monumen untuk mengingatkan semua orang akan kepentingan kejujuran dan kebenaran dalam hidup.
Sejak saat itu, candi tersebut dikenal sebagai Candi Prambanan, sebuah peninggalan sejarah yang menjadi saksi bisu dari kisah tragis Roro Jonggrang dan kutukannya yang abadi.
Legenda Roro Jonggrang menjadi sebuah pelajaran berharga bagi kita semua, mengajarkan bahwa tindakan licik dan kecurangan hanya akan membawa malapetaka. K</t>
  </si>
  <si>
    <t>Di pesisir pantai Sumatera Barat, terdapat sebuah desa kecil yang berdiri megah menghadap samudra yang luas. Di desa tersebut tinggal seorang ibu muda yang gigih bernama Amina. Amina tinggal sendirian bersama anaknya, Malin Kundang, karena suaminya telah meninggal dunia sejak Malin masih bayi.
Malin Kundang tumbuh menjadi seorang pemuda gagah berani, penuh semangat dan impian yang besar. Ia bercita-cita ingin menjadi seorang pelaut terkenal dan membawa kebanggaan bagi keluarganya. Setiap hari, Malin Kundang akan berdiri di pesisir pantai, memandangi laut yang luas, dan berharap suatu hari nanti ia dapat menaklukkan samudra yang ganas itu.
Namun, kehidupan tidaklah selalu mudah bagi Amina dan Malin Kundang. Mereka hidup dalam kemiskinan yang menghimpit, dan Malin sering kali harus bekerja keras sebagai nelayan untuk menyediakan makanan bagi ibunya. Namun, meskipun kehidupan mereka serba kekurangan, Amina selalu memperdulikan dan mencintai Malin dengan tulus.
Suatu hari, Malin Kundang melihat sebuah kapal yang besar bersandar di pelabuhan desa mereka. Mata Malin berbinar-binar melihat kapal tersebut, dan ia tahu inilah kesempatan emasnya untuk mewujudkan impian menjadi seorang pelaut. Tanpa ragu, Malin segera mendekati kapal dan memohon kepada kaptennya untuk diberi kesempatan untuk bergabung sebagai awak kapal.
Dengan pandangan skeptis, kapten kapal memberikan Malin kesempatan untuk membuktikan kemampuannya. Malin menerima tantangan tersebut dengan penuh semangat, dan dalam waktu singkat, ia berhasil membuktikan dirinya sebagai seorang yang tangguh dan berbakat di atas kapal. Dengan cepat, Malin Kundang naik pangkat dan menjadi salah satu pelaut terbaik di kapal tersebut.
Dengan bergabungnya Malin Kundang, kapal tersebut semakin berkembang dan terkenal di berbagai pelosok. Malin menjadi kebanggaan desanya, dan Amina sangat bangga melihat anaknya telah mencapai kesuksesan yang luar biasa. Namun, semakin lama Malin berlayar jauh di lautan, semakin jarang pula ia pulang ke desanya. Amina merasa kesepian tanpa kehadiran anaknya, namun ia tahu bahwa Malin sedang mengejar mimpinya.
Namun, kesuksesan Malin Kundang tidak berlangsung selamanya. Suatu hari, ketika kapalnya sedang berlayar melintasi samudra yang ganas, mereka diserang oleh badai yang mengerikan. Angin kencang dan gelombang besar merobek kapal mereka menjadi dua bagian. Di tengah kekacauan itu, Malin Kundang terjatuh ke dalam laut yang bergelombang.
Meskipun ia berjuang keras untuk bertahan hidup, Malin Kundang akhirnya terbawa arus laut dan terseret ke sebuah pulau terpencil. Di pulau itu, Malin bertahan hidup dengan cara berburu dan memancing untuk mencari makanan. Namun, kehidupan sendirian di pulau itu membuat Malin semakin merindukan desa dan ibunya.
Beberapa tahun berlalu, Malin Kundang akhirnya berhasil menemukan cara untuk kembali ke desanya. Dengan perahu kecil yang ia buat sendiri, Malin berlayar pulang dengan hati yang penuh harap. Namun, ketika ia tiba di desa, yang ia temui bukanlah sambutan hangat yang ia bayangkan.
Amina, ibunya, telah menjadi tua dan lemah karena menanti kepulangan Malin. Namun, ketika ia melihat anaknya datang, ia segera melupakan semua kesedihannya dan berlari ke arah Malin dengan pelukan hangat. Namun, Malin Kundang menolak pelukan ibunya dengan dingin.
"Saya bukan lagi Malin Kundang yang miskin dan kotor seperti dulu," kata Malin dengan suara yang sombong. "Saya sekarang adalah seorang pelaut terkenal dengan kekayaan dan kemegahan. Saya tidak ingin diakui sebagai anak dari seorang wanita miskin seperti kamu."
Kata-kata tersebut menusuk hati Amina yang hancur dan penuh duka. Dia tidak bisa percaya bahwa anaknya yang dicintainya dengan sepenuh hati telah berubah menjadi pribadi yang sombong dan angkuh. Namun, meskipun sakit hati, Amina masih mencoba untuk menyapa anaknya dengan kasih sayang.
Namun, Malin Kundang tidak ingin berlama-lama di desa yang dianggapnya rendah. Dengan sombong, ia meninggalkan ibunya yang menangis dan desa yang pernah membesarkannya. Malin Kundang kembali ke laut, meninggalkan semua kenangan dan orang yang pernah dicintainya di belakang.
Namun, takdir memiliki rencana lain untuk Malin Kundang. Ketika ia berlayar kembali ke lautan yang luas, kapalnya diserang oleh badai yang lebih dahsyat dari sebelumnya. Gelombang besar menenggelamkan kapalnya ke dasar laut, dan Malin Kundang pun tenggelam bersama kapalnya.
Legenda Malin Kundang menjadi peringatan bagi kita semua tentang bahaya kesombongan dan keangkuhan. Meskipun Malin mencapai kesuksesan materi, ia kehilangan hal yang lebih berharga: kasih sayang dan rasa hormat terhadap ibunya. Dan, pada akhirnya, ia harus membayar harga atas kesombongannya dengan kehilangan nyawanya sendiri di lautan yang luas.</t>
  </si>
  <si>
    <t>Si Wuragil</t>
  </si>
  <si>
    <t>Di sebuah desa terpencil dekat hutan jati ada sebuah
rumah_ Di situ tinggallah sepasang suami istri dengan tujuh
anak laki-laki mereka. Untuk menghidupi ketujuh anak itu
mereka harus bekerja keras. Ayah Si Wuragil pekerjaannya
mencari kayu bakar, sedangkan ibunya mencari daun
jati kering. Hasil penjualan kayu bakar dan daun jati kering
itu hanya cukup untuk makan sehari. Lama-lama suamiistri
itu tidak dapat mencukupi kebutuhan makan anaknya.
Pada suatu malam Pak Wuragil duduk di ruang tamu
ditemani istrinya. Anak-anak mereka sudah tertidur pulas
di dalam kamar, berjajar di sebuah ranjang besar. Hanya
anak yang bungsu, Si Wuragil, yang belum tidur. Ia menutup
mukanya dengan kain sarung dan pura-pura tidur.
"Nyai, apakah anak kita sudah tidur?" tanya Pak
Wuragil.
"Sudah, Kyai ," jawab Bu Wuragil.
"Nyai, akhir-akhir ini penghasilan kita tidak dapatmencukupi
kebutuhan hidup ketujuh anak kita. Aku telah tua,
tidak kuat lagi memikul kayu bakar ke kota," keluh Pak
Wuragil. Bu Wuragil diam. Ia tidak menanggap1 perkataan
suaminya.
"Aku punya rencana ," kata Pak Wuragil s~raya mengambil
singkong rebus di piring yang tinggal sepotong itu.
"Apa rencanamu, Kyai?" tanya Bu Wuragil penasaran.
"Begini, Nyai ," kata Pak Wuragil sambil menarik
napas panjang, "Aku ingin mengajak anak-anak kita ke
hutan dan meninggalkan mereka di hutan."
Bu Wuragil menangis. Ia tidak menyetujui rencana
suaminya. Akan tetapi, suaminya tetap pada pendiriannya.
Ia ingin membuang ketujuh anaknya ke hutan. Pembicaraan
itu didengar oleh si cerdik Wuragil. Si Wuragil secara
diam-diam keluar rumah. Ia mengumpulkan batu-batu kecil
dan disimpan dalam sebuah kantong.
Pagi-pagi sekali ketujuh anak itu dibangunkan oleh
Pak Wuragil. Mereka diajak ke hutan untuk mencari kayu
bakar. Si Wuragil telah mengetahui rencana ayahnya. Setiap
beberapa langkah, ia menjatuhkan batu-batu kecil.
Akhirnya, mereka sampai di tengah hutan.
"Kalian istirahat dulu di sini. Ayah akan mencari air
minum. Kalian jangan pergi ke mana-mana sebelum Ayah
kembali," pesan Pak Wuragil.
Pak Wuragil tidak mencari air minum, tetapi ia
langsung pulang ke rumah . Beberapa jam telah berlalu ,
keenam kakak Wuragi l mulai gelisah karena ayahnya
belum juga kembali. Si Wuragil tetap tenang karena ia
telah tahu rencana ayahnya. "Kakak-kakakku semua, mari kita pulang saja," ajak
Si Wuragil.
"Mengapa?" tanya Si Sulung, "Bukankah Ayah berpesan
kita tidak boleh pergi dari sini?"
Si Wuragil menjelaskan bahwa semalam ia mendengar
pembicaraan ayah dan ibu mereka. Setelah mendengar
penjelasan itu, mereka mau di ajak pulang. Si
Wuragil mengikuti batu-batu kecil yang ia jatuhkan sewaktu
berangkat tadi. Keenam kakak Si Wuragil mengikuti adiknya.
Pak Wuragil sampai di rumah lebih dulu. Tidak lama
kemudian tibalah ketujuh anak itu di rumah.
Kehidupan keluarga itu semakin kekurangan. Si
Wuragil mencium gelagat ayahnya yang tidak baik,
"Mungkin Ayah akan mengajak lagi ke hutan," pikir Si
Wuragil.
Malam itu mereka mendapat jatah makan, masingmasing
dua buah jagung rebus. Si Wuragil hanya memakan
satu buah jagung, sedangkan yang satu buah lagi ia
simpan. Apabila ayahnya mengajak ke hutan, jagung itu
akan dipergunakan untuk tanda/jejak. Dugaan Si Wuragil
benar karena keesokan harinya ia dan keenam kakaknya
diajak ayahnya ke hutan. Seperti beberapa waktu yang lalu
setiap beberapa langkah Si Wuragil menjatuhkan sebutir
jagung. Akhirnya, mereka sampai di tengah hutan.
"Nak, kita istirahat di sini dulu. Ayah ingin buang air
besar di sungai ," kata orang tua setengah baya itu sabil
menunjuk ke arah sebuah sungai. Butir-butir jagung yang dijatuhkan oleh Si Wuragil tad i.
dimakan oleh kawanan burung merpati. Akibatnya, ketujuh
anak itu tidak dapat kembali ke rumah. Mereka .terus berjalan
tanpa arah dan tujuan. Mereka tersesat sehingga
sampai di rumah raksasa . Mereka terpaksa bermalam di
situ itu.
Malam itu Si Wuragil belum tidur. Ia mendengar pembicaraan
suami istri raksasa. Inti pembicaraan itu adalah
raksasa itu akan memakan Si Wuragil dan keenam saudaranya
.
"Wah ... gawat," kata Si Wuragil dalam hati, "aku
harus menukar selimut bulu domba ini dengan selimut bulu
harimau yang dipakai ketujuh anak raksasa itu. Mudahmudahan
rakasasa itu terkecoh."
Si Wuragil cepat-cepat bangun lalu menukar selimut
saudara-saudaranya dengan selimut ketujuh anak raksasa
yang satu ranjang dengan mereka.
"Tuhan, selamatkanlah aku dan keenam kakakku ,"
kata Si Wuragil seraya menutup mukanya dengan selimut
bulu harimau itu.
MaJ~m semakin larut. Ada langkah berat menuju ke
kamar itu. Si Wuragil menggigil ketakutan, jantungnya berdetak
lebih gencang. Ia mengintip dari balik selimut. Ia
menjadi lega karena Raksasa itu menuju ke anak-anak
yang bersilimut bulu domba. Tanpa memeriksa lebih
dahulu raksasa itu lang sung memangsa ketujuh anak itu.
dengan lahap. Selesai makan Raksasa itu mengantuk, lalu
tidur dengan pulas. "Aku harus cepat-cepat meninggalkan tempat 1n1 ,"
gumam Si Wuragil.
Si Wuragil dengan gemetaran mengambil sepatu ajaib
milik raksasa itu. Setelah memakai sepatu ajaib itu ia
membangunkan keenam kakaknya.
"Kak, mari kita tinggalkan tempat ini," kata Si Wuragil.
Raksasa terbangun karena mendengar suara berisik.
Si Wuragil dan keenam kakaknya telah berlari. Raksasa itu
berusaha mengejar mereka, tetapi ia tidak dapat mengejar
karena sepatu ajaibnya telah diambil oleh Si Wuragil.
Si Wuragil dan keenam kakaknya sampai di sebuah
kerajaan. Kebetulan Raja negeri itu sedang mengadakan
perlombaan lari cepat. Si Wuragil ikut dalam perlombaan
itu. Ia mengenakan sepatu ajaib sehingga ia dapat
menang dalam perlombaan itu. Raja pun memperkenankan
Si Wuragil dan keenam kakaknya tinggal di kompleks
perumahan istana.
Kini Si Wuragil telah dewasa dan bekerja di istana. Ia
sangat pintar dan tampan sehingga menjadi orang kepercayaan
raja. Bahkan, Sang Raja akhirnya menikahkan
putri tunggalnya yang bernama Putri Nilasari dengan Si
Wuragil. Tak lama kemudian, ia diangkat menjadi raja di
negeri itu.
Si Wuragil tidak melupakan keenam kakaknya. Ia
mengangkat keenam kakaknya menjadi punggawa kerajaan.
Kedua orang tuanya dipanggil ke istana. Mereka
kemudian tinggal di istana dan hidup bahagia.</t>
  </si>
  <si>
    <t>Tanjung Siman</t>
  </si>
  <si>
    <t>Sinar matahari telah membangunkan penghuni alam, karena kegelapan malam telah berlalu semuanya bergembira. Rumput ilalang bergelombang ditiup angin pagi ini, suara burung Kutilang nyaring terdengar memecahkan kesunyian hutan rimba. Kebun dan sawah ladang sudah menanti kedatangan orang-orang yang akan menggarapnya, inilah salah satu geliat gambar kehidupan manusia didunia. Pagi ini jalan yang menuju kekebun dan sawah ladang sudah terlihat dilewati orang yang akan menuju kesana, semangat dan kegembiraan yang ada pada diri mereka menunjukkan keinginan untuk maju dan berkembang. Hujan dan panas sudah biasa menerpa mereka, tapi itu bukanlah suatu penghalang bagi mereka untuk kesejahteraan keluarganya. Bagi mereka yang malas dan hanya mau berpangku tangan dalam menjalani kehidupan, tentu saja akan menuai hasil dari apa yang dia tanam. Tanpa usaha rasanya mana mungkin akan datang rezeki begitu saja, jadi sebagai manusia biasa kita harus giat dan tekun serta jangan untuk lupa berdoa. Hari itu ada seorang laki-laki penduduk Dusun Tanjung Siman, yang pergi kehutan rimba untuk mencari kayu bakar. Seperti biasa dia pergi kehutan rimba seorang diri, karena ini sudah sering kali dijalaninya. Perasaan takut dan khawatir itu menjauh dari didirinya, dia percaya apabila menyayangi dan mencintai penghuni alam. Mereka juga akan berprilaku seperti apa yang kita lakukan, percaya diri inilah yang membuat dia tak gentar sedikitpun untuk masuk kehutan rimba. Sampai di Heding Himbe ( pinggiran hutan ) laki-laki itu menyaksikan keindahan alam yang tak dapat dungkapkannya dengan kata-kata, hamparan sawah yang menguning luas terbentang menanti untuk dipanen. Ketika langkah kakinya sudah mulai memasuki hutan rimba, dia mulai menyusur tempat itu untuk mencari kayu kering yang biasanya banyak disini . Dahan dan ranting kering yang biasanya banyak berserakan ditanah tidak terlihat sama sekali, mungkin dia agak terlambat datang hari ini katanya dalam hati. Akhirnya dia mengambil keputusan untuk masuk lebih dalam lagi ketengah hutan, dia harus mendapatkan kayu kering yang dicarinya. Tak mungkin dia akan pulang dengan tangan hampa, karena persiapan kayu bakar dirumahnya tinggal sedikit. Kemantapan hati membawa langkah kakinya menuju ketengah hutan rimba yang lebat, udara dingin dan pengap mulai dirasakannya. Pohon-pohon besar yang tumbuh menjulang tinggi dengan daunnya yang rimbun, membuat sinar matahari sangat sedikit yang dapat menembus lebatnya hutan rimba ini. Begitu sampai ditengah hutan rimba dia merasakan ada sedikit kejanggalan dan keanehan disini, kesunyian sangat mencekam yang menimbulkan kesan angker dan menakutkan. Mengapa dihutan ini hiruk pikuk Simpai dan Siamang ( hewan perimata sejenis monyet ) tidak terdengar sama sekali, kemana perginya penghuni hutan rimba ini …… ?. Walaupun dia mempunyai pikiran seperti itu, akan tetapi tetap mencari dahan dan ranting kering. Tidak lama kemudian dia agak terkejut dan segera waspada, matanya tertuju pada bekas jejak ada ditanah. Rumput dan pohon-pohon kecil terlihat roboh dan patah terkena jalur bekas jejak itu, dia memperhatikan dan mengikuti jejak yang meliuk-liuk itu dengan senjata ditangan. Bekas jejak yang ditinggalkan ini seperti jejak seekor ular, jika benar ini adalah jejak seekor ular. Tak sanggup rasanya dia membayangkan betapa besar sipemilik jejak itu, kemudian dia melangkah dengan hati-hati penuh kewaspadaan. Mengantisipasi segala kemungkinan yang bisa saja muncul secara tak terduga, perlahan namun pasti dia mengikuti jejak tersebut. Semakin jauh dia memasuki hutan rimba mengikuti jejak yang ada, dia sendiri tidak tahu apa yang sebenarnya yang dicari. Rasa penasaran dan ingin tahu membuat rasa takutnya hilang, ingin membuktikan dan melihat sendiri sebesar apa hewan melata tersebut.Dia tidak mau hanya mendengar cerita dari mulut kemulut, yang biasanya sering dibumbui dan ditambahi supaya lebih menarik dan menakutkan. Hari ini dia akan melihat dan membuktikan dengan mata kepala sendiri, kebenaran yang selama ini menjadi rahasia kehidupan dialam bebas ini. Akhirnya langkah kakinya terhenti dan membuat dia lebih berhati-hati penuh kewaspadaan, untuk membela diri dari segala macam bentuk serangan yang tidak diinginkan. Jejak yang diikutinya berhenti dan hilang, tepat dibawah sebatang pohon yang besar dan rimbun.Dia mengitar pohon besar itu dengan jarak yang cukup jauh beberapa kali, sambil tak lupa melihat keatas untuk mengawasi apa yang dicarinya. Setelah berulang kali melihat kesana kemari dengan waspada. Tidak diketemukannya sesuatu yang mencurigakan, barulah dia berani untuk lebih mendekat lagi. Matanya tertuju pada sebuah benda yang sudah mengering tersembunyi dibawah pohon besar itu, walaupun terlihat kering tetap memancarkan cahaya yang tidak terlalu berkilau. Perlahan-lahan dia mendekati benda tersebut dengan hati yang was-was, takut yang punya benda itu muncul tiba-tiba. Setelah diamati dengan cermat dan teliti benda itu seperti kulit, dirasa cukup aman barulah dia mengambil benda tersebut. Ternyata benda itu adalah Belulus Ulakh, (proses pergantian kulit yang tejadi pada ular, dimana kulit lama mengelupas dan ditanggalkan setelah berganti kulit yang baru ). Melihat besar dan panjangnya Belulus Ulakh ini, tentu suda dapat diduga betapa besar dan panjangnya ular ini. Sungguh sangat disayangkan, mungkin proses pergantian kulit itu sudah lama terjadi. Dapat terlhat hanya ada sedikit tersisa yang selebihnya mungkin telah hancur dan hilang. Laki-laki itu membersihkan Belulusan Ulakh ( Bekas Kulit Ular ), setelah bersih lalu digulungnya. Perasaan tidak enak dirasakannya andaikata dia sudah sampai didusun, pasti dia akan menjadi bahan tertawakan dan ejekan oleh orang, karena dia membawa barang yang tidak beguna dan berharga itu. Supaya penduduk dikampungnya tidak tahu, kalau dia membawa Belulusan Ulakh. Dililitkannya Bululusan Ulakh dipinggang dan ditutupi baju yang dipakainya, Sekarang pikirannya tidak mungkin ada orang yang tahu, kalau dibalik bajunya ada bekas kulit ular dan diapun tersenyum sendiri. Tak lama berselang diapun pergi melangkah untuk meninggalkan hutan rimba itu, pengalamannya hari ini cukup menegangkan dan dapat dijadikan bahan cerita bagi teman sekampungnya. Masih didalam hutan rimba dalam perjalan pulang kedusunnya, tak disangka dia berpapasan dengan beberapa ekor harimau yang sedang berburu mencari mangsa. Dia sangat terkejut dan tak mungkin dapat lari dan menghindar lagi, karena mata macan itu memandang tertuju kearahnya berdiri. Tubuhnya gemetar dan parang ditangannya hampir terlepas, ketika harimau-harimau itu berjalan mendekat kearahnya. Sungguh diluar dugaan dan terjadi suatu keajaiban, harimau-harimau itu berjalan melewati dia dan hampir saja menabrak tubuhnya. Harimau-harimau itu seperti tidak melihat keberadaannya dtempat itu, harimau-harimau lewat dengan tenang disamping kiri kanan dirinya. Tanpa memperdulikan keberadaannya, harimau-harimau itu kedalam hutan rimba. Setelah harimua-harimau itu pergi dan tak terlihat lagi, barulah dia dapat bernapas dengan lega. Sambil menyeka keringat dingin ditubuhnya yang masih gemetar, diapun bergerak meninggalkan hutan rimba untuk pulang kedusun. Sebelum sampai kerumah diapun bertemu dengan orang-orang yang baru pulang dari ladang, akan tetapi tak seorangpun teman sedusunnya yang menyapa seperti biasa pada dirinya. Mereka berjalan bersama dan berdampingan, namun mereka seperti tidak mengetahui keberadaa dirinya diantara mereka. Orang-orang dusunnya itu bercerita sepanjang jalan, tanpa memperdulikan dirinya yang sejak tadi berjalan bersama. Dia semakin tidak mengerti dan merasa heran, dihutan tadi harimau-harimau yang kelaparan dan buas tidak memangsanya. Orang-orang sedusun yang berjalan beriringan sama sekali tidak memperdulikan dirinya. Ada apa sebenarnya yang terjadi pada dirinya, sehingga baik hewan maupun manusia kini sudah tak perduli pada dirinya. Merasa tak dianggap dan diacuhkan saja timbul kejahilan pada dirinya untuk menggoda, telinga kiri dan kanan salah seorang temannya yang berjalan ditariknya dari samping. Temannya kaget dan celingukan menoleh kekiri juga kekanan, mencari siapa yang telah iseng menarik telinganya. Padahal saat itu dia ada tepat berada disamping temannya. Tapi ternyata temannya dan juga yang lain tidak dapat melihat keberadaan dirinya. Menyadari perbuatan yang dilakukan tidak diketahui siapa pelakunya, ketika menggoda teman sedusunnya membuat dia tersenyum sendiri. Muncul pertanyaan yang ditujukan pada dirinya sendiri, benarkah mereka tidak dapat melihat dirinya yang ada diantara mereka …… ?. Rasa penasaran ingin mengetahui apa benar keberadaannya tidak terlihat, maka kejahilannya untuk menggoda teman sedusun diulanginya lagi.Secara iseng pantat seorang temannya dipukul dengan keras, sehingga temannya itu terkejut dan menjerit sambil melompat dengan wajah ketakutan. Kejadian ini membuat semua temannya yang jalan bersama merasa heran dan tak mengerti, dan muncul praduga-praduga yang membuat dihinggapi rasa takut. “ Tadi sewaktu aku berjalan dibelakang kalian, kedua telingaku ditarik dengan keras dari belakang. Kucari siapa yang telah berani iseng kepadaku, tapi tidak ada satu orangpun yang ada dibelakangku ………..! “. Salah seorang temannya yang pertama dijahilinya, bercerita kepada temannya yang lain. “ Barusan tadi rasanya pantatku ada yang memukul dengan keras, sehingga aku melompat dan menjerit. Kalian mengira aku bercanda, untuk menakuti kalian semua ….. ! “ kata temannya yang masih merasakan sakit dan ketakutan. “ Mungkin diantara kita ada yang mempunyai Nazar dan belum dibayar atau sudah ada yang melanggar pantangan dan larangan yang diberikan para Sesepuh kita disini “. Kata seorang yang terlihat seperti ketakutan, setelah mendengar cerita dari teman-temannya. “ Akh….. jangan dibawa kearah tahayul, nanti kita salah jalan …….! “ . salah seorang dari mereka mereka mencoba menenangkan teman-temannya. Melihat kenyataan ini barulah dia menyadari, bahwa saat ini tubuhnya tidak dapat terlihat oleh teman sedusunnya ini. Kejadian ini membuatnya merasa heran dan bingung, apa yang menjadi penyebab semua ini. Biarlah nanti bila tubuhnya sudah dapat terlihat kembali, dia berjaji dalam hati kecilnya untuk meminta maaf atas semua keisengan yang dilakukannya.Untuk saat ini dia sendiri masih diliputi kebingungan dan tidak mengerti sama sekali, pasti akan ada jalan keluarnya dan dia akan sekuat tenaga untuk berusaha menemukannya. Menjelang sore mereka baru sampai didusun, mereka kembali ketempatnya masing-masing untuk melepaskan penat kerja sehari. Kejadian yang mereka alami adalah sebagai pengalaman bagi mereka, hanya merekalah yang tahu apa saja yang baru mereka alami. Malam itu laki-laki yang memakai Belulusan Ulakh ditubuhnya duduk sendirian didepan rumah, dia masih memikirkan peristiwa yang hari ini telah dialaminya. Sebenarnya apa yang telah dengan dirinya, harimau dan orang tidak dapat melihat dirinya seperti biasanya. Dia mencoba merenungi dan mengingat kilas balik semua yang terjadi hari ini, terbayang kembali semua yang pernah dilakukannya hari ini saat berada dihutan rimba. Cukup lama dia mengintropeksi dirinya sendiri, tetapi sampai detik ini belum juga dapat ditemukannya jawaban. Ada terlintas dibenaknya yang membuat dia merinding sendiri, apakah diriku ini sudah meninggal ……… ?, Jasadku tak telihat oleh hewan dan manusia, sedangkan diriku dapat dengan jelas melihat apa saja dengan mataku. Mungkinkah ini yang dinamakan kematian ……?, tapi andaikata dirinya telah meninggal mengapa dia tidak masuk masuk Surga …… ?. Dia bangkit dari tempat duduknya dan masuk kedalam biliknya, baju hitam yang dipakai dibukanya dan Belulusan Ulakh ditubuhnya dilepas. Dia meletakkan Belulusan Ulakh itu diatas pembaringan, dengan tidak memakai baju dia keluar dari dalam biliknya dan kembali duduk didepan rumahnya. Baru sebentar dia duduk didepan rumah, kebetulan lewat dua orang yang tidak lain adalah tetangganya. Dia sengaja tidak menegur duluan terhadap orang yang lewat itu, ini untuk membuktikan apakah mereka dapat melihat dirinya.Ternyata kedua orang itu menegur dirinya, teguran tersebut dibalasnya seramah mungkin. Setelah kedua orang itu berlalu, dia merasa sangat senang dan gembira. Mereka menegur dan itu berarti mereka dapat melihat dirinya, ini juga sama artinya bahwa dirinya belum meninggal. Perasaan lega bercampur senang dia kembali masuk kedalam biliknya, sambil tersenyum puas dia merebahkan dirinya diatas pembaringan. Malam ini dia dapat tertidur dengan nyenyak, satu pertanyaan dihatinya telah terjawab bahwa dia belum meninggal. Keesokan harinya dia sudah bersiap-siap untuk pergi keladang, sebelum keluar rumah dia memakai baju hitam dan celana hitam. Sebelum keluar rumah dia tidak lupa melilitkan Belulusan Ulakh ditubuhnya, setelah semuanya beres diapun berangkat menuju ladang miliknya.Hari ini begitu cerah dan menyenangkan katanya dalam hati, dijalan-jalan dusun sudah banyak orang yang berlalu lalang dengan keperluannya sendiri-sendiri. Selama perjalanannya menuju keladang, sudah beberapa kali dia bertemu dengan orang-orang sedusun. Tak satupun dari mereka menyapanya seperti biasa, bahkan orang yang jalan keladang searah dengan ladangnya juga tidak menyapa dirinya. Mungkin hari ini orang-orang yang kebetulan bertemu dengan dirinya itu sedang ada permasalahan, sehingga tidak memperhatikan keadaan disekelilingnya. Secara itulah dia mebesarkan hatinya, agar apa yang dialaminya pada saat akan keladang tidak menambah beban pikirannya. Ladang yang digarapnya bersih dan teratur dengan baik, semua yang ditanam dapat tumbuh dengan subur. Keadaan inilah yang membuat dia sangat bersemangat bekerja, sering dia lupa dengan waktu apabila sedang tenggelam dalam pekerjaannya ini. Sama seperti hari ini hampir dia lupa untuk beristirahat dan makan, sedangkan matahari telah tepat berada diatas kepalanya. Setelah membersihkan diri dia menuju Dangau ( pondok kecil ) untuk mengisi perutnya yang sudah terasa lapar, selesai menyantap makanan yang dibawanya dari rumah diapun beristirahat sekedar melepas lelah. Merasa istirahatnya sudah cukup dan tubuh kembali segar dan bertenaga, tanpa membuang waktu segera dia meneruskan pekerjaannya yang sempat tetunda. Waktu rasanya berjalan terlalu cepat baginya, karena hari telah menjelang sore. Dia menghentikan semua kegiatannya diladang ini, peralatan yang telah dipergunakan disusun kembali dengan rapi dan disimpan. Besok akan kembali keladang ini untuk meneruskan pekerjaannya, kemudian dia berkemas untuk pulang kerumah. Jarak tempuh dari ladangnya pulang kerumah cukup jauh, dia harus dapat memperhitungkan waktu yang akan dijalaninya dengan tepat. Kalau tidak tentu saja dia akan kemalaman ditengah jalan, mengingat semua itu diapun segera bergegas meninggalkan ladangnya untuk kembali kerumah. Selama dalam perjalanan pulang kerumah, sama seperti pada saat dia akan pergi keladang. Orang-orang yang kebetulan bertemu dengannya, tak satupun dari mereka menegur dan menyapa dirinya. Dia menepis jauh-jauh semua pikiran yang nantinya dapat meresahkan dirinya, mungkin mereka terlalu lelah bekerja seharian dikebun ataupun diladang mereka. Cara seperti inilah dia membesarkan hati dan melapangkan dada, tak terasa diapun sudah hampir sampai dirumahnya. Pernah suatu hari didusunnya ada orang yang punya hajatan, sebagian besar penduduk dusun hadir diacara tersebut termasuk laki-laki yang memakai Belulusan Ulakh. Diacara hajatan itu tidak ada seorangpun yang menegur ataupun menyapa, apalagi untuk sekedar berbicara dengan dirinya. Dia merasa sunyi dan seorang diri didalam keramaian, membuat hatinya merasa dikucilkan oleh semua kerabatnya.` Ingin hati ini menjerit sekuatnya dan menangis sepuasnya, sekedar pelepas pedih dan sedih yang sangat menyiksa. Dengan berat hati dan perasaan berduka dia meninggalkan acara hajatan tersebut, gontai langkah kakinya sewaktu pergi dari tempat itu. Walau hati bagaikan teriris sembilu, namun tidak ada setetespun air mata tergenang dipelupuk matanya. Begitu sampai dirumahnya dia langsung masuk kedalam biliknya, pikirannya kalut dan tertekan dengan semua yang dialaminya. Mungkin semua ini sudah tertulis dijalan kehidupannya, namun dia tidak mau menyerah dan pantang berputus asa. Biarlah hari-hari akan dilaluinya dengan penuh kesunyian, tapi tetap akan dicarinya sebuah jawaban yang pasti buat semua ini. Penat yang dirasakannya dibawanya kepembarangan, mungkin sejenak dia dapat melupakan kepahitan yang menjadi miliknya. Diatas pembaringan matanya tak dapat terpejam, resah dan kegelisahan kembali datang menghampiri. Hatinya ingin bertanya tapi kepada siapa ……?, dan siapakah yang harus disalahkan dengan semua kejadian ini ……?. Sejuta tanya yang membebani dirinya, membuat bathinnya sangat letih. Tanpa diminta perlahan-lahan matanya tepejam, yang akhirnya membawa dirinya tertidur lelap. Semua beban yang dialaminya dapat sejenak terlupakan, manakala dirinya terbuai dalam mimpi indah dalam kepulasannya. Pada suatu sore dimana orang mulai beranjak pulang dari kebun dan ladangnya, laki-laki yang memakai Belulus Ulakh juga akan pulang kerumah. Ditengah jalan dia bertemu dengan seorang yang sedang berjalan sendirian didepannya, sungguh kebenaran katanya dalam hati ada orang yang dapat dijadikan sebagai teman seperjalanan. “ Ooiiii ….. tunggu …… ! “. Teriaknya memanggil orang yang ada didepannya. Orang yang dipanggilnya menengok kebelakang sebentar melihat kesana kemari, kemudian meneruskan langkah kakinya meninggalkan laki-laki yang memakai Belulus Ulakh tadi. “ Ooiii ….tunggu …. kita pulang sama-sama ….. !. Teriaknya sekali lagi dan berlari mendekat. Orang yang dipanggilnya terlihat kebingungan mencari datangnya suara itu, kegelisahan bercampur rasa takut terlihat jelas diwajahnya. Orang itu mempercepat langkahnya, sekali-kali orang itu menengok kebelakang dengan perasaan khawatir. Laki-laki yang memakai Belulusan Ulakh tadi sudah ada disampingnya, akan tetapi orang itu tidak tahu keberadaannya. Langkah kakinya yang terburu-buru terpaksa diikutinya, apa yang terjadi dengan orang yang dipanggilnya ini ….?. “ Tunggu ….!, kita jalan ….. ! ” , katanya sambil menyentuh tangan orang ini. “ Tolooooong …… ada hantuuuu ……….. ! “ . Teriaknya sambil berlari mengambil langkah seribu, semua barang yang bawaannya ditinggalkan begitu saja. Orang itu terus berlari sambil berteriak minta tolong, bagaikan kerasukan setan orang itu terus berlari menuju kedusun. Laki-laki yang memakai Belulusan Ulakh itu hanya bengong dan berdiri diam tak mengerti, mengapa orang yang ditegurnya ini lari ketakutan. Dia sendiri tidak dapat mengerti akan kejadian ini, padahal dia sudah berusaha menyapa dengan sopan. Biarlah mungkin sudah nasib katanya dalam hati, ingin punya teman seperjalanan yang didapat sesuatu kejadian tak terduga. Laki-laki yang memakai Belulusan Ulakh itu berjalan sendiri berteman sepi, tak lama kemudian sampailah dia dirumah. Malam harinya laki-laki yang memakai Belulusan Ulakh itu keluar rumah untuk mencari udara segar, dia berjalan sendirian ketengah dusun. Menuju tempat dimana teman-temannya sering berkumpul, diwarung itu ada beberapa temannya yang sedang asyik mendengarkan cerita dari seseorang diantara mereka. Laki-laki yang memakai Belulusan Ulakh itu masuk dan segera menghampiri mereka, akan tetapi tak seorangpun diantara mereka yang menegur ataupun menyapanya. Dia hanya terdiam sendiri dan mendengarkan cerita temannya itu, rupanya kejadian sore tadi diceritakannya kepada teman-temannya. Walaupun disana sini dibumbuhi dengan kebohongan yang berlebihan, biar cerita itu lebih menarik dan menegangkan bagi yang mendengarnya. Laki-laki yang memakai Belulusan Ulakh itu hanya tesenyum, timbul kembali keisengannya untuk menggoda teman-temannya. Sekaligus memberi pelajaran kepada temannya, yang suka mengarang bercerita yang tak masuk diakal. “ Heeiii ….. aku datang seperti pintamu …… ! “. Suara itu jelas terdengar ditelinga mereka, kemudian mencari dari mana datangnya suara itu. “ Kalau kamu jantan tunjukkan dirimu ……. ! “. Teriak salah seorang diantara mereka, yang mempunyai nyali cukup berani. “ Tunggu sebentar kawan, mengapa teburu-buru ….. ! “. Suara itu menjawab tantangan mereka, dan asal suara itu tepat berada diantara mereka. Membuat bulu kuduk mereka semua merinding, temannya yang punya nyali berkata sambil berdiri menantang. “ Sabar kawan ….. !, kita nikmati dulu yang terhidang ini ….. ! “. Cangkir kopi yang ada dan sepotong ubi goreng melayang-layang diudara, kemudian kopi didalam gelas dans epotong ubi goreng itu lenyap entah kemana. “ Haaannntuuuuuu ………… ! “. Sepontan mereka berebutan berlari keluar dari dalam warung dengan wajah ketakutan, teriakan mereka menarik perhatian orang-orang yang kebetulan ada disana. Melihat teman-temannya lari berhamburan sampai ada yang terjatuh, membuat laki-laki yang memakai Belulus Ulakh itu tersenyum. Peristiwa malam ini cukup membuat semua penduduk dusun menjadi gempar dan heboh, masing-masing orang bertanya untuk mencari tahu apa yang terjadi. Berbagai macam versi telah diceritakan dari mulut kemulut, sehingga dusun yang selama ini tenteram dan damai sedikit kacau. Untunglah Para Puyang dan Sesepuh cepat tanggap untuk mengatasi semua ini, sehingga penduduk dapat sedikit merasa tenang dan terhindar dari ketakutan. Keesokan harinya cerita dan kejadian semalam begitu cepatnya menyebar, hingga sampai kedusun-dusun tetangga yang jaraknya cukup jauh. Segala macam bentuk peristiwa-peristiwa yang pernah terjadi dihubung-hubungkan satu sama lainnya, sehingga muncul cerita yang cukup menyeramkan dan menakutkan. Hari itu tak ada seorang pun penduduk yang pergi kekebun ataupun keladang, mereka lebih memilih istirahat untuk sementara waktu sampai keadaan kondusip. Sampai siang hari masih saja terdengar orang memperbincangkan cerita itu, semua ingin tahu cerita tersebut meskipun ada rasa takut pada diri mereka. Menjelang sore dusun itu mulai terlihat sepi dan sunyi, jalan-jalan didusun terasa lengang dan pintu rumah sudah mulai ditutup. Ketika malam datang keadaan dusun semakin mencekam, hanya orang yang mempunyai kepentingan mendesak yang beranai keluar. Diatas pembaringan laki-laki yang selalu memakai Belulusan Ulakh merebahkan diri, dia merenungi dan meresapi semua kejadian yang ada didusun ini. Air matanya mengalir membasahi pipinya, perasaan bersalah dan berdosa terhadap semua penduduk begitu menyiksa sukma raganya. Dia merasa penyebab utama dari keresahan dan ketakutan penduduk, adalah akibat perilakunya yang iseng dan konyol. Akhirnya dia mengambil sebuah keputusan yang berat bagi dirinya, biarlah dia menjalani sisa hidup ini dengan caranya sendiri. Jalan kehidupan yang sunyi didalam kesendiriannya, untuk sementara waktu biarlah dia dianggap hilang dari dusunnya. Walaupun dia tetap berada dan tinggal disini dengan kegiatan seperti biasa, pagi pergi keladang dan sore pulang kerumah dengan tidak menampakkan diri. Lambat laun keberadaannya akan dilupakan penduduk dusun, akhirnya dia dianggap telah hilang entah kemana rimbanya. Sejak dia mengambil keputusan untuk tidak menampakkan diri lagi dimuka umum, perlahan-lahan roda kehidupan didusunnya kembali stabil. Orang-orang sudah kembali melakukan pekerjaan dikebun dan diladang tanpa diliputi rasa takut, pada malam haripun orang sudah berani keluar tanpa ada perasaan khawatir atas keselamatannya. Beberapa tahun telah berlalu, dusun itu semakin maju dan berkembang. Keberadaan laki-laki yang memakai Bululusan Ulakh sudah hampir dilupakan penduduk dusun, karena sampai saat ini dia tak pernah muncul dan terlihat lagi. Mereka semua beranggapan bahwa dia telah pergi entah kemana, padahal dia selalu ada didusun ini dan tidak pernah pergi’ Yang menarik perhatian penduduk dusun ini, adalah tempat tinggalnya yang selalu terlihat bersih dan terawat dengan baik. Sama juga dengan ladangnya yang tampak bersih dan terawat tidak ditumbuhi rumput dan ilalang. Keanehan yang nampak didepan mata ini tidak dapat dipungkiri, sehingga sering menjadi pokok bahan pembicaraan orang didusun ini. Sebagian orang beranggapan dia masih hidup dan pergi dari dusun, tapi sampai sekarang tak seorangpun yang tahu dimana keberadaannya. Ada juga sebagian orang didusun ini beranggapan dia telah meninggal dan jasadnya tidak dapat diketemukan. Itulah pendapat dan anggapan penduduk dusun ini, sedangkan orang yang menjadi objek pembicaraan tidak pernah pergi keman-mana. Semua perkembangan dan kemajuan penduduk didusun ini dilihatnya dengan baik, dan kejadian apa saja didusun ini dapat diketahuinya. Sebenarnya dia ingin berkumpul dengan mereka seperti dulu, tapi keadaanlah yang membuat jarak diantara dia dan semua penduduk dusun. Pernah ada keinginan yang hampir tak dapat terbendung lagi, dia ingin dapat berkumpul dengan teman sepermainannya. Untunglah dia dapat menahan apa yang menjadi kehendaknya, bila dia menurutkan nafsu untuk berkumpul bersama mereka. Tentu akan terjadi kehebohan seperti beberapa tahun yang lalu, dan dia tidak ingin semua itu terulang lagi. Sampai saat ini laki-laki yang memakai Belulusan Ulakh itu, belum menemukan jawaban yang dicarinya. Suatu hari laki-laki yang memakai Belulusan Ulakh melangkahkan kaki untuk mandi di Sungai Ogan, ini merupakan kebiasaan orang-orang didusunnya. Disungai sudah ada orang yang sedang mandi dan mencuci, anak-anak dengan riang bermain dan bercanda dijernihnya air sungai. Laki-laki yang memakai Belulusan Ulakh sangat senang melihat tingkah laku anak-anak itu, betapa indahnya dunia mereka miliki. Disebuah batu yang ada ditepi sungai dia duduk dan bersiap untuk mandi, pakaian hitam-hitam itu satu persatu dibukanya. Begitu dia melepas Belulus Ulakh yang didililitkan ditubuhnya, terjadi keanehan yang sama sekali tak pernah diduganya. Orang-orang yang sedang berada disungai itu terlihat terkejut dan heran, secara sepontan mereka menegur dan menyapanya. Tak percaya tapi ini suatu kenyataan yang diterimanya saat itu, dia sangat senang dan begitu bahagia. Sudah ditegur dan disapa oleh orang lain, ini berarti dirinya sudah dapat terlihat kembali. Untunglah hari itu masih ada orang yang ingat dan mengenalnya, sehingga suasana disungai menjadi menjadi bertambah ramai dan heboh. Kejadian ini dengan cepat disampaikan warga kepada Puyang dan para Sesepuh dusun ini, sehingga mereka beramai-ramai pergi menuju ketepian sungai. Setelah situasi yang menghebohkan itu dapat dikendalikan, maka laki-laki yang selama ini dianggap telah hilang dibawah ketempat salah seseorang sesepuh dusun. Laki-laki yang berpakaian serba hitam itu tidak memakai dan melilitkan Belulusan Ulakh dipinggangnya, benda itu dibungkusnya dan dipegangnya dengan erat sekali. Dia sangat bahagia dan terharu, ternyata penduduk didusun ini masih dapat mengenali dirinya. Dia merasa bersalah terhadap semua orang yang ada didusun ini, karena selama ini dia dianggap hilang dan pergi dari dusun. Pada hal itu tidak pernah dia lakukan, hanya satu rahasia yang tak akan pernah dia ungkapkan. Dihadapapan Puyang dan Para Puyang dia menceritakan semua yang dialaminya dari awal sampai kejadian hari ini, diceritakan dengan sangat rinci dan tidak ditambah ataupun dikuranginya. Pengalamannya diceritakan hanya pada orang yang sangat dipercayainya dan menjadi panutannya. Mendengar kisah pengalaman yang diceritakannya, membuat mereka senang dan bahagia juga merasa terharu. Pantas diacungi jempol atas ketabahan yang dimiliki laki-laki tersebut, dapat bertahan hidup dalam kesendirian untuk mencari jawaban yang diinginkan. Malam itu laki-laki yang memiliki Belulusan Ulakh, dapat berbaring diatas tempat tidurnya dengan tenang, Beban yang selama ini terasa begitu berat menghimpit kehidupannya telah sirna, semenjak dia menemukan jawaban yang selama ini membelengu kehidupannya. Kehidupannya telah kembali seperti semula, dapat bergaul dan membaur dengan semua orang tanpa terkecuali. Kemujizatan yang didapatkannya tidaklah membuat dia tinggi hati dan sombong, malahan dia merasa sangat bersyukur dapat diterima kembali oleh penduduk dusun ini. Satu rahasia yang tak pernah diketahui oleh orang lain, terkubur dalam-dalam dikehidupannya. Hanya orang-orang tertentu mengetahui rahasia ini, itu juga orang-orang yang sangat dipercaya dan menjadi panutannya. Perlu juga kita kita ketahui bahwa, Dusun Tanjung Siman terletak disebelah Utara Dusun Gunung Kuripan. Inilah sekelumit kisah seorang warga penduduk Dusun Tanjung Siman yang dapat menghilang, karena memiliki Belulusan Ulakh. Semua ini bisa saja terjadi bila Yang Kuasa menghendaki, bukannya memuja sebentuk benda seperti yang dikehendaki Iblis dan syetan. Kita sebagai manusia yang beriman, jangan sampai tergiur bujuk rayu iblis dan syetan. Yang menjanjikan kenikmatan semu belaka, agar menjadi budaknya.</t>
  </si>
  <si>
    <t>Asal Mula Mengapa Sungai Berkelok-kelok</t>
  </si>
  <si>
    <t>Anak-anak, marilah kudongengi. Dongeng ini kudapat dahulu
dari nenek. Dongeng itu berjudul mengapa sungai berkelok-kelok
dan airnya tak pernah kering. Kau tahu kali Brantas, bukan? Nah,
hulu kali atau sungai itu ada di daerah Malang, rnengalir ke selatan
sampai ke Blitar, kemudian berbelok ke Kediri, akhirnya membelok
lagi ke Surabaya. Airnya tak pernah ha bis bukan? Dongengnya
begini :
Dahulukala, banyak sekali ular bertapa di gunung-gunung.
Setahun sekali semua ular yang bertapa tadi datang menghadap
rajanya di dasar laut. Raja ular itu bernama ular naga. Tujuan ularular
itu menghadap ialah tidak lain hanyalah ingin mengecap ilmu
sang raja, yaitu yang berupa ilmu penghidupan, agar dapat awet
muda, berbisa, dapat berubah menjadi manusia dan lain-lainnya.
Ular-ular yang hendak menghadap rajanya tadi, melata berbondong-
bondong, berkelok-kelok. Bekas yang dilewati ular-ular
tadi lalu menjadi sungai. Karena itulah maka sungai-sungai berkelok-
kelok mengikuti jalan ular-ular itu. Selain jalan ular-ular itu
berkelok-kelok, terdapat pula ular yang nakal. Ia ingin mendahului
kawan-kawannya. Karena itulah aliran sungai-sungai itu kecuali
berkelok-kelok, ada pula yang bercabang-cabang. Cabang-cabang
sungai itulah bekas tempat yang dilalui ular-ular yang nakal tadi
yang ingin lebih dulu menghadap rajanya.
Ular-ular yang tekun bertapa akan mendapatkan pahala dari
rajanya. Meskipun jelek rupanya, cacat badannya atau pun kerdil
ujudnya, semuanya akan mendapat hadiah dari sang raja. Segala
ilmu yang dimiliki raja akan ditumpahkan kepada ular yang lulus
tapanya. Adapun ciri-ciri ular yang lulus, biasanya mampu mendatangkan
hujan, angin keras, kilat dan halilintar bersabungan, air
bah, gempa dan lain-lainnya.
Jalannya ular yang akan mendapat pahala dari sang raja, biasanya
berbarengan dengan air bah. Karena akan diterima oleh raja, maka ular tadi sering mempersembahkan upeti tanda bakti berupa anakcucunya
yang sudah menjelma menjadi manusia. Maka kalau terjadi
air bah, selain pepohonan banyak yang tumbang, rumah-rumah
roboh, banyak pula manusia yang hanyut dan mati. Orang-orang
yang mati hanyut itu adalah anak-cucu ular sebagai upeti untuk
memperoleh ilmu dari rajanya. Jadi tidak menjadi mangsa sang
raj a.
Ular yang mendapatkan pahala biasanya berjamang. Anak
cucunya yang dimatikan itu dimaksudkan agar tidak takut dan
terkejut. Kelak kalau sudah menghadap raja akan dihidupkan
kembali dengan ilmu kehidupan dan bertahans hid up dalam air
seperti ular. Manusia-manusia anak cucu ular jamang, sesudah
mendapat wejangan ular naga, dapat pandai terbang di angkasa,
berupa ular besar dan panjang, bermahkota, berkaki dan bersayap.
Inilah yang dinamakan ular tapak angin.
Sekarang mengapa sungai-sungai tidak kunjung kering? Ceritanya
begini : Ular-ular tapak angin tadi sering terbang ke manamana.
Karena terbangnya dekat sekali dengan matahari, ular-ular
tadi banyak mencucurkan keringat.
Nah keringat ular-ular tapak angin itulah yang menjadi air hujan .
Kalau hujan lebat dan datang air bah, ular-ular tadi juga berdatangan
ke laut menghadap rajanya.
Oleh karena itu, kalau kalian tidak suka menjadi ular tapak angin,
waktu banjir atau hujan lebat, janganlah bermain-main di sungai
nanti kalian diajak menghadap ke laut. Siapa tahu kalian termasuk
anak-cucu ular.</t>
  </si>
  <si>
    <t>Kalarahu</t>
  </si>
  <si>
    <t>Pada suatu ketika Batara Guru ingin mengadakan
pe sta besar di Kayangan Jonggring Salaka. Batara Guru
kemudian menugasi Resi Narada untuk mengumpulkan
para dewa dan dewi di Kayangan Jonggring Sa-laj:&lt;a . Dalam
pesta itu para dewa dan dewi diizinkan minum toya urip
·air penghidupan'. Siapa saja yang telah minum air penghidupan
itu dapat hidup abadi.
Resi Narada pun segera mengumpulkan para dewa
dan dewi di Kayangan Jonggring Salaka. Dalam sekejap
saja para dewa dan dewi dari segenap penjuru mata angin
tiba di Kayangan Jonggring Salaka. Mereka berkumpul di
pendapa istana Juggring Salaka yang sangat megah itu.
Air penghidupan dalam cupu manik astagina telah dituangkan
ke dalam botol yang terbuat dari jamrud. Botol
jamrud itu lalu diletakkan di atas meja yang terbuat dari
mutiara. Para pembesar dewa dan dewi dipersilakan
mengambil air penghidupun itu lebih dahulu. Setelah itu disusul
para dewa dan dewi biasa. Sangat senanglah para
dewa dan dewi itu. Air penghidupan itu baunya harum dan sangat dingin sehingga tubuh para dewa dan dewi itu
menjadi sangat segar.
Pada waktu itu di angkasa ada raksasa bernama
Kalarahu . Ia melihat para dewa dan dewi sedang minum
air penghidupan. Kalarahu lalu berkata dalam hati, "Jika
aku dapat minum air penghidupan seperti para dewa dan
dewi itu pasti aku akan hidup abadi . Aku tidak akan mati
selamanya."
Kalarahu kemudian menyamar menjadi dewa dan ikut
dalam pesta minum-minum air penghidupan itu . . Dewa
Matahari (Sang Hyang Surya) dan Dewa Bulan (Sang
Hyang Candra) tahu bahwa Kalarahu menyamar sebagai
dewa ikut dalam pesta itu. Mereka segera memberi tahu
kepada Sang Hyang Wisnu. Ketika melihat Kalarahu
sedang minum air. penghidupan, Sang Hyang Wisnu segera
melepaskan panah cakranya tepat di leher Kalarahu.
Putuslah leher raksasa Kularahu sehingga kepalanya melesat
ke angkasa. Kepala Kalarahu tetap hidup abadi
karena ia telah minum air penghidupan sampai di tenggoroknya.
Kalarahu tahu bahwa semua ini disebabkan oleh
Dewa Matahari dan Dewa Bulan nielaporkan kepada Sang
Hyang Wisnu. Oleh karena itu. Kalarahu sangat marah kepada
kedua dewa itu.
"Hai, Dewa Matahari dan Dewa Bulan. sewaktu-waktu
kalian akan kutelan hidup-hidup," ancam Kalarahu kepada
dua dewa itu. Setelah selesai mengadakan pesta para dewa dan
dewi itu kembali ke tempat mereka masing-masing. Dewa
Matahari dan Dewa Bulan pun juga kembali ke tempat
mereka. Kalarahu· kemudian mengejar Dewa Matahari dan
Dewa Bulan untuk ditelannya. Kedua dewa itupun terus
terbang ke angkasa. Kalarahu tidak putus-asa ia terus mengejar
kedua dewa itu.
Pada suatu ketika Dewa Matahari tertangkap oleh
Kalarahu dan ditelannya. Akan tetapi, Dewa Matahari
dapat keluar lagi karena Kalarahu tidak mempunyai perut,
hanya kepala saja. Begitu pula ketika Dewa Bulan ditelan
oleh Kalarahu, ia juga dapat keluar lagi. Pada waktu Dewa
Matahari ditelan oleh Kalarahu itu terjadilah gerhana
matahari dan pada ~aktu Dewa Bulan ditelan oleh
Kalarahu terjadilah gerhana bulan. Sampai sekarang masih
ada masyarakat Jawa yang percaya bahwa terjadinya gerhana
matahari dan gerhana bulan itu karena matahari dan
bulan ditelan oleh Kalarahu.</t>
  </si>
  <si>
    <t>Asal Mula Pohon Jati Besar-besar</t>
  </si>
  <si>
    <t>Dulu kala pohon jati kecil-kecil. Kata nenek, batang pohon
jati hanya sebesar lengan manusia. Sudah barang tentu kayunya
tidak dapat dijadikan dandanan rumah. Tetapi lambat-laun pohon
jati berubah menjadi besar-besar. Dongengnya demikian .
Pada jaman dulu di Medang Kamulan, bekas kerajaan Dewata
cengkar, hiduplah seorang raja yang sangat kaya. Permaisurinya
cantik sekali. Tetapi baginda sangat bersedih hati, karena usia
baginda sudah lanjut dan belum berputera. Kelak kalau baginda
wafat, siapakah gerangan yang akan menggantikannya? Kemudian
baginda lalu bertapa, memohon kepada dewata agar dikaruniai
seorang putera. Sungguh ajaib ! Permohonannya terkabul. Tidak
lama kemudian sang permaisuri hamil. Baginda merasa sangat
berbahagia. Maka diadakanlah pesta bersenang-senang empat puluh
hari empat puluh malam lama nya.
Setelah sembilan bulan lalu, sang permaisuripun melahirkan
seorang putera. Tetapi alangkah malunya sang Prabu, karena
puteranya tidak berupa manusia, melainkan berupa seekor binatang
kijang. Segera · bayi kijang itu dikubur hidup-hid11p secara
diam-diam. Setclah itu baginda pun kembali ke keraton. Tetapi
sampai di kerato» baginda jatuh sakit, yaitu bengkak. Terpaksalah
baginda tidak dapat pergi ke mana-mana.
Suatu malam terdengar suara, yang mengatakan : "Hai, Sang
Prabu, anak tidak berdosa telah kau kubur hidup-hidup. Maka
sekarang rasakan balasanku. Kalau kau ingin sembuh, maka umumkanlah
apa yang telah kau perbuat kepada rakyatmu. Kalau tidak,
kutuk itu akan tetap kau tanggung."
Setelah itu Sang Prabu memanggil salah seorang hamba kesayangannya
bemama Sulang. Maka bersabdalah baginda : "Sulang!
Kemarilah kau. Kuberitahukan kepadamu, Sulang, bahwa gustimu
sang permaisuri telah melahirkan putera, tetapi tidak berupa bayi
manusia, melainkan seekor anak kijang. Karena malu, maka kukubur hidup-hidup anak kijang itu. Tetapi, Sulang, jangan sekalisekali
rahasiaku ini kau katakan kepada siapapun . Kalau kau
melanggarnya, kepalamu akan kusuruh penggal."
Sesudah bersabda demikian, maka baginda pun kembali ke
keraton.
Sahdan, setelah menerima sabda baginda, Sulang mendadak sakit
dan badannya bengkak. Sekujur badannya terasa sakit. la ingin
mencari obat, tetapi tak tahu ia kemana harus mencarinya seorang
dukun yang pandai.
Lambat-laun ia pun berpikir. Baginda menjadi sembuh, karena
baginda telah membcritahukan peristiwa yang Plenimpa baginda
kepada orang lain. Tetapi ia takut memberitahukan halnya kepada
orang lain . Ia takut kepalanya akan dipenggal.
Sulang tidak kehabisan akal. Dengan jalan berkesot, ia pun
pergi ke hutan. Di situ ia mendekati sebuah pohon jati, lalu berkata
: "Hai pohon jati, ketahuilah,. bahwa permaisuri telah melahirkan
putera baginda berupa anak kijang dan baginda telah menguburnya
hidup-hidup."
Setelah berkata demikian, maka tiba-tiba sakit Sulang sembuh
seketika. Tetapi pohon jati, yang semula batangnya sebesar lengan,
mendadak membengkak menjadi besar sekali. Sejak itulah pohon
jati berubah menjadi besar-besar.
Salah sebuah pohon jati ditebang orang untuk dibikin sebuah
bedug, Bedug jadi dan ditabuh. Aneh. Bunyinya demikian :
" ...... dang ...... dang ...... dang ...... dang ..•..• raJa Medang berputera
kijang, dikubur hidup-hidup, disampaikan kepada Sulang ...... .
dang ...•.. dang ..•..• dang. (2 X).
Sejak itu pula rakyat seluruh negeri telah mendengar berita,
bahwa Sang Prabu telah berputera seeker anak kijang. Benar
tidaknya, terserah.</t>
  </si>
  <si>
    <t>Dewi Sri dan Sedana</t>
  </si>
  <si>
    <t xml:space="preserve">Pada zaman dahulu di Tanah Jawa kekurangan
bahan makanan. Kemudian, Batara Guru memanggil Resi
Narada ke Kayangan Jonggring. Resi Narada ditugasi oleh
Batara Guru untuk menurunkan benih padi ke Tanah
Jawa. Dewi Sri dan Sedana diberi tugas membawa benih
padi itu. Dewi. Sri membawa dua bulir padi berwarna putih
dan merah, sedangkan Sedana membawa dua bulir padi
berwarna putih dan hitam.
Perjalanan mereka dari Jonggring Salaka ke Tanah
Jawa itu harus melewati tempat-tempat yang sulit. Di
antaranya, naik gunung, turun ke jurang, dan menyeberangi
sungai. Perjalanan mereka selalu dibuntuti oleh
seekor babi hutan yang bernama Kala Srenggi . Dewi Sri
dan Sedana lari agar benih padi itu tidak jatuh ke tangan
Kala Srenggi.
Ketika sampai di pegunungan, bulir padi yang berwarna
merah yang dibawa oleh Dewi Sri jatuh. Bulir padi
itu kemudian tumbuh menjadi tanaman padi gaga (beras
merah) Dewi Sri dan Sedana terus berlari. Kala Srenggi pun terus mengejarnya.
Dewi Sri dan Sedana melewati tanah yang berlumpur
sehingga ia tidak dapat berlari. Kala Srenggi terus mengejarnya
sehingga bulir padi berwarna putih yang dibawa
oleh Dewi Sri jatuh. Bulir padi itu kemudian tumbuh menjadi
tanaman padi (beras putih). Bulir padi yang dibawa
oleh Sedana juga jatuh di tanah yang berlumpur itu. Bulir
padi yang berwarna hitam tumbuh menjadi tanaman padi
ketan hitam dan padi ketan putih.
Tanaman padi itu kemudian tumbuh subur dan berbuah
lebat. Babi hutan Kala Srenggi terus menunggui
tanaman padi itu dan memakannya. Sedana marah kepada
Kala Srenggi yang selalu merusak tanaman padi itu.
"Hai, Kala Srenggi, padi ini aku bawa dari surga," kata
Sedana, "Pergilah dari sini. Benih padi ini akan kuberikan
kepada petani-petani di Tanah Jawa ini!"
"Aku tidak perduli apa katamu. Padi ini milikku karena
tumbuh di kubanganku," kata Kala Srenggi menyerigai.
Sedana dan Kala Srenggi kemudian berperang memperebutkan
tanaman padi itu. Kala Srenggi kalah dan mati
karena terkena panah sakti milik Sedana.
Bangkai Kala Srenggi tadi bersuara, "Hai Dewi Sri dan
Sedana, meskipun tanaman padi dari surga itu sekarang
menjadi milikmu, anak keturunanku dan sekujur tubuhku
akan turut makan padi. Tulang belulangku akan menjadi
penyakit bledug, buluku menjadi penyakit gering, darahku
menjadi penyakit brambang, tanganku menjadi burung gelatik. dan ekorku menjadi tikus."
Dewi Sri dan Sedana melanjutkan perjalanannya
hendak mencari orang yang akan diberi bibit padi . Tidak
berapa lama berjalan mereka sampai di gubug Ki
Semangke yang terletak di tengah sawah. Ki Semangke
menyambut tamunya dengan ramah, "Dari mana kalian?
Apakah kalian tersesat?"
"Tidak Ki Semangke, kami tidak tersesat. Kami
memang sengaja singgah ke rumahmu," jawab Sedana.
Sedana kemudian memberikan benih padi kepada Ki
Semangke, seraya katanya, "Benih padi dari surga ini aku
berikan kepadamu. Simpanlah benih padi ini baik-baik.
Pada waktu musim tanam nanti tanamlah dan sebarkanlah
kepada anak cucumu.
Ketika musim tanam tiba Ki Semangke menanam padi
pemberian Dewi Sri dan Sedana itu di sawahnya. Padi itu
tumbuh dengan subur dan buahnya sangat lebat. Tanaman
padi itu kemudian dibawa oleh anak cucu Ki Semangke
ke berbagai daerah di Tanah Jawa sehingga Tanah Jawa
tidak kekurangan makanan. </t>
  </si>
  <si>
    <t>Panduan Nama Yang Baik</t>
  </si>
  <si>
    <t>Konon, ada seorang anak laki-laki bernama Lasmudin. Ia
ingin beristri seorang wanita yang bernama Mukdima. Sebelumnya,
ia menanyakan paduan nama mereka baik atati tidak. Dari salah
seorang ia memperoleh keterangan bahwa paduan nama antara
Lasmudin dan Mukdima itu baik. Mereka akan mendapat kesenangan
kelak. Terjadilah perkawinan antara Lasmudin dengan
Mukdima putra dari pak Mukdima.
Pekerjaan Lasmudin setiap harinya hanya membuat boneka
dari kain dan digantung di atas tempat tidurnya, lalu digerakgerakkan.
Setelah boneka itu bergerak lalu ditertawakan. Pak
Mukdima (mertuanya) selalu marah kepada Lasmudin, karena tak
pernah membantu orang tuanya menyabit rumput atau menyiangi
tanaman. Tiap hari Lasmudin selalu tidur dan bermain-main dengan
bonekanya. Pak Mukdima berkata kepada anaknya : "Aduh
nak, suamimu itu mencelakakan dan membuat aku marah saja.
la tidak mau membantu dan tidak bau bekerja. la hanya main
bonekanya, hanya makan saja. Biasanya nasi habis tiga piring,
setelah Lasmudin ada habis empat piring."
Mukdima berkata kepada suaminya : "Mas, saya harap agar kau
dapat membantu ayah. Ayah sekarang selalu matah-marah !"
Lasmudin menjawab : "Wah, sudah dik. Tak usah ! Kata orang
paduan namaku dengan namamu baik. Jadi tak usah bekerja,
cukup bermain boneka ini saja. Hanya makan sepiring tak seberapa
banyaknya."
Makin lama mertuanya makin marah, sehingga ia berkata :
"Mudah-mudahan ada gempa bumi yang hebat, dan Lasmudin
dijatuhi reruntuhan rumahnya sampai mati !"
Tersebutlah, ada seorang raja mempunyai seorang putri yang
sedang sakit keras. Sang Putri bermimpi melihat boneka dari kain
yang dipakai oleh orang dewasa. Sang Putri minta kepada raja
untuk mencarikannya. Sang Raja menyuruh semua patih dan pegawainya untuk mencari
boneka itu. Tetapi tak seorangpun yang mendapatkannya.
Pada suatu ketika ada seorang tukang sapu berkata : "Wahai gusti,
boneka itu ada. Saya pernah melihatnya. Tempatnya tidak jauh
dari sini !" Sang Raja bersabda : "Bawa kemari boneka itu !"
Disuruhlah para patih mengambil boneka itu. Para patih berangkat
menuju ke rumah pak Mukdima bersama si tukang sapu.
Para patih menanyakan siapakah yang mempunyai boneka dari
kain. Pak Mukdima menjawab : "Itulah gusti, orangnya malas.
Bawalah, bawalah dan hukum dia jangan disuruh pulang !" Akhirnya
Lasmudin dibawa ke keraton. Bonekanya dibawajuga. Setelah
sampai, boneka itu diberikan kepada Sang Putri yang sedang
sakit. Sang Putri tertawa dan terus sembuh. Raja memberikan
hadiah kepada Lasmudin 50 gram mas, sekantong uang, sekarung
beras dan dua karung jagung disuruh antarkan dengan kereta ke
rumah Lasmudin. Lasmudin lalu pulang, Sampai di rumahnya
berkatalah ia kepada istrinya : "Dik, beritahukan ayahmu dan
katakan bahwa saya mendapat hadiah uang, mas, beras dan jagung
darl raja, karena saya main boneka. Hadiah itu sedang diangkut
kereta !"
lstrinya lari memberitahukan hal itu kepada ayahnya. Ayahnya
berkata : "Ada apa nak ?" Ayahnya terus mendapatkan
Lasmudin, katanya : "Apa, Din ?" "Engkau dapat uang. Kau
pemalas, tidak akan mendapat hadiah !"
"Wah, mengapa ayah tidak percaya, cobalah tunggu dan turunkan
nanti !"
Kemudian datanglah kereta yang membawa hadiah tersebut.
"Bagaimana itu, ayolah turunkan semua !"
Maka senanglah mertuanya. Begitu pula Lasmuc;lin sekeluarga.
Walaupun pada mulanya ia dibenci oleh mertuanya, tetapi
akhirnya ia disayangi oleh mertuanya.
Memang demikianlah dan memang benar. Jika paduan nama antara
laki-laki dan perempuan baik, mereka akan mendapat keuntungan,
kata orang Madura pada waktu itu.</t>
  </si>
  <si>
    <t>Asal Mula Nama Banyuwangi</t>
  </si>
  <si>
    <t>besar yang diperintah oleh Raja Sindureja. Baginda
mempunyai seorang patih bernama Sidapaksa. Semenjak
Raja Sindureja dibantu oleh Patih Sidapaksa, negara menjadi
makmur, aman, tenteram, dan damai.
Patih Sidapaksa kawin dengan seorang perempuan
dari rakyat biasa. Wajah perempuan itu sangat cantik dan
perilakunya baik. Patih Sidapaksa sangat menyayangi istrinya.
Sebaliknya, lbu Patih Sidapaksa membenci menantunya
karena menantunya berasal dari kasta rendah. lbu
Patih Sidapaksa berupaya hendak memisahkan Patih
Sidapaksa de.ngan istrinya. Akhirnya, lbunda Patih
Sidapaksa menemukan akal.
"Aku harus menghadap kepada Baginda Sidureja.
Baginda akan kubujuk agar memberi tugas berat kepada
anakku . Jika anakku pergi dalam waktu lama, aku dapat
menyingkirkan perempuan sialan itu," kata perempuan itu
dalam hati.
Pagi itu lbu Patih Sidapaksa secara diam-diam menghadap Baginda Sindureja. Pada waktu itu Baginda sedang
duduk di pendapa istana. Ia menyambut kedatangan lbu
Patih Sidapaksa dengan ramah.
"Mari lbu, silakan duduk," kata Baginda Sindureja,
"Mengapa Kakang Patih Sidapaksa tidak mengantarkan?"
"Ya .. . semenjak Sidapaksa kawin dengan perempuan
itu ia kurang perhatian padaku," jawab lbu Patih
Sidapaksa.
"Ya, lbu. Ananda juga maklum karena Kakang Patih
Sidapaksa pengantin baru," kata Baginda, "Sebenarnya
lbu datang ke istana ini ada keperluan apa?"
Perempuan setengah baya itu mulai bercerita bahwa
di Gunung ljen terdapat bunga ajaib. Bunga itu sangat berkhasiat,
yaitu dapat membuat wanita tetap awet muda.
Raja Sindureja mempercayai perkataan lbu Patih
Sindapaksa.
Pikir Raja Sindureja, "Kalau istriku memakai bunga itu
pasti akan tetap cantik dan awet muda."
lbu Patih Sidapaksa tahu bahwa Baginda Sindereja
mempercayai perkataannya. Ia lalu berkata, "Baginda,
anakku Sidapaksa pasti dapat mencari bunga ajaib itu.
Suruhlah anakku mencari bunga ajaib itu."
Raja Sindureja tidak mengetahui maksud jahat lbu
Patih Sidapaksa. Ia hendak menyuruh Patih Sidapaksa
pergi ke Gunung ljen untuk mencari bunga ajaib itu. lbu
Patih Sidapaksa sangat senang karena ia berhasil membujuk
Raja Sindureja. Keesokan harinya Patih Sidapaksa menghadap Raja
Sindureja.
"Kakang Patih Sidapaksa, kata orang di puncak
Gunung ljen ada bunga ajaib. Khasiatnya dapat membuat
tubuh wanita tetap awet muda. Carilah bunga itu agar
Dinda Permaisuri tetap awet muda," kata Baginda
Sindureja.
Patih Sidapaksa menerima titah Raja Sindureja meskipun
ia harus meninggalkan istrinya yang tengah hamil
tua. Sebelum berangkat ke Gunung ljen, Patih Sidapaksa
memohon kepada ibunya agar mau menjaga menantunya
dengan baik.
Lima belas hari setelah Patih Sidapakasa pergi ke
Gunung ljen, istrinya melahirkan bayi laki-laki. Bayi itu secara
diam-diam diambil oleh ibu Patih Sidapaksa dan dibuang
ke sungai. Bayi mungil yang tidak berdosa itu akhirnya
meninggal.
lstri Patih Sidapaksa sangat sedih karena anaknya
hilang. Ia terus berusaha mencari anaknya ke berbagai
tempat. Akan tetapi, ia tidak menemukan anaknya. lstri
Patih Sidapaksa akhirnya jatuh sakit.
Peristiwa keji sudah lebih dari dua puluh purnama
berlalu. Semua bukit, sungai, jurang di daerah Gunung ljen
telah ditelusuri oleh Patih Sidapaksa. Akhirnya, Patih
Sidapaksa menemukan bunga ajaib itu. Setelah berhasil
memetik bunga itu ia segera turun dari puncak Gunung
ljen . dan menyerahkan bung a itu kepada Raja Sindureja. Patih Sidapaksa kemudian pulang ke rumah hendak menemui
anak dan istrinya.
lbu Patih Sidapaksa mengetahui bahwa anaknya telah
pulang. Ia buru-buru menemuinya, "Anakku, Sidapaksa!
Ternyata istrimu adalah perempuan yang jahat. Ia tega
membuang anaknya ke dalam sungai," katanya memanasmanasi
hati Patih Sidapaksa.
Patih Sidapaksa percaya pada perkataan ibunya. Ia
sarigat marah dan hendak membunuh istrinya dengan sebilah
keris.
"Kakanda Sidapaksa, aku tidak membunuh anak kita,"
kata istri Patih Sidapaksa lembut, "Bawalah aku ke pinggir
sungai aku akan terjun ke dalam sungai. Jika air sungai
berbau harum itu tandanya aku tidak bersalah."
"Jangan percaya pada perempuan jahat ini ," kata lbu
Patih Sidapaksa ketakutan kalau kejahatannya terbongkar.
Patih Sidapaksa menuruti permintaan istrinya. Ia lalu
mengangkat istrinya yang sedang sakit itu ke pinggir
sungai. Sampai di pinggir sungai istri Patih Sidapaksa
terjun ke dalam sungai dan tenggelam.
Tiba-tiba dari dasar sungai itu muncul dua kuntum
bunga putih yang satu besar dan yang satu lagi kecil.
Bunga besarmerupakan jelmaan istri Patih Sidapaksa. sedangkan
bung~ yang kecil merupakan jelmaan anak Patih
Sidapaksa.
"Ayah," kata bunga putih kecil itu, "Aku berkata
dengan sesungguhnya bahwa yang membunuh Ananda. "Ayah ." kata bunga putih kecil itu, "Aku berkata dengan
sesungguhnya bahwa yang membunuh Ananda bukan
lbunda. Nenekndalah yang melemparkan Ananda ke dalam
sungai ini." bukan lbunda. Nenekndalah yang melemparkan Ananda ke
dalam sungai ini."
Kedua bunga itu kemudian perlahan-lahan turun ke
dasar sungai. Air sungai itu tiba-tiba mengeluarkan bau
harum.
Patih Sidapaksa sangat sedih , "Ternyata istriku tidak
bersalah. Aku sangat menyesal tidak mempercayai perkataan
istriku. Tempat ini mulai sekarang aku namakan
Banyuwangi 'air harum'," gumam Patih Sidapaksa sambil
menghapus air mata yang membasahi pipinya.</t>
  </si>
  <si>
    <t>Asal Mula Huruf Jawa</t>
  </si>
  <si>
    <t>Ada seorang pengembara dari Tanah Hindustan bernama
Aji Saka. Ia datang ke Tanah Jawa bersama dua
abdi setianya yang b'ernama Sembada dan Dora. Maksud
kedatangan Aji Saka di Tanah Jawa adalah hendak mengajarkan
ilmu pengetahuan kepada orang di Pulau Jawa.
Aji Saka mulai berkeliling ke berbagai daerah untuk
mengajarkan ilmu pengetahuannya. Ia sedang menuju ke
Negeri Medangkamulan. Ketika sampai di Gunung
Kendeng ia merasa capek.
"Paman Sembada dan Paman Dora, kita sebaiknya istirahat
di sini dulu."
Ketiga orang itu lalu menuju ke sebuah pohon
rindang. Mereka kemudian berkemah di situ. Setelah rasa
capek mereka hilang, mereka berniat melanjutkan perjalanannya.
Aji Saka berkata kepada Sembada, "Paman
Sembada, hari ini aku dan Paman Dora akan melanjutkan
perjalanan ke Negeri Medangkamulan. Paman tetaplah
tinggal di sini. Keris sakti ini kuserahkan kepada Paman." "Mengapa keris ini tidak Tuan bawa saja?" tanya
Sembada sambil memperhatikan keris yang berpamor
indah itu.
"Tidak, Paman Sembada," jawab Aji Saka, "aku ke
Negeri Medangkamulan tidak akan berperang. Oleh karena
itu, rawatlah kerisku itu. Jika aku membutuhkan keris itu
aku akan datang sendiri ke sin i. Siapa pun yang meminta
keris itu kalau bukan aku jangan engkau berikan."
Aji Saka dan Dora meninggalkan Gunung Kendeng
menuju ke Negeri Medangkamulan. Sembada patuh dan
taat pada perintah junjungannya. Kemudian, ia menetap di
Gunung Tengger dan merawat keris itu.
Kini Aji Saka telah sampai. di tapa I batas Negeri
Medangkamulan. Ia bertemu dengan seorang laki-laki tua.
"Paman, apakah benar di ·sini Negeri Medangkamulan?"
·
"Benar, Tuan ," jawab orang tua itu, "sepertinya Tuan
bukan orang sini. Apa maksud Tuan datang kemari?"
"Ya , benar aku bukan· orang sini. Namaku Aji Saka,
aku dari Tanah Hindustan ," jawab Aji Saka, "aku ingin melihat-
l ihat keindahan Negeri Medangkamulan. Kalau perlu
aku akan mengabdi kepada Sang Prabu."
"Tuan Aji Saka, janganlah Tuan menghadap Sang
Prabu karena Sang Prabu suka memakan daging manusia.
Rakyat negeri ini banyak yang mengungsi. Mereka takut
disuruh mengorbankan anggota keluarganya," kata orang
tua itu mengingatkan. Aji Saka tetap pada pendiriannya. Orang tua itu lalu
mengantarkan Aji Saka menghadap Sang Patih. Aji Saka
berkata kepada Sang Patih bahwa ia berniat mengabdi
kepada Sang Prabu Medangkamulan.
"Aji Saka menjadi abdi Sang Prabu Medangkamulan
itu tidak mudah. Jangan-jangan jiwamu bisa melayang dan
kau menjadi santapannya," kata Sang Patih.
"Hamba tidak akan gentar ditelan Sang Prabu
Medangkamulan. Jika hamba selamat, bolehkah hamba
minta hadiah tanah seluas ikat kepala ini?" kata Aji Saka
seraya memegang ikat kepala yang berwarna putih itu.
"Kalau hanya itu permintaanmu aku tidak keberatan,"
kata Sang Patih lalu m~ngajak Aji Saka menghadap Sang
Prabu Medangkamulan.
Kini Aji Saka telah tinggal di dalam istana Medangkamulan
. Waktu makan malam telah tiba. Aji Saka lalu
mengubah dirinya menjadi kanak-kanak yang gemuk dan
tampan. Prabu Medangkamulan sangat senang lalu menimang-
nimang anak itu dan hendak memakannya. Aji
Saka dengan cepat memegang bibir atas dan bibir bawah
Prabu Medangkamulan serta merobeknya. Akh.irnya, Raja
Medangkamulan itupun menemui ajalnya.
Aji Saka kembali ke bentuk semula. Ia menagih janji
kepada Sang Patih hendak meminta tanah. Aji Saka lalu
melepas ikat kepalanya dan membentangkannya sehingga
seluruh Negeri Medangkamulan tertutup oleh ikat kepala
itu . Sang Patih pun kemudian menyerahkan Negeri Medangkamulan kepada Aji Saka.
Rakyat Negeri Medangkamulan sang at senang karen a
Aji Saka berhasil membunuh Prabu Medangkamulan. Kemudian,
mereka mengangkat Aji Saka sebagai rajanya.
Negeri Medangkamulan yang dulu sunyi kini mulai ramai
kembali .
Prabu Aji Saka tidak hanya memperhatikan masalah
pemerintahan saja. Ia juga memperhatikan masalah pendidikan,
baik jasmani maupun rohani. Sejak itu Negeri
Medangkamulan menjadi negeri yang makmur, aman, tenteran,
dan damai.
Pad a suatu hari Prabu Aji Saka duduk .di hadap abdinya,
Dora. Ia teringat pada Sembada. .
"Paman Dora, pergilah ke Gunung Kendeng. Ambillah
kerisku dan ajaklah Paman Sembada kemari," perintah
Prabu Aji Saka.
Kemudian, Dora pergi ke Gunung Kendeng dan bertemu
dengan Sembada. Mereka lalu rnenceritakan keadaan
mereka masing-masing.
"Adik Dora, sebenarnya ada keperluan apa engkau
datang kemari?" tanya Sembada.
"Kakang Sembada, aku diperintah oleh Prabu Aji
Saka untuk mengambil keris yang dulu dititipkan padamu.
Sekarang ini Prabu Aji Saka sedang sibuk sehingga beliau
tidak dapat datang sendiri kemari ," jawab Dora.
"Aku tidak akan memberikan keris ini kepadamu," kata
Sembada. "Mengapa?" tanya Dora.
"Karena beliau dulu berkata kepadaku bahwa jika ia
memerlukan keris ini ia akan datang sendiri kemari . Aku
pun tidak diperkenankan oleh beliau meninggalkan tempat
ini," jawab Sembada.
Sembada dan Dora keduanya sama-sama patuh dan
taat pada perintah dan pesan tuannya. Kemudian, mereka
berperang tanding mengadu kekuatan, kepandaian. dan
kesaktian . Akhirnya , keduanya meninggal.
Prabu Aji Saka cemas karena kedua abdinya tidak
kunjung datang. Kemudian , ia menyusul ke Gunung
Kendeng seorang diri . Prabu Aji Saka sangat sedih karena
ternyata kedua abdinya itu telah meninggal.
"Oo, Paman Sembada dan Paman Dora, kematian
kal ian karena menjalankan tugas dan kewajiban ," gumam
Prabu Aji Saka penuh sesal dan kekecewaan.
Pra.bu Aji Saka ingin mengenang dan memperingati
jasa-jasa abdi setianya itu . Diciptanya huruf-huruf yang
susunannya sebagai berikut.
ha, na, ca. ra, ka , artinya ada utusan
da, ta, sa, wa, Ia , artinya mereka bertengkar
pa, da, ja, ya, nya, artinya sama saktinya
ma, ga, ba, ta, nga, artinya keduanya menjadi mayat
(Ada dua orang utusan. Mereka te rlibat da lam
pertengkaran. Mereka sama-sama sakti. Akhirnya .
keduanya mati).</t>
  </si>
  <si>
    <t>Ande-ande Lumut dan Kleting Kuning</t>
  </si>
  <si>
    <t xml:space="preserve">Panji Asmara Bangun, putra mahkota Kerajaan
Jenggala ·mempunyai tunangan bernama Dewi Candra
Kirana, putri Raja Kediri. Tunangan Panji Asmara Bangun
itu juga dicintai oleh Kelana Sewanggana, Raja
Bandarangin. Kelana Sewanggana ingin . mel a mar Dewi
Candra Kirana. Jika lamarannya ditolak ia akan menyerang
Kerajaan Kediri. Raja Kediri tahu bahwa jika Kerajaan
Bandara"ngin menyerang Kerajaan Kediri, rakyat pasti akan
menjadi korban. Raja Kediri tidak menginginkan hal itu.
Baginda lalu memanggil putri tunggalnya.
"Putriku, Candra Kirana, engkau telah mengetahui niat
jahat Raja Kelana Sewangganan. Oleh karena itu, segeralah
engkau meninggalkan istana . Kediri. Menyama.rlah
sebagai rakyat jelata sehingga engkau tidak dikenali oleh
mata-mata dari Kerajaan Bandarangin," kata Raja Kediri
sedih , "Ayah akan selalu berdoa semoga engkau mendapat
perlindungan dari Tuhan ."
Permaisuri berkata sambil membelai rambut putrinya,
"lbu juga akan selalu berdoa bersama ayahmu. Semoga engkau selalu mendapat perlindungan dari Tuhan ."
"Ananda menurut perintah Ayahanda dan lbunda ,"
jawab Candra Kirana singkat.
Beberapa saat setelah kepergian Candra Kirana
datanglah Patih Tamengdita, utusan Raja Kelana
Sewanggana di istana . Kediri. Patih Tamengdita menyampaikan
maksud kedatangannya ke Kediri , yaitu
melamar Dewi Candra Kirana untuk rajanya.
Raja Kediri berkata, "Telah beberapa hari ini putriku
Candra Kirana meninggalkan istana. Aku tidak tahu ke
mana perginya. Jika rajamu tetap menginginkan putriku,
suruhlah rajamu mencari Candra Kirana."
Patih Tamengdita kembali ke Bandarangin menyampaikan
berita itu kepada Prabu Kelana Sewanggana.
Prabu Kelana Sewanggana kemudian mengajak Patih
Tamengdita pergi ke Kediri menyamar sebagai tukang
tambang (menyeberangkan orang) di Bengawan ·
Silugangga. Prabu Kelana Sewanggana berganti nama
Yuyu Kangkang dan Patih Tamengdita berganti nama
Kodok ljo.
Panji Asmara Bangun juga telah mendengar berita
bahwa Dewi Candra Kirana pergi dari istana. Ia sangat
sedih karena ia tidak tahu ke mana Dewi Candra Kirana
pergi. Panji Asmara Bangun kemudian mengajak kedua
abdinya, Sabda Palon dan Naya Genggong mengembara
hendak mencari Dewi Candra Kirana. Dalam pengembaraan
itu PanJi Asmara Bangun berganti nama Ande Ande Lumut. Sabda Palon berganti nama Bancak, dan
Naya Genggong berganti nama Doyok. Mereka lalu
menetap di desa Karang Kebulusan.
Dewi Candra Kirana menyamar menjadi rakyat biasa
dan berganti nama Ragil Kuning. Ia tinggal di rumah Mbok
Randa Dadapan. Mbok Rondo Dadapan tidak keberatan
asalkan Ragil Kuning mau membantu memasak dan
mencuci pakaian. Semenjak Ragil Kuning tinggal di rumah
Mbok Rondo Dadapan rumah dan pekarangan Mbok
Rondo Dadapan mejadi bersih. Mbok Rondo Dadapan
sangat senang pada Ragil Kuning karena ia rajin bekerja
dan tidak pernah mengeluh.
"Seandainya keempat anak perempuanku semuanya
seperti Ragil Kuning betapa senangnya hidupku," kata
Mbok Rondo Dadapan sambil memperhatikan Ragil Kuning
yang sedang menyapu halaman rumah, "Tingkah laku
Ragil Kuning sangat sopan dan budi bahasanya sangat
halus. Mungkinkah Ragil Kuning bukan dari rakyat
kebanyakan?"
"Ragil Kuning," teriak Mbok Rondo Dadapan.
Ragil Kuning pun segera menghampiri dan duduk di
bangku panjang, di samping Mbok Rondo Dadapan.
"Ada apa, Mbok?" tanya Ragil Kuning.
"Tidak ada apa-apa Nduk," · kata Mbok Rondo
Dadapan , "Aku hanya sekadar ingin bertanya. Siapakah
sebenarnya engkau ini? Aku perhatikan e.n gkau sangat lain
dengan gadis-gadis di kampung ini. Siapakah engkau ini sebenarn ya?" kata Mbok Rondo Oadapan men gu1an g1
pertanyaannya .
"Baiklah aku berterus-terang, tetapi Si Mbok harus
merahasiakan hal ini kepada orang lain. Termasuk kepada
Kakak Kleting ljo. Kleting Abang, Kleting Ungu, dan Kleting
lren g, " kata Ragil Kuning .
"Ya. aku berjanji akan tetap menjaga rahasiamu ." kata
Mbok Rondo Dadapan.
· Ragil Kuning kemudian berterus-terang kepada Mbok
Ronda Dadapan tentang asal usulnya. Setelah mendengar
penjelasan Ragil Kuning, Mbok R~:mdo Dadapan menyembah
kepada Ragil Kuning.
"Jangan Si Mbok menyembahku. Ang~aplah aku
sebagai anakmu sehingga penyamaranku tidak diketahui
orang," kata Ragil Kuning.
Mbok Ronda Dadapan semakin sayang kepada Ragil
Kuning. Ragil Kuning pun tetap bekerja seperti biasa.
Menyapu, memasak, dan mencuci.
Berita mengenai di desa Karang Kebagusan ada
seorang pemuda tampan bernama Ande-Ande Lumut telah
sampai ke desa Dadapan. Keempat anak Mbok Rondo
Dadapan ingin pergi ke desa itu hendak menggoda AndeAnde
Lumut.
"Adikku Kleting Abang, Kleting Ungu, dan Kleting
lreng . Marilah kita pergi ke desa Karang Kebagusan ." kata
Kleting ljo pada suatu pagi.
Keempat gadis itu sepakat hendak bertandang ke rumah Ande-Ande Lumut. Ragil Kuning ingin ikut. Akan
tetapi , Kleting ljo marah, "Kalau akan pergi ke Karang
Kebagusan pergi saja sendiri. Jangan bersama kami,"
katanya ketus.
Keempat gadis anak Mbok Rondo Dadapan pergi ke
desa Karang Kebagusan. Untuk sampai ke desa Karang
Kebagusan mereka harus menyeberangi Bengawan
Silunganggo. Mereka tidak dapat berenang sehingga
mencari tukang perahu.
"Hai , gadis-gadis cantik. Kalian akan ke mana?" tanya
Yuyu Kangkang.
"Ya, akan ke mana?" sambung Kodok ljo.
"Paman, kami akan ke desa Karang Kebagusan.
Tolonglah kami. Seberangkan ke sana," kata Kleting ljo
genit.
"Aku mau menyeberangkan kalian asalkan kalian mau
kucium," kata Kodok ljo.
Yuyu Kangkang pun mau akhirnya menyeberangkan
keempat dengan upah cium. Selanjutnya, keempat gadis
itu menuju ke rumah Ande-Ande Lumut dengan harapan
diperistri oleh Ande-Ande Lumut. Akan tetapi, Ande-Ande
Lumut tidak mau menerima keempat gadis itu karena
keempat gadis itu tidak suci lagi.
Kleting Kuning tidak mau dicium oleh Yuyu Kangkang
dan Kodok ljo sehingga ia tidak diseberangkan. Kleting
· Kuning mengeluarkan senjatanya yang berupa lidi dan
memukul air Bengawan Silugangga. Seketika itu air Bengawan kering dan Kleting Kuning dapat menyeberang.
Sampai di Karang Kebagusan ia diterima oleh Ande Ande
Lumut. Ande-Ande Lumut dan Kleting Kuning kemudian
membuka jati dirinya.
"0, Dinda Candra Kirana," kata Panji Asmara Bangun.
"Ya , Kakanda Panji Asmara Bangun," jawab Candra
Kirana singkat.
Kedua sejoli itu saling berpelukan.
Tidak lama kemudian Yuyu Kangkang (Prabu Kelana
Sewanggana) dan Kodak ljo (Patih Tamengdita) sampai di
Desa Karang Kebagusan. Mereka hendak merebut Candra
Ki,rana. Akan tetapi, mereka dapat dibunuh oleh Panji
Asmara Bangun. Panji Asmara Bangun dan Candra Kirana
kembali ke Kediri. Mereka kemudian dinikahkan dengan
pesta yang sangat meriah. </t>
  </si>
  <si>
    <t>Benda Ajaibnya Kucing</t>
  </si>
  <si>
    <t>Tersebutlah ada orang bernama Pak Sabar dan Bu Sabar.
Keadaan mereka sangat miskin. Pada suatu hari berembuklah ia
dengan isterinya untuk meminjam uang buat makan kepada saudaranya
yang bernama Bu Mellas.
Pak Sabar berkata : "Coba dik, pinjam uang kepada Bu Mellas,
untuk menyambung hidup kita. Keadaannya cukup!"
Bu Sabar berangkat. Setelah sampai di rumah Bu Mellas ia pun
berkata : "Ada apa Bar, kau datang ke sini?" Bu Sabar menjawab
: "Dik, saya telah beberapa hari tidak makan, saya ingin
pinjam uang seratus atau dua ratus saja!" Bu Mellas memberikannya:
"Inilah, seratus saja!"
Bu Sabar terns pulang. Di tengah jalan ia bertemu dengan orang
membawa anjing diseret-seret. Orang itu ditegur oleh Bu Sabar,
katanya : "Ah, akan kau bawa ke mana anjing itu, mengapa kau
seret?"
"Ya, anjing ini akan saya buang karena tak dapat menjaga rumah.
Ia hanya makan saja."
"Aduh kasihan kak, akan saya beli saja."
"Akan kau beli berapa?"
"Akan saya beli seratus rupiah."
"Ya sudah bawalah!"
Bu Sabar terns pulang. Setelah sampai di rumahnya Pak Sabar
bertanya ; "Kau datang dik, mana uangnya, mengapa kau bawa
anjing ini?"
"Ya kak, saya kasihan pada anjing ini, ia diseret, karena itu saya
beli."
Keduanya tertekun sabar walaupun selalu kekurangan. Kemudian
anjing itu diletakkan di bawah langgarnya, tidak makan tidak
minum, hanya menggonggong saja.
Pak Sabar menyuruh isterinya untuk meminjam lagi uang kepada Bu Mellas. Bu Sabar berangkat dan diberi pinjaman lagi
seratus rupiah.
Di tengah jalan ia bertemu dengan orang yang sedang menyeret
kucing. Bu Sabar bertanya : "Akan kau apakan kucing itu?"
.,Kucing ini akan . saya buang, karena sering mencuri ikan !"
"Sudahlah, jangan kau buang, akan kubeli seratus rupiah saja!"
Kucing tadi lalu diserahkan kepada Bu Sabar. Bu Sabar membawa
pulang kucing itu.
Pak Sabar menanyakan lagi tentang uang yang dipinjamnya dari
Bu Mellas. Bu Sabar menjawab bahwa uangnya sudah dibelikan
kucing. Keduanya tertekun sabar _
Pada suatu malam Bu Sabar membangunkan Pak Sabar supaya
mengantarkannya ke tempat kencing tidak jauh dari langgarnya.
Sebelum keluar dari serambinya ia melihat sebuah benda
bersinar bulat. Bu Sabar berkata kepada Pak Sabar : "Bar, apa
itu ?" Benda itu diambil oleh Bu Sabar. Pak Sabar menjawab :
"Oh, ini mungkin yang disebut benda ajaibnya kucing (Gumalana
Kucing)". "Oh, ya mungkin". "Marilah kita coba, bagaimana
keajaibannya ?" Sesudah itu dicoba menyusunnya dengan kemenyan.
Apakah yang terjadi ? Setelah Pak Sabar minta uang dan
emas maka keluarlah uang dan emas yang sangat banyak. Keduanya
merasa senang dan riang.
Beberapa lama kemudian Bu Sabar ingin benda semacam itu
lagi, supaya Pak Sabar memakainya juga. Timbullah niatnya untuk
menyuruh membuat benda itu pada tukang emas Akhmad. Terjadilah
musyawarah di antara mereka. Akhirnya benda tadi dibuat
contohnya untuk disuruh buat pada tukang emas.
Bu Sabar berangkatlah ke tukang emas Akhmad. Di sana timbul
pembicaraan tentang ongkos dan waktu selesainya. Akhmad dapat
membuat benda yang serupa apabila dibayar lima puluh ribu rupiah
dan selesai dalam satu minggu. Bu Sabar pulang. Kira-kira
satu minggu kemudian Bu Sabar pergi mengambil benda tersebut.
Hatinya merasa senang karena cita-citanya terkabul. Di rumahnya
ia memberitahukan kepada Pak Sabar, katanya : "Bar, ini bendanya,
sekarang kita sudah sama-sama mempunyainya" Apakah
yang terjadi ? Setelah benda itu mereka coba diuji keajaibannya,
disuruh mengeluarkan uang emas. Tetapi ternyata tetap tak keluar
apa-apa. Kedua-duanya merasa bingung dan susah karena benda yang asli ditukar oleh Akhmad, yang disimpan dan yang tiruan
diserahkan kepada Bu Sabar.
Dalam keadaan bingung ini kucing mengintai dibalik pintu,
kejadian yang menimpa majikannya diperhatikannya. Kemudian ia
datang pada anjing, seraya berkata : "Hai anjing, apakah kau tidak
tahu bahwa majikanku dalam keadaan susah ?" Anjing menjawab :
"Tidak Cing !' "Benda ajaibku diambil Akhmad, saya ingin menolongnya
karena itu kau harus membantu !" Anjing diajak ke
rumah Akhmad. Anjing disuruh menunggu di halaman dan kucing
masuk ke kolong toko Akhmad. Tiba-tiba ada seekor tikus melompat
dekat kucing. Kucing segera menangkap tikus itu, katanya :
"Ma ti kau tikus, ma ti sekarang !" "Ah, apa ci11g ?" "Sudah jangan
bicara lagi, pokoknya mati kau sekarang." "Maaf kawan,
jangan kaubunuh aku, aku akan membantumu jika kau mau."
"Ya, kau akan kumaafkan asal kau dapat melubangi peti Akhmad
itu ; karena di dalamnya berisi benda milikku, ajaklah kawanmu,
nanti aku akan masuk !" Tikus menjawab : "Ya !" Tikus terus
masuk mengajak kawan-kawannya melubangi peti tersebut.
Setelah berlubang tikus memberitahukan hal itu kepada kucing.
Kucing lalu datang pada anjing, katanya : "Kau sekarang menggonggong
supaya Akhmad keluar dan aku bisa masuk ke dalam
peti itu !" Anjing dengan suara keras lalu menggonggong, sehingga
Akhmad bangun dan keluar mengambil tongkat mengusir anjing
tadi. Kucing masuk mengambil benda ajaibnya lalu dibawa pulang.
Di tengah jalan anjing menjemput kucing, katanya : "Bagaimana
cing, sudah dapat kauambil ?" Kucing menjawab : "Sudah,
mari kita pulang ! " Setelah sampai di seberang sungai anjing tidak
mau berjalan. la berkata pada kucing : " Kucing, ten tu kamu saja ·
yang dipuji nanti, sedang saya tidak, justru itu saya minta agar
benda itu kauserahkan !" "Jangan, nanti jatuh. Kalau kau menyeberang
mulutmu menganga, kalau jatuh ke dalam sungai bagaimana
?"
"Tidak, tidak saya jatuhkan !" Kucing memberikan benda itu.
Ketika mereka menyeberang sungai, benda tadi dijatuhkan ke
sungai oleh anjing. Kucing marah : "Anjing, kau kurang ajar, celaka
kau ini !" Anjing terns naik dan lari kencang, malu dan takut
pada kucing. Kucing mencari akal. Akhirnya ia diam di bawah
daun-daunan. Tiba-tiba seekor belekok sedang mencari ikan. Kucing
menangkap belekok. Katan ya : "Ma ti kau, jangan mengharap
kau hidup lagi sekarang !" Belekok merintih kesakitan : "Maaf, maaf kucing. Janganlah kau
bunuh aku, segala permintaanmu akan kupenuhi !"
"Ya, kau bisa hidup asal benda bulat dalam air itu kau ambilkan!"
Dengan rasa gembira belekok menyelam ke dalam air mengambil
benda itu. Setelah diperolehnya, terus diserahkan kepada kucing.
Kucing mengucapkan terima kasih : "Ya, atas bantuanmu saya
ucapkan terima kasih. Kau boleh be bas sekarang ! "
Kucing terus pulang menyerahkan benda tersebut kepada majikannya,
yaitu Pak Sabar dan Bu Sabar. Mereka sangat gembira sekali.
Pada waktu itu mereka sedang duduk di serambi.
Setiap harinya kucing selalu dipuji dan disanjung-sanjung, sedang
anjing tidak kembali lagi ke rumah majikannya.</t>
  </si>
  <si>
    <t>Bawang Putih dan Bawang Merah</t>
  </si>
  <si>
    <t>Di Desa Dadapan ada seorang janda bernama Mbok
Rondo Dadapan. Ia mempunyai dua orang anak perempuan.
satu anak kandung bernama Bawang Merah dan satu
anak tiri bernama Bawah Putih. Mbok Roda Dadapan
sangat memanjakan Bawang Merah, sedangkan Bawang
putih diperlakukan kejam. Semua pekerjaan rumah , seperti
mencuci, memasak, dan menyapu dibebankan pada
Bawang Putih. Jika melakukan kesalahan sedikit saja,
Bawang Putih diberi hukuman berat.
Pada suatu hari Bawang Putih disuruh mencuci pakaian
di sungai. Cucian Bawang Putih hari ini sangat banyak
sehingga siang hari ia baru selesai mencuci. Bawang Putih
langsung menjemur cucian itu di samping rumah. Bawang
Merah tidak mau membantu saudaranya. Ia hanya melihat
Bawang Putih sambil makan. Setelah selesai menjemur
cucian, Bawang Putih baru disuruh makan oleh Mbok
Rondo Dadapan.
Mbok Ronda Dadapan lalu memeriksa jemuran itu,
ternyata cuciannya kurang satu, yaitu baju milik Bawang
Merah. "Bawang Putih! Kemarilah !" teriak Mbok Rondo
Dadapan.
Bawang Putih segera berlari ke tempat jemuran.
"Baju batik Bawang Merah mana? Engkau hanyutkan
di sungai , ya?" tanya Mbok Rondo dengan marah.
"Aku tidak tahu, Mbok. Barangkali hanyut di sungai ."
jawab Bawang Putih ketakutan .
Mbok Rondo Dadapan sangat marah lalu memukuli
Bawang Putih.
"Kurang ajar! Mengapa kamu tidak hati-hati. Sana
cepat cari baju itu sampai dapat. Kalau sampai tidak kamu
dapatkan baju itu, kamu tidak akan kuberi makan," ancam
Mbok Rondo Dadapan.
Bawang Putih ketakutan. Ia segera menuju ke sungai
hendak mencari baju yang hanyut. Ia lalu menyusuri
sungai itu dengan mengikuti arus sungai. Sepanjang jalan
air mata Bawang Putih menetes membasahi pipinya.
"Seandainya ayah dan ibuku masih hidup tentu aku
tidak akan menderita begini. Mungkin semua ini sudah
menjadi kehendak Tuhan Yang Mahakuasa. Aku harus
tabah menghadapi semua cobaan ini. Semoga Tuhan
selalu melindungiku," gumam Bawang Putih.
Bawang Putih berjumpa dengan seorang laki-laki setengah
baya yang sedang memandikan kuda . Ia berhenti
dan bertanya kepada orang itu , "Paman! Paman! Apakah
Paman melihat sebuah baju yang hanyut?" "Tidak Nak! Aku tidak melihat baju yang ha ~ yut.
Cobalah engkau bertanya kepada orang di sana," kata
orang itu seraya menunjuk ke arah seorang laki-laki yang
sedang memancing ikan.
Laki-laki yang sedang memancing itu ternyata juga
tidak melihat baju hanyut. Bawang Putih mulai lapar dan
putus asa. Dengan langkah gontai, ia terus berjalan me~
nyusuri sungai hingga sampai di tepi hutan. Ia bertemu
dengan seorang nenek yang sedang mencuci beras.
"Nek! Nenek! Apakah Nenek melihat baju yang hanyut
di sungai ini?" tanya Bawang Putih.
"Ya, siang tadi aku melihat baju hanyut. Baju itu aku
pungut dan kubawa pulang. lkutlah ke rumahku, Nduk!
Nanti baju itu aku kembalikan," kata Nenek itu.
Bawang Putih sangat girang mendengar jawaban itu.
Ia segera mengambil tempayan di samping Nenek itu, lalu
diisi air.
"Nek, biarlah tempayan ini nanti aku yang bawa," kata
Bawang Putih.
Bawang Putih berjalan mengikut di belakang nenek
itu. Ia merasa takut karena wajah nenek itu tidak seperti
wajah orang kebanyakan·.
"Nek, namaku Bawang Putih," kata Bawang Putih
gugup, "Dan siapakah Nenek ini sebenarnya?"
"Jangan takut kepadaku, Nduk!" kata nenek, "Namaku
Nini Buto ljo."
Rasa takut Bawang Putih mulai hilang karena nenek
rc;~seksi itu ternyata ramah. Tidak lama berjalan sampailah
mereka di sebuah rumah. "Nah, inilah rumahku. Engkau bantu aku memasak
dulu. Nanti bajumu akan kukembalikan," kata nenek Boto
ljo.
Bawang Putih menuju ke dapur hendak memasak.
Begitu ia masuk ke dapur keringat dinginnya keluar. Ia
takut dan merasa ngeri karena melihat peralatan memasak
yang sangat tidak lazim. Centongnya menyerupai tangan
manusia, gayungnya menyerupai tengkorak manusia, dan
kayu bakarnya terdiri dari tulang-tulang. Meskipun takut,
Bawang Putih tetap bekerja seperti tidak ada apa-apa.
Hanya saja kalau ia memegang tulang-tulang itu bulu kuduknya
berdiri.
Bawang Putih selesai memasak lalu menyajikan
masakannya itu di meja makan. Setelah itu, ia membersihkan
peralatan masak dan menyapu halaman rumah.
"Sungguh rajin anak ini ," kata nenek Buto ljo, "Bila
saja aku mempunyai anak seperti Bawang Putih aku
sangat bahagia."
"Nek, Nenek!" kata Bawang Putih mengejutkan nenek
Buto ljo yang tengah melamun itu, "Semuanya sudah rapi
dan saya akan pulang. Saya mohon Nenek mengembalikan
baju saya." .
"Nduk,, engkau jangan pulang sekarang. Lihatlah
matahari telah tenggelam. Kalau engkau pulang sekarang
aku khawatir engkau akan bertemu dengan Kakek Buto ljo
dan engkau akan dimangsanya. Bermalamlah di sini, engkau
akan kusembunyikan di bawah kekep 'tutup periuk
yang besar' . Semalaman Bawang Putih ketakutan dan tidak dapat
tidur. Ia takut kalau-kalau Kakek Buto ljo memangsanya.
Ketika Kakek Buto ljo pulang, jantung Bawang Putih berdetak
lebih kencang. Ia merasa lega karena Kakek Buto ljo
langsung tidur.
Pagi-pagi sekali Nenek Buto ljo ke dapur dan membuka
kekep, "Cepat-cepatlah engkau pulang selagi Kakek
Buto ljo masih tidur," kata Nenek Buto ljo seraya memberikan
baju dan sepotong bambu, "Bambu ini jangan kaubuka
sebelum engkau sampai di rumah ."
Bawang Putih sangat senang. Ia berlari-lari kecil menuju
ke rumahnya. Ketika matahari mulai bersinar ia telah
sampai di rumah .
"Mbok, ini bajunya," kata Bawang Putih seraya menyerahkan
baju dan buluh bambu kepada Mbok Rondo
Dadapan.
Kemudian, buluh bambu itu dibelah. Ternyata buluh
bambu itu berisi emas dan permata. Mbok Rondo Dadapan
sangat senang karena ia menjadi kaya secara mendadak.
"Dari mana engkau dapatkan barang-barang berharga
ini, Nduk?" tanya Mbok Rondo Dadapan ramah.
Bawang Putih pun menceritakan kisah perjalanannya
dari awal sampai akhir. Mbok Rondo. Dad:apan mengangguk-
anggukkan kepala. Ia ingin mendapatkan emas dan
permata yang lebih banyak lagi.
Bawang Merah merasa iri hati kepada Bawang Putih .
Ia senang karen a ibunya menyuruhnya berbuat seperti Bawang Putih. Bawang Merah lalu pergi ke sungai dan
menghanyutkan sehelai baju. Ia kemudian menyusuri
sungai untuk mencari baju itu.
Bawang Merah juga bertemu dengan orang yang
sedang memandikan kuda dan orang yang sedang memancing.
Terakhir ia bertemu dengan Nenek Buto ljo.
Bawang Merah akhirnya sampai di rumah Nenek Buto
ljo. Ia tidak mau memasak dan menyapu. Nenek Buto ljo
pun sebal.
"lni bajumu dan pulanglah," kata Nenek Buto ljo seraya
memberikan baju dan buluh bambu kepada Bawang
Merah.
"Pasti buluh bambu ini berisi emas dan permata," kata
Bawang Merah dalam hati.
Bawang Merah segera pulang berlari-lari kegirangan .
Mbok Rondo Dadapan sangat senang karena anaknya
cepat kembali. Ia meminta buluh bambu yang dibawa oleh
Bawang Merah dan membelahnya. Ternyata buluh bambu
itu tidak berisi emas atupun permata, tetapi berisi binatang
berbisa . Mbok Rondo Dadapan dan Bawang Merah lari
ketakutan.
Sejak itu, Mobok Rondo Dadapan berlaku adil terhadap
Bawang Putih dan Bawang Merah. Bawang Merah
pun tidak banyak bertingkah lagi. Ia menaruh rasa hormat
kepada Bawang Putih.</t>
  </si>
  <si>
    <t>Legenda Lutung Kasarung</t>
  </si>
  <si>
    <t>Alkisah, di sebuah kerajaan
hiduplah dua orang
putri yang sangat cantik,
mereka bernama Purbasari
dan Purbararang. Kedua
putri itu memiliki sifat
yang berbeda. Purbasari
memiliki sifat baik hati
dan penyabar, sedangkan
Purbararang memiliki sifat
selalu iri dan ingin menang
sendiri.
Suatu hari, ayah mereka yang
bernama Prabu Tapa Agung merasa
bahwa usianya sudah tua renta.
Ia ingin menunjuk salah seorang
putri untuk menggantikannya
sebagai seorang raja. Kemudian,
ia menunjuk anak bungsunya, yaitu
Purbasari. "Aku akan menyerahkan
kerajaan ini kepada Purbasari
karena aku sudah terlalu tua untuk
memimpin kerajaan ini," kata Prabu
Tapa. Purbararang marah besar karena ia merasa
putri sulung yang berhak untuk menggantikan
ayahnya. "Aku tidak setuju ayah memiliki Purbasari
untuk menjadi pemimpin kerajaan kita, karena
akulah putri sulung yang berhak atas kerajaan ini,"
kata Purbararang geram. Kemarahan Purbararang memuncak, sehingga
ia merencanakan niat buruk untuk mencelakai
adiknya dengan menemui seorang nenek sihir
untuk memanterai Purbasari. Saat itu juga kulit
Purbasari menjadi totol-totol hitam. Purbararang
sangat senang melihat penderitaan yang dialami
adiknya. "Purbasari, kamu tidak pantas menjadi
ratu di kerajaan ini, lihatlah sekujur tubuhmu penuh
dengan bercak-bercak hitam. Untuk itu, aku akan
mengasingkanmu ke hutan," kata Purbararang
sambil menertawakan adiknya. Kemudian,
Purbararang memerintahkan seorang patih untuk
mengasingkan Purbasari ke hutan. Dengan segera,
Patih melaksanakan perintah Purbararang, karena
ia mengancam apabila patih tidak melaksanakan
tugasnya dengan baik akan dipecat dari kerajaan. Setelah tiba di hutan, patih
tersebut membangunkan
sebuah pondok untuk
Purbasari. Patih selalu
menasihati agar Purbasari
tabah dalam menghadapi
cobaan ini. Di dalam hutan
Purbasari selalu ditemani oleh
hewan-hewan yang selalu
baik kepadanya. Di antara
hewan-hewan tersebut ada
seekor kera berbulu hitam yang sangat misterius.
Kera tersebut bernama Lutung Kasarung. Ia selalu
membahagiakan dan berniat ingin menghilangkan
sihir dalam tubuh Purbasari.
Di malam yang sepi, Lutung
Kasarung bersemedi,
memohon sesuatu kepada
Dewata agar dibuatkan telaga
air yang jernih, wangi, dan
suci. Ternyata, Lutung Kasarung
berniat ingin menyembuhkan
Purbasari dengan air itu.
Dengan seketika, terciptalah
sebuah danau kecil, air mengandung obat yang
harum. Keesokan harinya, Lutung Kasarung
memerintahkan Purbasari untuk mandi di danau
tersebut. "Mengapa kau menyuruhku mandi di
danau ini?" kata Purbasari heran. "Masuklah dulu kau ke dalam danau ini, Purbasari." perintah
Lutung Kasarung. Perlahan-lahan Purbasari masuk
dalam danau yang harum itu. Seketika tubuhnya
berubah menjadi halus kembali, kulitnya bersih,
dan kecantikannya kembali bersinar.
Purbasari sangat senang dengan perubahan
yang terjadi pada kulitnya. Ia terus mengucapkan
syukur kepada Tuhan Yang Maha Esa dan tidak
lupa mengucapkan terima kasih kepada Lutung
Kasarung karena berkat usahanya, Purbasari
cantik seperti semula. Lutung Kasarung sangat
senang dengan perubahan yang terjadi pada
Purbasari. Kemudian, Lutung Kasarung memberi
kejutan yang lebih mengharukan lagi. Ia
membangun sebuah istana sederhana namun
sangat indah untuk Purbasari. Istana itu dibangun
di hutan tempat Purbasari dan Lutung Kasarung
tinggal. Purbasari ditutup matanya menuju istana oleh
Lutung Kasarung. "Mau dibawa ke mana aku?"
tanya Purbasari penasaran. "Tenanglah tuan Putri,
sebentar lagi kita akan tiba ke suatu tempat yang
sangat istimewa," kata Lutung Kasarung dengan
gembira. Purbasari mengikuti perintahnya. "Kita
telah tiba," kata Lutung Kasarung sambil membuka
ikatan di mata Purbasari. "Waw, kita ada di mana
Lutung?" kata Purbasari takjub. Masuklah tuan
putri, aku sengaja membuat istana ini untukmu.
"Aku harap dengan adanya istana ini, kau dapat
membangun sebuah kerajaan yang rakyatnya
sejahtera," kata Lutung Kasarung. Purbasari hanya
bisa menitikkan air mata dan mengucapkan rasa
terima kasih yang sebesar-besarnya kepada
y g y p
Lutung Kasarung. Purbasari menempati istana tersebut bersama
Lutung Kasarung dan beberapa orang patih
dari kerajaan yang dipimpin oleh Purbararang.
Mereka pindah karena sudah tidak kuat dengan
kepemimpinan Purbararang. Lambat laun
penghuni istana semakin ramai, Purbararang
merasa aneh karena rakyatnya banyak yang
pindah ke hutan." Aku akan cari tahu, ada apa di
hutan, sampai-sampai rakyatku pindah semua,"
kata Purbararang geram. Purbararang bersama
tunangannya Indrajaya dan para pengawal pergi
ke hutan. Ternyata, di dalam hutan berdiri sebuah
istana yang dapat memikat hati para pengikutnya.
"Siapa yang memiliki istana ini?" kata Purbararang
sambil berteriak. "Aku." jawab Purbasari dengan
j g
lembut. Purbararang sangat terkejut dengan
perubahan yang terjadi pada adiknya karena
tubuhnya kembali mulus tidak buruk rupa lagi. Purbararang tidak mau
kehilangan muka, ia mengajak
adiknya Purbasari untuk
bertarung adu panjang
rambut. "Siapa yang
paling panjang rambutnya,
dialah yang keluar menjadi
pemenang?" kata Purbararang
sangat percaya diri. Awalnya
Purbasari tidak mau, tetapi
karena kakaknya terus
mendesak dan ia mendapat dukungan dari Lutung
Kasarung untuk menerima tantangan Purbararang.
Akhirnya, Purbasari menerima ajakan kakaknya
itu. Ternyata, rambut Purbasari lebih panjang.
"Baiklah aku kalah," kata Purbararang dengan
nada kecewa. Purbararang mengakui
kekalahannya, akan tetapi
ia tidak patah semangat,
ia terus mencari kelemahan
adiknya. Akhirnya,
Purbararang memutuskan
untuk adu tampan
tunangan karena ia yakin,
adiknya tidak memiliki
pendamping hidup. "Sekarang bagaimana kalau kita adu tampan
tunangan kita, ini tunanganku," kata Purbararang
sambil mendekati Indrajaya. Purbasari merasa
bingung dengan tantangan kakaknya. Akhirnya,
ia melirik serta menarik tangan Lutung Kasarung.
"Ini tunanganku," kata Purbasari memegang erat
Lutung Kasarung. Purbararang tertawa terbahakbahak,
"Jadi, monyet jelek ini tunanganmu?"
Pada saat itu juga,
Lutung Kasarung
segera bersemedi.
Tiba-tiba terjadi suatu
keajaiban, tubuh Lutung
Kasarung berubah
menjadi seorang
pemuda berwajah
sangat tampan,
melebihi Indrajaya.
Semua orang yang
menyaksikan kejadian
itu sangat gembira dan seraya bersorak. "Hore,
Lutung Kasarung ternyata seorang manusia yang
sangat tampan," kata salah seorang rakyat yang
melihat kejadian itu. Purbararang sangat terkejut
dan mengakui kekalahannya dan kesalahannya
selama ini. Ia mohon maaf kepada adiknya agar
tidak diberi hukuman. Purbasari memaafkan segala kesalahan
Purbararang. Mereka kembali ke istananya
masing-masing. Purbasari hidup di istananya
dengan bahagia. "Maafkan aku, karena selama
ini aku telah membohongimu," kata Lutung
Kasarung. "Sudahlah, lupakan masa lalumu.
Sekarang kita hidup bahagia, tanpa ada
gangguan dari siapapun," kata Purbasari sambil
menatap ketampanan Lutung Kasarung. Akhirnya,
mereka menikah dan bahagia, seluruh rakyat
menyaksikan pernikahan mereka. Purbasari dan
Lutung Kasarung hidup bahagia, damai, dan
sejahtera di dalam istananya.</t>
  </si>
  <si>
    <t>Sangkuriang</t>
  </si>
  <si>
    <t>Pada zaman dahulu, Raja
Sungging Perbangkara
pergi berburu. Di tengah
hutan Sang Raja membuang
air seni. Kemudian, seekor
babi hutan betina bernama
Wayungyang yang sedang
bertapa ingin menjadi
manusia meminum air seni
tadi. Akhirnya, Wayungyang hamil dan melahirkan
seorang bayi cantik yang diberi nama Dayang
Sumbi. Setelah dewasa, banyak raja yang ingin
meminangnya, sehingga terjadi peperangan
antarraja karena memperebutkan Dayang Sumbi.
Suasana semakin memanas.
Atas permintaan sendiri,
Dayang Sumbi pergi
mengasingkan diri di sebuah
bukit ditemani seekor
anjing jantan, bernama Si
Tumang. Di dalam bukit
Dayang Sumbi selalu hidup
bahagia. Kegiatan sehariharinya
adalah menenun.
Ketika sedang asyik menenun, teropong (torak)
miliknya jatuh. "Aduh, torak milikku jatuh, aku
malas mengambilnya," kata Dayang Sumbi. Tanpa
dipikir panjang, terlontar ucapan, "Barang siapa yang mengambilkan torak itu, apabila laki-laki
akan dijadikan suamiku." kata Dayang Sumbi.
Si Tumang mengambilkan torak dan diberikan
kepada Dayang Sumbi. "Ini torak milikmu," kata
Tumang. Dayang Sumbi sangat terkejut karena
laki-laki yang harus ia nikahi adalah seekor anjing
titisan dewa.
Akibat ucapannya,
Dayang Sumbi harus
menikah dengan
Si Tumang. Dayang
Sumbi akhirnya
melahirkan bayi lakilaki
yang diberi nama
Sangkuriang. Anak
tersebut sangat gemar
berburu ditemani oleh
Si Tumang. Ketika
Sangkuriang berburu
di dalam hutan disuruhnya Si Tumang untuk
mengejar babi betina Wayungyang. "Tumang,
ayo kejar babi betina itu sampai dapat," perintah
Sangkuriang. Akan tetapi, Si Tumang tidak mau
menuruti apa yang diperintahkan Sangkuriang.
Dengan rasa kesal, Sangkuriang membunuh Si
Tumang dengan panahnya di hutan. Sangkuriang merasa bersalah telah membunuh Si
Tumang. Untuk menutupi semua itu, Sangkuriang
memberikan oleh-oleh kepada ibunya, yaitu
hati Si Tumang, lalu dimasak dan dimakannya.
"Enak sekali, kau berburu hati apa ini?" tanya
Dayang Sumbi sambil menikmati masakannya.
Sangkuriang tidak bisa menjawab dan terdiam.
"Loh, Ibu tanya kok malah diam, ini hati binatang
apa?" tanya Dayang Sumbi sekali lagi. "Lalu
mana Si Tumang, Ibu tidak melihatnya hari ini?"
Ibu melanjutkan pembicaraan. "Anu . . . Bu, yang
Ibu makan adalah hati milik Si Tumang, aku tidak
sengaja membunuhnya, maafkan aku Ibu," kata
Sangkuriang bersimpuh di kaki Ibunya. Dayang
Sumbi marah besar, kemudian ia memukul
kepala Sangkuriang dengan sendok yang terbuat
dari tempurung kelapa sampai terluka. Puncak
kemarahan Dayang Sumbi adalah Sangkuriang
diusir dari pondoknya. Sangkuriang pergi
meninggalkan ibunya untuk
mengembara. Ia sangat
kecewa sekali, karena
ibunya lebih memilih
anjingnya Si Tumang
daripada dirinya. Setelah
kejadian itu, Dayang
Sumbi sangat menyesali
dirinya, dia selalu berpikir
mengapa Sangkuriang tega membunuh ayahnya
sendiri. Seandainya Sangkuriang tahu bahwa Si
Tumang adalah ayahnya sendiri dan merupakan
titisan Dewa. Dayang Sumbi selalu berdoa dan
tekun bertapa. Pada suatu ketika, para Dewa
memberinya sebuah hadiah. Ia akan selamalamanya
muda dan memiliki kecantikan yang
abadi.
Setelah bertahuntahun
mengembara,
Sangkuriang berniat untuk
kembali ke desanya. Ia
tumbuh menjadi seorang
laki-laki yang tampan dan
gagah perkasa. Siapa pun
orang yang melihatnya
akan terpesona dengan
ketampanannya. Sesampainya di bukit tempat ia dan ibunya
tinggal, suasana sudah berubah. Tidak ditemukan
lagi pondok, akan tetapi sudah menjadi sebuah
kerajaan yang indah. "Apa yang terjadi dengan
bukit ini, mana pondok tempat tinggal ibuku,"
gumam Sangkuriang dalam hatinya.
Di kerajaan itu hanya dijumpai seorang gadis
jelita, yang tak lain adalah Dayang Sumbi.
Terpesona oleh kecantikannya, Sangkuriang
melamar Dayang Sumbi. Begitu pula sebaliknya,
Dayang Sumbi sangat tertarik dengan
ketampanan Sangkuriang. Mereka saling memuji
kelebihan masing-masing. "Kau adalah wanita
yang sanggup memikat hatiku," kata Sangkuriang
penuh dengan kasih sayang. Wajah Dayang
Sumbi memerah dan tersipu malu. Mereka selalu
bertemu di taman kerajaan yang penuh dengan
pepohonan teduh serta bunga yang berwarnawarni. Pada suatu hari,
Sangkuriang berpamitan
untuk berburu di hutan.
Ia minta tolong Dayang
Sumbi untuk mengenakan
ikat kepala. "Tolong
pakaikan ikat kepala
ini," kata Sangkuriang
sambil memberikan kepalanya. "Baiklah," Dayang Sumbi sambil memakaikan ikat kepala
itu. Alangkah terkejutnya Dayang Sumbi ketika
melihat bekas luka di kepala calon suaminya.
Luka di kepala itu persis seperti luka anaknya
yang telah pergi mengembara. Setelah lama
diperhatikannya, ternyata wajah pemuda itu mirip
dengan wajah anaknya. Meskipun demikian,
Sangkuriang tetap memaksa untuk menikahinya.
rpamitan
ngenakan
onong
pala
riang
kan ikat
klah," kata
Dayang Sumbi merasa
ketakutan, untuk
itu ia mencari cara
untuk menggagalkan
proses peminangan
itu. "Mengapa kau
menghalangi niat baikku
untuk meminangmu,"
kata Sangkuriang
marah. "Aku tidak Malam itu juga
Sangkuriang langsung
melakukan tapa.
Ia terus memohon
kepada Dewata.
Dengan kesaktian
yang dimiliki, ia
mengerahkan
makhluk-makhluk
gaib untuk membantu
menyelesaikan
menghalangimu, tapi ada syarat yang harus kau
penuhi," kata Dayang Sumbi ketakutan. "Apapun
syaratnya akan aku penuhi, sebutkan saja apa
maumu," kata Sangkuriang. Kemudian, Dayang
Sumbi mengajukan dua buah syarat. Pertama, ia
meminta Sangkuriang untuk membendung Sungai
Citarum. Dan kedua, ia meminta Sangkuriang
membuat sampan besar untuk menyeberangi
sungai tersebut. Dan yang paling penting, kedua
syarat itu harus sudah dipenuhi sebelum fajar
menyingsing. "Baiklah, kalau itu maumu akan aku
laksanakan," kata Sangkuriang semangat.
pekerjaan itu. "Wahai makhluk gaib, kalian
harus menuruti perintah dan membantuku
untuk menyelesaikan pekerjaan sebelum
fajar menyingsing, kalian mengerti?" perintah
Sangkuriang kepada makhluk gaib yang akan membantu menyelesaikan pekerjaannya.
Seluruh makhluk gaib yang diperintahkan
menyanggupinya.
Semua makhluk gaib bergotong-royong agar
pekerjaan selesai sebelum fajar menyingsing.
Dibuatlah perahu dari sebuah pohon yang
tumbuh di arah timur. Dengan bantuan makhluk
gaib, bendungan pun hampir selesai dikerjakan.
Dayang Sumbi mulai cemas, ia terus memohon
kepada Sang Hyang Tunggul agar maksud
Sangkuriang tidak terwujud. Begitu pekerjaan
hampir selesai, Dayang Sumbi memerintahkan
pasukannya menggelar kain sutra merah di
sebelah timur kota. Sangkuriang mengira hari sudah menjelang
pagi, semua makhluk gaib tiba-tiba menghilang.
Sangkuriang sangat marah karena ia tidak dapat
memenuhi permintaan Dayang Sumbi. Dengan
kesaktiannya, ia menjebol bendungan yang
dibuatnya hingga terjadi banjir besar melanda
seluruh kota. Kemudian, ia menendang sampan
besar yang dibuatnya. Sampan itu pun melayang
dan jatuh menjadi sebuah gunung yang bernama
Gunung Tangkuban Perahu.</t>
  </si>
  <si>
    <t>Situ Bagendit</t>
  </si>
  <si>
    <t xml:space="preserve">Pada zaman dahulu kala,
di sebuah desa hiduplah
seorang janda kaya raya,
Nyai Endit namanya. Ia
dikenal sebagai lintah darat
karena suka memaksa
penduduk desa agar
menjual hasil panen padi
kepadanya dengan harga
yang murah. Penduduk
kampung tidak bisa berbuat apa-apa karena takut
berhadapan dengan centeng-centeng Nyai Endit
yang dikenal kejam. Jika penduduk kehabisan
beras, mereka harus membeli beras dari Nyai
Endit dengan harga yang mahal.
Sebenarnya desa itu
subur makmur. Hasil
panennya berlimpah
ruah, tetapi kehidupan
warga sangat menderita
dan miskin. “Wah kapan
ya nasib kita berubah?
Tidak tahan saya hidup
seperti ini. Kenapa Tuhan tidak menghukum saja
si lintah darat itu!” Ujar seorang petani kepada
temannya. “Kita mah harus bersabar, nanti juga
pasti ada pembalasan yang setimpal bagi orang
yang suka berbuat jahat kepada orang lain!” sahut
temannya.  Hari demi hari, para penduduk desa mulai kehabisan
bahan makanan, bahkan banyak yang sudah
menderita kelaparan. Sementara itu, Nyai Endit
selalu berpesta pora dengan makanan-makanan
mewah di rumahnya. “Aduh Pak, beras kita sudah
habis. Kita terpaksa harus membeli beras yang
mahal dari Nyi Endit. Bagaimana, Pak? Padahal kita
juga perlu membeli keperluan lain. Ya Tuhan, berilah
kami keringanan atas beban yang kami pikul.”
Begitulah doa para penduduk desa atas kejahatan
Nyai Endit. Alkisah pada suatu hari, datanglah seorang
kakek tua dengan pakaian compang-camping
dan membawa tongkat menuju perkampungan
desa, dan bercakap-cakaplah dia dengan Nyi
Asih, warga kampung setempat. “Nyi, saya mau
tanya, di mana kiranya saya dapat menemukan
orang paling kaya di desa ini?” tanya kakek itu.
“Oh maksud kakek rumah Nyai Endit? Kakek perlu
apa? kata Nyai Asih. “Saya ingin minta sedekah
padanya.” Jawab kakek. Percakapan antara kakek dan Nyi Asih terus
berlangsung. Nyi Asih menyarankan agar kakek
itu makan saja di rumahnya, tidak perlu meminta
sedekah kepada Nyi Endit karena percuma. Tidak
mungkin diberi. “Aku hanya ingin melihat reaksinya
kalau ada pengemis yang meminta sedekah. O, ya
tolong beritahukan semua penduduk untuk siap-siap
mengungsi, karena sebentar lagi akan ada banjir
besar,” kata kakek itu. Alangkah terkejutnya Nyi Asih
mendengar cerita pengemis tua itu. Dan akhirnya,
kakek itu pergi meninggalkan perkampungan. Sementara itu Nyai Endit sedang menikmati
hidangan yang berlimpah bersama para
centengnya. Si pengemis tiba di depan rumah
Nyai Endit dan langsung dihadang oleh para
centengnya. “Hai pengemis tua, cepat pergi dari
sini! Jangan mengotori teras rumah ini!” bentak si
centeng. “Saya ingin minta sedekah. Mungkin ada
sisa makanan yang bisa saya makan. Sudah tiga
hari saya tidak makan,” kata kakek. Para centeng
itu tak mempedulikannya, bahkan bertindak kasar
mengusir kakek itu. Si kakek tak bergeming dari tempatnya bahkan
berteriak-teriak menyuruh Nyi Endit untuk keluar
dari dalam rumah. Lama-kelamaan Nyi Endit
terganggu dengan suara gaduh di luar rumah. “Hei,
siapa kamu kakek tua, kenapa berteriak-teriak di
rumah orang?” bentak Nyi Endit. “Saya cuma mau
minta sedekah makanan karena sudah tiga hari
saya tidak makan,” jawab kakek. Nyai Endit tak
menghiraukannya. Dengan bersikap sombong, dia
pun mengusir kakek itu. Si kakek bukannya pergi
malah menancapkan
tongkatnya ke tanah lalu
memandang Nyai Endit
dengan penuh kemarahan.
“Hei Endit...! Selama ini Tuhan
memberimu rezeki berlimpah
tapi kau tidak bersyukur. Kau
kikir! Sementara penduduk
desa kelaparan kau malah
menghamburkan makanan.
Nyi Endit malah
menertawakan kakek itu.
“Kamu tidak lihat centengcentengku
banyak! Sekali
pukul saja, kau pasti mati,”
kata Nyi Endit. “Tidak perlu
repot-repot mengusirku, aku
akan pergi dari sini jika kau
bisa mencabut tongkatku dari
tanah,” kata kakek. Dengan
sombongnya, Nyi Endit
Aku datang ke sini sebagai jawaban atas doa
para penduduk yang sengsara karena ulahmu!
Kini bersiaplah menerima hukumanmu.”
menyepelekan kakek itu.” berusaha mencabut
tongkat yang tertancap dari dalam tanah dengan
sekuat tenaga. Tapi usahanya gagal. Begitu pula, semua centeng-centeng Nyi Endit tidak berhasil
mencabut tongkat itu. Nyi Endit pun kesal dan
kecewa.
Akhirnya kakek itu sambil tertawa, mencabut
tongkat yang tertancap di tanah dengan sangat
mudahnya. Tiba-tiba dari bekas tancapan itu
menyembur air yang sangat deras. “Endit, ini
adalah hukuman buatmu! Air ini adalah air mata
penduduk yang sengsara karenamu,” teriak si
kakek. Setelah berkata demikian, si kakek tiba-tiba
hilang. Nyai Endit panik melihat
derasnya air yang
meluap. Dia berusaha
menyelamatkan diri,
tapi air bah lebih cepat
menghanyutkannya.
Akhirnya Nyi Endit pun
tenggelam beserta para
centeng dan semua harta
bendanya.
Di desa itu kini terbentuk sebuah danau kecil
yang indah. Letaknya di Kecamatan Banyuresmi,
Kabupaten Garut. Orang menamakannya ‘Situ
Bagendit’. Situ artinya danau dan Bagendit
berasal dari kata Endit. Sebagian orang percaya
mitos bahwa kadang-kadang kita bisa melihat
lintah sebesar kasur di dasar danau. Katanya itu
adalah penjelmaan Nyai Endit yang tidak berhasil
kabur dari jebakan air bah. </t>
  </si>
  <si>
    <t>Hariang Banga dan Ciung Wanara</t>
  </si>
  <si>
    <t xml:space="preserve">Dahulu kala, di daerah Ciamis berdirilah
kerajaan Galuh yang dipimpin oleh Prabu Barma
Wijaya Kusuma. Beliau mempunyai dua orang
permaisuri. Keduanya sedang mengandung.
Pada bulan ke-9, Dewi Pangrenyep, Permaisuri
kedua Raja melahirkan seorang putra yang diberi
nama Hariang Banga. Raja pun sangat bersuka
cita. Hariang Banga telah berusia tiga bulan,
sementara permaisuri Pohaci Naganingrum belum
juga melahirkan. Tanpa diduga sebelumnya, Dewi Pangrenyep telah
merencanakan niat jahatnya untuk mencelakakan
putra Pohaci yang saat ini tengah dikandung. Dewi
Pangrenyep khawatir kalau Pohaci melahirkan
putra, nantinya akan merebut kasih sayang Raja
terhadap Hariang Banga. Ia berencana akan
menyingkirkan Pohaci dari istana. Memasuki bulan ke-13, saat itu pula Pohaci
melahirkan. Dewi Pangrenyep berpura-pura
berniat baik menolong Pohaci dalam persalinan.
Dengan kelihaiannya, putra Pohaci diganti dengan
seekor anjing. Ia mengatakan kepada semua
orang bahwa Pohaci telah melahirkan seekor
anjing. Dewi Pangrenyep memasukkan bayi itu ke
dalam kandaga emas disertai sebutir telur ayam
dan dihanyutkannya ke sungai Citanduy. Hasutan Dewi Pangrenyep kepada semua orang
seisi istana berhasil. Hal tersebut menjadi aib bagi
sang Raja. Ia sangat terpukul dan murka atas
aib Pohaci Naganingrum. Raja memerintahkan Ki
Lengser (pegawai istana) untuk membunuh Pohaci.
Ki Lengser tidak sampai hati untuk membunuh
permaisuri Pohaci, Pohaci pun diantarkan ke desa
tempat kelahirannya, namun dilaporkannya telah
dibunuh. Sementara itu di sebuah
desa hiduplah seorang
Aki bersama istrinya, Nini
Balangantrang, tinggal di
desa Geger Sunten. Mereka
hidup sangat sederhana
dan terpencil, namun
mereka sangat bahagia.
Kebahagiaan mereka
terganjal atas satu keinginan,
yaitu seorang putra. Aki dan
Hingga pada suatu malam,
Nini bermimpi kejatuhan
bulan purnama. Mimpi itu
pun diceritakannya kepada
Aki. Tak berpikir lama,
malam itu juga Aki pergi
ke sungai membawa jala
untuk menangkap ikan.
Pada saat menebarkan
jala miliknya, ia melihat
kandaga emas yang
berisi bayi beserta sebutir telur. Aki pun langsung
membawanya pulang ke rumah.
Nini belum juga dikaruniai anak meskipun sudah
lama mendayung bahtera perkawinan. Aki dan Nini sangat bahagia atas penemuan
tersebut karena doanya dikabulkan oleh yang
Mahakuasa. Mereka mengasuh bayi itu dengan
sabar dan penuh kasih sayang seperti anak
kandungnya sendiri. Telur ayam itu pun mereka
tetaskan dan dipelihara hingga menjadi seekor
ayam jantan yang ajaib dan perkasa. Anak
angkat ini mereka beri nama Ciung Wanara. Tahun berganti tahun, bayi
yang mereka temukan
telah berubah menjadi
seorang jejaka tampan
yang gagah. Pada suatu
hari Ciung Wanara bertanya
kepada ayah dan ibu
angkatnya perihal asalusul
dirinya. Dengan terus
terang, Aki dan Nini pun
menceritakannya. Setelah
mendengar cerita itu, Ciung Wanara mengetahui
bahwa dirinya bukanlah rakyat biasa. Suatu hari Ciung Wanara
pamit untuk menyabung
ayamnya dengan ayam Raja
di tempat persabungan.
Sang Raja berkata “Bila kau
berani menantang ayamku
ini, apa taruhan yang engkau
berikan padaku.” Ciung
Wanara menjawab “Wahai
Rajaku, seandainya aku kalah
Tuanku boleh mengambil
nyawaku, namun apabila
Tuanku kalah maka Raja harus
mengangkatku menjadi putra mahkota.” Raja pun
menerima tawaran tersebut. Tiba-tiba sebelum ayam berlaga, ayam Ciung
Wanara berkokok dengan anehnya. Kokokan
tersebut melukiskan peristiwa bertahun-tahun
lampau tentang kandaga emas yang dihanyutkan
itu. Bahkan Raja menyadari, Ciung Wanara yang
ada di hadapannya adalah putranya sendiri.
Persabungan berlangsung seru, akhirnya ayam
Ciung Wanara pun menang. Raja menepati janji dan
Ciung Wanara diangkat
menjadi putra mahkota.
Dalam pesta pengangkatan
putra mahkota, raja membagi
2 kerajaan untuk Ciung
Wanara dan Hariang Banga.
Selesai pengangkatan
putra mahkota, Ki Lengser
terdesak hati nuraninya untuk
mengatakan kebenaran apa
Mendengar cerita itu, raja
memerintahkan pengawal
untuk menangkap Dewi
Pangrenyep. Akibatnya
timbul perkelahian antara
Hariang Banga dengan
Ciung Wanara. Sejak itulah
kerajaan Galuh dibagi
menjadi dua bagian. Di
bagian barat diperintah
oleh Hariang Banga. Orangorangnya
menyenangi
kecapi dan pantun. Sedangkan bagian timur
diperintah oleh Ciung Wanara. Orang-orangnya
menyenangi wayang kulit dan tembang.
yang sesungguhnya terjadi mengenai permaisuri
Pohaci Naganingrum dan Ciung Wanara. </t>
  </si>
  <si>
    <t>Talaga Warna</t>
  </si>
  <si>
    <t xml:space="preserve">Zaman dahulu kala, ada sebuah kerajaan di
Jawa Barat. Negeri itu dipimpin oleh seorang
raja yang baik dan bijaksana. Prabu, begitulah
orang memanggilnya. Negeri itu makmur dan
tenteram, tak ada penduduk yang kelaparan.
Di balik kemakmuran itu, sebenarnya Prabu dan
Ratu sangat sedih karena belum memiliki anak
kandung. Atas saran dari penasihat prabu,
akhirnya Prabu dan Ratu mengangkat anak
walaupun sebenarnya hati mereka tidak setuju.
Anak itu bernama Kebo Iwa yang artinya Paman
Kerbau. Ia tumbuh menjadi orang dewasa yang
tinggi besar. Prabu sedih melihat istrinya sering murung
dan menangis. Prabu pun pergi ke hutan untuk
bertapa. Di hutan, Prabu terus berdoa, agar
istrinya dikaruniai anak. Beberapa bulan kemudian
Ratu pun akhirnya hamil dan melahirkan seorang
putri. Seluruh rakyat di kerajaan senang sekali
dan mengirim aneka hadiah untuk putri kecil itu.
Belasan tahun kemudian, bayi itu sudah menjadi
remaja yang cantik. Kebo Iwa memang serba besar. Jangkauan
kakinya sangat lebar, sehingga ia dapat
bepergian dengan cepat. Kalau ia ingin minum,
Kebo Iwa tinggal menusukkan telunjuknya ke
tanah, sehingga terjadilah sumur kecil yang
mengeluarkan air. Prabu dan Ratu sangat menyayangi putrinya,
selalu memberi putrinya apa pun yang dia
inginkan. Namun itu membuatnya jadi gadis yang
manja. Kalau keinginannya tidak terpenuhi, gadis
itu akan marah. Bahkan ia sering berkata kasar.
Namun begitu, orang tua dan rakyat di kerajaan
itu mencintainya. Hari berganti hari, putri pun akan berusia 17
tahun dan menjadi gadis tercantik di seluruh
negeri. Para penduduk di negeri itu, membawa
aneka hadiah yang sangat indah ke istana.
Prabu mengumpulkan hadiah-hadiah tersebut
dan menyimpannya, yang sewaktu-waktu bisa ia
gunakan untuk kepentingan rakyat. Sang Prabu hanya mengambil sedikit emas dan
permata. Ia membawanya ke ahli perhiasan.
“Tolong, buatkan kalung yang sangat indah
untuk putriku,” kata Prabu. “Dengan senang
hati, Yang Mulia,” sahut ahli perhiasan. Ia lalu
bekerja dengan baik dan sepenuh hati. Ia ingin
menciptakan kalung yang paling indah di dunia,
karena ia sangat menyayangi putri. Hari ulang tahun pun akhirnya tiba. Penduduk
negeri berkumpul di alun-alun istana untuk
menyambut kedatangan Prabu dan Ratu.
Sambutan hangat makin terdengar, ketika Putri
yang cantik jelita itu muncul di hadapan semua
orang. Semua orang mengagumi kecantikannya. Sang Prabu lalu bangkit dari kursinya. Kalung
yang indah sudah dipegangnya. “Putriku
tercinta, hari ini aku berikan kalung ini untukmu.
Kalung ini pemberian orang-orang dari penjuru
negeri. Mereka sangat mencintaimu. Mereka
mempersembahkan hadiah ini, karena mereka
gembira melihatmu tumbuh jadi dewasa. Pakailah
kalung ini, Nak,“ Kata Prabu. Sang putri menerima kalung itu. Lalu ia melihat
kalung itu sekilas. “Aku tak mau memakainya.
Kalung ini jelek!” Seru Putri. Ia melemparkan
kalung yang indah itu hingga rusak. Emas dan
permatanya tersebar di lantai. Semua orang terkejut dan tak menyangka putri
akan berbuat seperti itu. Tak seorang pun ada
yang berbicara. Dalam suasana hening itu, tibatiba
terdengar tangisan Ratu. Tangisannya diikuti
oleh semua orang. Dengan tak diduga-duga,
tiba-tiba muncullah mata air
dari halaman istana. Mulamula
membentuk kolam kecil.
Lama kelamaan istana pun
banjir dipenuhi air bagai
danau. Lalu danau itu makin
besar dan menenggelamkan
istana.
Sekarang, danau disebut Talaga Warna yang
berada di daerah puncak. Di hari yang cerah,
kita bisa melihat danau itu penuh warna yang
indah dan mengagumkan. Warna itu berasal
dari bayangan hutan, tanaman, bunga-bunga,
dan langit di sekitar telaga. Namun orang
mengatakan, warna-warna itu berasal dari kalung
putri yang tersebar di dasar telaga. </t>
  </si>
  <si>
    <t>Bruek Kura</t>
  </si>
  <si>
    <t>Dalam suatu negeri terdapatlah satu keluarga orang miskin
yang tidak mempunyai anak. Pada suatu hari mereka dudukduduk
di beranda rumah sambil memperbincangkan tentang
kesepian rumah tangga yang mereka alami. Ketika mereka sedang
asyik berbincing-bincang lalu berkatalah sang suami kepada
isterinya. " Marilah bersama-sama kita memohon kepada Tuhan,
semoga kita dikaruniaiNya seorang anak ". Lalu mereka berdoa,
' Ya Allah berikanlah kami seorang putera walaupun dia menyerupai
kura-kura kami akan rela menerimanya ! ".
Setahun kemudian permintaan mereka pun dikabulkan
Tuhan sehingga lahirlah seorang anak laki-laki yang menyerupai
kura-kura. Anak tersebut mereka asuh baik-baik.
Setelah anak itu berumur tujuh tahun berkatalah ia kepada
ibunya. " Wahai ibu pergilah kepada raja dan mintalah sebuah
kail beserta benangnya agar saya dapat pergi mengail ke kali".
Lalu pergilah ibunya menghadap raja untuk menyampaikan keinginan
anaknya. Rupanya permintaannya dikabulkan raja.
Keesokan harinya pergilah si kura-kura itu menyelusuri
sebuah kali untuk mengail di sana. Ketika hampir mendekati
tempat tujuan ternyata dia telah terhalang oleh sebatang kayu
besar yang sudah puluhan tahun terdampar di sungai itu. Lalu
ia berteriak meminta tolong kepada ibunya. Ibunya pun datang
seraya menolongnya, sehingga akhirnya sampai jugalah ia ke tempat
tujuannya. Setelah itu ibunya pulang ke rumah.
Ketika ia telah berada di tempat tujuan diambilnya kailnya
lalu dilemparkannya ke dalam air sambil mengucapkan Bismillahirrahmanirrahhim.
Tiada berapa lama antaranya terkaillah
seekor ikan yang besar. Alangkah gembira hatinya ketika memperoleh
ikan yang besar itu. Hari pun telah siang lalu ia pulang
kerumahnya.
Sesampainya di rumah alangkah gembira kedua orang tuanya
melihat dia membawa pulang seekor ikan yang besar. Ikan
itu lalu diberikan kepada ibunya, serta berpesan agar dibelah dua, sebelah untuk dimasak dan yang sebelah lagi diantarkan kepada
raja.
Pesannya ternyata dituruti oleh ibunya, lalu ibunya pergi
mengantarkan ikan yang telah dibelahnya ke tempat raja. Ketika
ibunya mempersembahkan ikan itu kepada raja, lalu raja bertanya,
"Berapakah harga ikan ini ?". Kemudian ibunya menjawab,
" Ikan ini bukan untuk dijual tetapi merupakan persembahan
anakku kepada baginda ".
" Sungguh mulia hati anakmu itu sehingga saya tidak sanggup
menilainya ", sahut raja. Kemudian raja memerintahkan kepada
pengawalnya untuk menyerahkan kepada ibu si kura-kura beras
sebanyak 20 liter, minyak goreng sebotol, minyak tanah beserta
bumbu-bumbu masak lalu raja berkata, " Inilah pemberian saya
kepada anakmu dan sebaliknya sayapun telah menerima dengan
baik pemberiannya itu ". Setelah itu ibunya pun mengucapkan
terima kasih kepada raja, lalu ia pulang ke rumahnya.
Keesokan harinya si Kura-kura pergi lagi mengail sehingga
diperolehnya lagi dua ekor ikan yang lebih besar dari pada hari
yang pertama. Ikan itu dibawanya pulang lalu diserahkannya
kepada ibunya. Dia berpesan lagi kepada ibunya agar yang seekor
dimasak dan yang seekor lagi disuruh antar kepada raja.
Setelah raja menerima ikan itu maka raja membekali lagi ibu si
kura-kura beras 40 liter. Pada hari berikutnya si kura-kura pergi
lagi mengail. Ikan yang diperolehnya lebih banyak lagi. Sebagaimana
halnya pada hari pertama dan hari kedua maka ikan
yang didapat pada hari itupun sebahagian disuruh antar ke
tempat raja. Demikian pada hari-hari berikutnya.
Pada hari ketujuh ia menyuruh ibunya untuk pergi melamar
puteri bungsu raja. Setelah mendengar suruhan itu ibunya berkata,
"Wahai anakku, tidak mungkin saya pergi melamar anak
raja untukmu karena kamu menyerupai kura-kura. Orang yang
akan diambil menjadi menantunya tentu orang yang sudah termasyhur
". Selesai mendengar penjelasan ibunya lalu dia menjawab,
" Belum tentu Bu, karena rezeki dan jodoh. Tuhanlah yang
menentukan. Kita hanya berusaha ".
Akhirnya ia pergi juga ke tempat raja, namun setelah {berhadapan
dengan raja ternyata tidak berani menyampaikan maksud
kedatangannya. Setelah beberapa kali didesak oleh raja barulah
ibunya berani menyampaikan maksud kedatangannya, lalu dengan terbata-bata keluarlah ucapan dari mulutnya. " Kabarnya di sini
ada sekuntum bunga, dan kalau boleh kami ingin memetiknya".
Karena raja menduga yang dimaksudnya adalah bunga yang
sebenarnya yang terdapat di halamannya maka raja menjawab,
" Boleh ! Silakan petik ! ". Oleh karena maksud yang sebenarnya
terhadap ucapan itu belum dimengerti oleh raja lalu ibu si kurakura
menjelaskan bahwa yang dimaksudkan dengan keinginannya
untuk memetik bunga adalah ingin melamar puteri raja untuk
anaknya.
Setelah mendengar penjelasan ibu si kura-kura barulah saja
mengerti maksudnya, sehingga dengan serta merta timbullah amanahnya.
Lalu raja mengusir dan mencambuknya hingga pingsan.
Setelah sadar kembali ibu si kura-kura pun pulang. Dalam keadaan
merintih karena kesakitan dia ceritakan kepada anaknya apa yang
telah dialaminya di tempat raja.
Bukan kepalang sedih hati si kura-kura melihat keadaan
ibunya yang telah mendapat pukulan dari raja. Kemudian diambilnya
ludahnya lalu digosokkan sekurjur tubuh ibunya sehingga
tubuh ibunya segar kembali.
Setelah beberapa hari berselang dia menyuruh lagi ibunya
pergi ke tempat raja dengan maksud yang sama. Ketika sampai
di tempat raja ibu si kura-kura menyampaikan lagi maksud kedatangannya.
Ternyata raja tidak menghardiknya lagi malah menjawabnya
dengan baik-baik. "Saya akan menerima lamaran anakmu
jika puteri bungsuku dapat menyetujuinya. Untuk itu saya
persilahkan menanyakan sendiri langsung ke padanya ", kata
raja.
Rupanya . raja sebelumnya sudah pernah memesankan kepada
puterinya agar menolak setiap lamaran yang datang dari
ibu si kura-kura. Malah raja mengancam puterinya itu jika menerima
lamaran itu. Kemudian ibu si kura-kura menemui puteri
bungsu raja lalu berkata, " Sudilah Tuan puteri menerima
anakku menjadi suamimu ?" Di luar dugaan ayahnya, puteri
itu menjawab, " Aku rela menerimanya menjadi suamiku ".
Setelah itu ibu si kura-kura pun menghadap raja untuk
menyampaikan kesediaan puteri bungsu. Alangkah geram hati
raja mendengar kesediaan puterinya. "Bodoh sekali puteri bungsuku,
mengapa dia mau menerima si kura-kura menjadi jodohnya ", pikir raja. Sebaliknya ibu si kura-kura bukan kepalang
senang hatinya karena keinginan anaknya dapat tercapai. Lalu
dia menjumpai lagi puteri raja untuk merundingkan waktu pernikahannya.
Setelah dia memperoleh jawaban bahwa pernikahan
akan dilangsungkan pada hari Jumat minggu yang akan
datang, lalu dia pulang untuk membawa berita gembira itu kepada
anaknya.
Sedangkan puteri raja menghadap ayahnya untuk menyampaikan
hasratnya. Di hadapan ayahnya dia berkata, " Wahai
ayahanda, izinkanlah saya untuk menikah dengan si kura-kura
dan berikanlah salah satu ruangan dalam istana ini tempat untuk
melangsungkan perkawinan tersebut ". Setelah mendengar permintaan
puterinya lalu dengan sangat geramnya raja menjawab,
Jangankan salah satu ruangan dalam istana ini di belakang
istanapun tidak boleh !".
Setelah itu dia pun meninggalkan istana. Kemudian dicarinya
batang-batang bambu yang telah kering dan anyaman-anyaman
daun kepala, lalu dibuatnyalah sebuah pondok dekat istana
orang tuanya. Di situlah dia menetap.
Rada malam Jumat sesuai dengan waktu yang telah ditetapkan
datanglah si kura-kura ke tempatnya untuk melangsungkan
pernikahan. Lalu si kura-kura menanyakan, "Adakah Tuan
Puteri menyimpan kemenyan ?"
" Tidak ada jawab Tuan Puteri ". Lalu berdoalah si kurakura
itu. Ya Allah, ya Tuhanku datangkanlah tujuh orang ulama
ke tempat ini untuk menikahkan kami ".
Doanya diterima Tuhan, maka datanglah tujuh orang ulama
ke gubuk itu. Ketujuh ulama itu bertanya, " Apa kkabar Daulat
Tuanku ! " Rupanya para ulama itu telah mengetahui bahwa
si kura-kura itu adalah penjelmaan dari seorang raja.
Kemudian para ulama langsung menikahkan mereka. Setelah
itu para ulama itu pun meninggalkan tempat itu. Lalu tidurlah
puteri bungsu bersama suaminya. Kira-kira pukul tiga malam
ketika Puteri Bungsu sedang nyenyak tidur keluarlah si kura-kura
dari gubuknya. Sekarang dia sudah menjelma menjadi seorang
raja yang sangat gagah perkasa karena sudah keluar dari sarungnya.
Sarung kura-kura telah disimpannya di bawah pohon pisang.
Sarung itu akhirnya menjelma menjadi seekor kuda yang dilengkapi dengan alat-alat peperangan. Sarung kura-kura itu juga menjelma
jadi uang dan kebutuhan-kebutuhan lainnya.
Kemudian dia pergi ke pasar membeli pakaian dan perhiasan
untuk isterinya.
Barang-barang yang dibelinya itu dimasukkan ke dalam
sebuah peti besi. Peti itu disimpan dekat kepala isterinya, lalu
dia masuk kembali ke dalam sarung kura-kura sehingga menjadi
kura-kura. Setelah itu,dia pura-pura menyenggol-nyenggol bahu
isterinya sehingga isterinya terbangun.
Setelah terbangun isterinya heran ketika melihat ada peti
besi yang terletak dekat kepalanya. Lalu isterinya bertanya, "Peti
siapakah ini ?".
" Peti kita ", jawabnya, " Masakan peti orang lain berada
di rumah kita ", jawabnya lagi.
Ketika peti itu dibuka oleh isterinya penuh dengan perhiasan
dan pakaian sehingga isterinya tidak dapat tidur lagi pada malam
itu. Sebentar-sebentar dia mengganggu suaminya yang sedang
tidur.
Pada malam berikutnya si kura-kura pergi lagi berbelanja
ke pasar dan membawa pulang lima peti pakaian. Demikianlah
seterusnya hingga malam ke tujuh.
Pada malam ke tujuh timbullah kecurigaan dari Puteri Bungsu
Bahwa suaminya bukanlah seekor kura-kura, karena menurut
fikirannya tidak mungkin seekor kura-kura membawa peti seberat
itu yang penuh dengan perhiasan dan pakaian. Kemudian pada
malam-malam berikutnya dia berjaga-jaga sambil berpura-pura
tidur. Setelah tiga malam berjaga-jaga barulah si kura-kura membuka
sarung kura-kura lalu pergi berbelanja ke pasar. Kesempatan
tersebut digunakan oleh Puteri Bungsu untuk mengambil dan
menyembunyikan sarung kura-kura milik suaminya, lalu disembunyikannya
di bawah tempat tidurnya.
Ketika suaminya pulang dari pasar dia berpura-pura dalam keadaan
tidur nyenyak, sedangkan suaminya sibuk mencari sarung
kura-kuranya yang telah disembunyikan oleh isterinya. Kemudian
si kura-kura membangunkan isterinya dan menanyakan sarungnya.
Dengan berpura-pura kaget dia bangun lalu menjawab, " Siapakah
yang membangunkan saya, nanti suami saya marah ! " Lalu si
kura-kura menjawab, " Saya adalah suamimu ". "Tidak benar suami saya. Suami saya adalah si kura-kura ",
sahut Puteri Bungsu. " Inilah suamimu ! Mana sarungku ", tanya
si kura-kura. " Kalau benar engkau yang mengambilnya, janganlah
engkau buang. Ambillah lalu pecah-peçahkan agar pecahanpecahan
itu menjadi ternak yang berguna bagi kita semua ", ujar
si kura-kura.
Ketika hari telah pagi diambillah sarung kura-kura itu oleh
isterinya lalu mereka berangkat menuju ke sebuah tanah lapang.
Di sana sarung kura-kura itu mereka bakar hingga mengeluarkan
bunyi letupan; Setiap letupan ada sesuatu yang menjelma. Pada
letupan pertama terjelma sebuah tempat yang luas lagi bersih.
Pada letupan kedua terjelmalah sebuah bangunan pusat perbelanjaan.
Sedangkan pada letupan berikutnya terjelmalah binatang
ternak yang beraneka ragam.
Tiga bulan kemudian mereka telah menjadi keluarga yang
kaya raya sehingga kekayaannya itu telah termasyhur ke manamana.
Kemasyhuran mereka menyebabkan raja dan seluruh keluarga
besar istana ayah Puteri Bungsu menjadi iri hati. Akibatnya
terjadilah peperangan yang akhirnya dimenangkan oleh Puteri
Bungsu bersama suaminya.
Setelah kemenangan itu semua rakyat tunduk kepadanya
karena mereka memegang pemerintahan dengan penuh kesayangan
terhadap rakyat, sehingga semua rakyat bersatu.
Kesimpulan / pendapat informan
Informan memperoleh cerita ini dari seorang guru mengaji
di kampungnya Labuhan Haji ketika ia masih belajar mengaji
pada umur 7 tahun.
Informan menganggap bahwa cerita itu tidak benar-benar
terjadi. Cerita itu hanya merupakan dongeng belaka dan nilainilai
yang terkandung dalam cerita itu dianggap tidak berlaku
lagi dalam kehidupan masyarakat sekarang. Cerita itu lebih
berfungsi sebagai hiburan.</t>
  </si>
  <si>
    <t>Labang Donya</t>
  </si>
  <si>
    <t>Pada zaman dahulu kala terdapat sebuah kerajaan yang diperintah
oleh seorang .raja. Raja tersebut memiliki seorang putra
mahkota, namanya Labang Donya. Sejak kecil ia dilatih ilmu
perang., ilmu silat, cara memacu kuda dan sebagainya. Memang
demikianlah tradisi pada waktu itu.
Semakin hari semakin dewasalah Labang Donya yang merupakan
putra mahkota kesayangan raja. Pada suatu malam Labang
Donya bermimpi, " Seakan-akan air sungai tidak lagi mengalir
ke muara tetapi mengalir ke hulu. Di dalam air yang mengalir
itu narnpaklah setangkai bunga yang sedang menuju ke arah hulu
sungai ".
Kemudian ia terbangun lalu termenung sejenak. Dalam
hatinya terbayang, " Sudah 27 tahun umurnya belum pernah
aku bermimpi seaneh itu. Apakah gerangan makna mimpi tersebut
". Demikianlah mimpi itu yang selalu menghantuinya,
sehingga kadang-kadang muncul dalam pikirannya, " Apakah
kerajaan ini akan diperangi oleh musuh ? Ataukah akan datang
bahaya banjir yang sangat dahsyat ".
Pada pagi harinya dia tidur dengan lelapnya sampai pukul
10 pagi. Hal itu tidak pernah terjadi selama hidupnya. Ibunya
merasa curiga lalu disuruhnya dayang-dayang untuk membangunkannya.
Dia bangun lalu pergi mandi ke sungai. Kemudian
dayang-dayang datang mengantarkan nasi ke kamarnya. Menjelang
tengah hari dayang-dayang memasuki lagi kamar tempat
Labang Donya untuk mengambil talam bekas nasi. Alangkah
kagetnya dayang-dayang itu melihat nasi yang diantarnya tadi
pagi tidak sedikitpun disentuhnya. Lalu hal itu diberitahukan
kepada raja. Oleh permaisuri raja diduga bahwa anaknya mungkin
telah menginginkah jodoh, sehingga permaisuri melaporkan
serta berkata kepada raja, " Mengapa daulat Tuan ku tidak memperdulikan
tentang anak kita ", Raja menjawab, " Aku selalu
memperhatikannya. Ilmu peperangan dan ilmu-ilmu yang lain
sudah kuajarkan kepadanya ". Mendengar jawaban raja seperti itu maka permaisuri menjelaskan
apa yang dimaksudnya. Lalu ditegaskannya, "Apakah
engkau tidak pernah memikirkan tentang jodoh anak itu ? Bukankah
dia sudah dewasa ?".
" Kalau itu maksudmu tentu akan kita usahakan juga ",
jawab raja. Kemudian raja memanggil seorang hakim yang cerdik
dan bijaksana lalu menyuruh mendatangi anaknya untuk menanyakan
apa sebenarnya yang diinginkan oleh anaknya. Ketika
ditanya oleh hakim Labang Donya menjawab, " Kegelisahanku
bukanlah karena aku ingin beristeri. Rupanya ayah dan bundaku
telah salah duga ". Mendengar jawaban itu lalu hakim bingung.
Hal itu dilaporkannya kepada raja.
Secara diam-diam Labang Donya pergi ke rumah salah seorang
nujum untuk menanyakan ihwal mimpinya itu. Lalu ahli
nujum itupun menjelaskan maksud impian itu. Katanya, "Ya
Daulat Tuanku, nun jauh di sana ada seorang puteri raja yang
selalu menunggu Daulat Tuanku untuk menyuntingnya. Namun
saya tidak begitu mengetahui, di mana tempatnya. Yang jelas
bahwa negeri itu sekarang sudah hancur lebur. Rakyatnya tidak
ada lagi, selain seorang puteri raja yang cantik jelita ".
Kemudian Labang Donya pun pergi menjumpai hakim tadi
lalu berkata, " Saya ingin merantau ke negeri lain untuk mencari
pengalaman yang paling berguna bagimu nanti ". Setelah hakim
mendengar keinginan Labang Donya lalu ia melaporkan hal itu
kepada raja. Setelah mendengar laporan hakim lalu raja berkata,
" Saya sudah tahu tujuan kepergiannya. Dia akan menuju ke
suatu negeri. Negeri itu sangat berbahaya. Sebab terlebih dahulu
dia harus sanggup menumbangkan tujuh batang pohon kayu
besar yang telah berhantu. Barulah dia sanggup mengarungi
negeri itu ".
Kemudian hakim menyampaikan pesan raja itu kepada
Labang Donya. Namun Labang Donya sudah mempunyai tekad
yang bulat untuk menuju ke negeri yang dahsyat itu. Ketujuh
pohon yang dianggap berhantu itu telah berhasil ditumbangkan
oleh Labang Donya. Setelah itu dia pun kembali ke rumah mengambil
sebilah rencong dan sebilah parang. Rencong dan parang
lalu dikibas-kibaskan ke tangannya sehingga akhirnya tumbuhlah
sebatang pohon cempaka di halaman istananya. Kepada ibunya
disampaikannya, "Bahwa jika pohon ini telah layu berarti saya dalam keadaan bahaya ". Setelah itu berangkatlah Labang Donya
menuju hutan belantara tanpa ditemani oleh seorang pengawalpun.
Setelah tiga bulan dalam perjalanan, berjumpalah ia dengan
sebuah telaga. Air telaga itu sangat jernih dan dilindungi oleh
pohon-pohon yang amat rindang. Di pinggir telaga itu terdapat
sebuah batu tempat bersandar. Lalu ia bersandar di batu itu.
Sedang asyik bersandar melompatlah seekor beruk tepa ' dari
pohon kayu itu. Beruk itu bertanya kepada Labang Donya,
" Siapakah anda ? Dari mana datangnya dan mau ke mana
tujuannya ? ". Lalu dia menjawab, " Saya adalah anak seorang
raja. Nama saya Labang Donya ".
Kemudian beruk itu mengatakan lebih lanjut, " Bahwa
selama saya bertapa di sini belum pernah sayamelihaiorangyang
berani mendekati tempat ini ".
Akhirnya setelah bertengkar dengan beruk itu lalu terjadilah
perkelahian yang sengit. Setelah Labang Donya agak kewalahan,
lalu dicabutlah pedangnya. Beruk itu dicoba dicincang oleh
Labang Donya namun tidak sedikitpun tubuh beruk itu dapat
dilukainya.
Setelah empat hari lamanya Labang Donya mencoba untuk
memusnakah beruk itu tetapi ternyata tidak berhasil, maka pada
hari ke lima berdoalah ia kepada Tuha, "Ya Tuhanku, berkat
doa orang tuaku berilah kekuatan kepadaku untuk dapat mengalahkan
beruk itu. Aku sangat malu jika tidak sanggup menglahkan
beruk tapa itu ".
Sementara Labang Donya berkelahi dengan beruk itu maka
ibunya telah melihat tanda-tanda bahwa Labang Donya dalam
keadaan bahaya. Pohon cempaka yang ada di dalam istana sudah
mulai layu, sehingga ibunya makin bertambah cemas. Kemudian
dia bermohon kepada Tuhan agar anaknya diberi kekuatan sehingga
dapat terhindar dari bahaya maut.
Tuhan mengabulkan permintaan ibunya sehingga Labang
Donya mampu mengalahkan beruk itu. Beruk tiu akhirnya minta
ampun agar dia jangan dibunuh oleh Labang Donya. Akhirnya
beruk itu menyerahkan diri. Namun demikian Labang Donya merasa kasihan kepada beruk itu sehingga beruk tidak jadi dibunuhnya.
Setelah keadaan tenang beruk itu bertanya kepada Labang
Donya, " Sebenarnya ke manakah gerangan tujuan perjalanan
Daulat Tuanku ?"
" Sebenarnya aku hendak pergi ke kutub dunia. Tahukah
kamu arah jalannya ? " jawab Labang Donya.
" Kalau kita memilih arah ke utara lama perjalanannya
adalah 5 hari, sedangkan arah ke selatan barangkali lebih dari 7
hari maka barulah kita akan sampai ke tempat tujuannya ", kata
beruk itu.
" Baiklah, sekarang kita pilih arah ke utara. Pergilah engkau
dahulu, aku akan menyusul di belakang ", kata Labang Donya.
Rupanya beruk itu ingin mencoba lagi keberaniannya untuk
melawan Labang Donya. " Apakah benar dia seorang yang perkasa
", fikir beruk itu. Lalu Labang Donya dibawa ke tempat
seekor gajah yang sedang bertapa. Di situ beruk itu bergabung
dengan gajah itu untuk melawan Labang Donya.
Dalam perkelahian satu lawan dua hampir-hampir Labang
Donya mengalami kekalahan tetapi berkat doa ayah dan ibunya
maka gajah dan beruk itu pun menyerah kalah kepadanya. Setelah
beruk dan gajah minta maaf kepadanya lalu dia melanjutkan perjalanannya.
Dalam perjalanan itu gajah berjalan di depannya
sedangkan beruk berjalan di belakangnya.
Akhirnya dia sampai jugalah ke negeri yang dicita-citakannya.
Negeri itu ternyata dalam keadaan sunyi senyap, tidak seorang
manusia pun yang didapatinya. Rupanya negeri itu telah dimusnahkan
oleh seekor binatang raksasa. Istana yang terdapat di
negeri itu dalam keadaan centang perenang. Beras di dalam
kaleng sudah bau tengik. Perabot-perabot dapur dalam keadaan
berserakan. Demikian keadaan istana ketika didapati oleh Labang
Donya.
Kemudian Labang Donya menyuruh gajah mencari kayu
bakar dan menyuruh beruk mencari tungku karena ingin memasak.
Beruk itu sengaja membuat tungku hanya dari dua biji batu saja.
Ketika ditanya oleh Labang Donya mengapa tungku dibuat
hanya dari dua biji batu saja, maka beruk itu menjawab bahwa
batu yang diperoleh hanya dua biji saja. Maka ketika didesak untuk mencari lagi batu, beruk menjawab, " Saya sudah ke manamana
tetapi tidak berhasil. Sebagai gantinya biarlah lutut saya
saja yang akan dijadikan sebagai tungkunya.
Kemudian apipun dihidupkannya, lalu belanganyapun diletakkan
di atas batu yang diapit dengan kedua lutut beruk itu.
Limabelas menit kemudian beruk itu tidak sanggup lagi menahan
panas api sehingga nasi yang sedang dimasak dalam periuk menjadi
tumpah. Ketika itu terdengarlah suara tertawaan seseorang
putri di atas loteng istana karena menyaksikan kejadian itu.
Suara tertawaan puteri itu terdengar oleh Labang Donya
lalu dia berkata, " Engkau adalah seperti cecak, ke mana pun
pergi tetap di atas loteng saja ".
Mendengar ucapan Labang Donya maka putri itu merasa
malu lalu ia turun ke bawah. Sebanarnya beruk tadi sengaja
melakukan tingkah yang demikian ketika sedang memasak nasi,
agar putri itu menjadi tertawa.
Setelah itu datanglah Tengku Syah Rimba lalu dinikahkanlah
Labang Donya dengan putri itu. Kemudian Labang Donya
menanyakan kepada istrinya, " Apakah sebabnya negeri ini
tidak ada penghuninya lagi ? "
Putri itu menjelaskan bahwa negerinya telah dilanda bahaya
besar. Seekor raksasa telah menewaskan semua penduduk sedangkan
dia deselamatkan oleh ibunya dengan cara melemparkannya
ke atas loteng istana. Sedangkan kedua abangnya telah lari bertapa
agar sanggup melawan raksasa itu kelak.
Selanjutnya dia menjelaskan bahwa salah seorang abangnya
telah menjelma menjadi beruk, sedangkan yang seorang lagi
menjelma menjadi seekor gajah. Menurut ceritanya lagi bahwa
salah satu cara untuk melihat binatang raksasa itu ialah dengan
cara membakar rumah-rumah. Setelah asapnya mengepul-ngepul
ke angkasa maka biasanya binatang itupun keluar dari tempatnya
sebuah rumah maka keluarlah raksasa itu. Lalu binatang raksasa
itupun dimusnahkan oleh Labang Donya. Setelah itu Labang
Donya beserta istrinya merencanakan untuk pulang ke negerinya.
Sementara itu ada seorang raja di negeri lain yang bernama
Gambang Cina. Pada suatu malam raja itu bermimpi. Dalam mimpinya, raja itu melihat bahwa di kutup bumi terdapat seorang
putri yang cantik. Yang dikawal oleh seorang putera raja seekor
gajah dan beruk. Setelah itu raja itu mengumumkan kepada
rakyatnya, " Barang siapa sanggup mengambil putri itu maka akan
kuberikan hadiah apa saja yang disukainya ". Lalu menjawablah
seorang nenek tua yang bernama Mak Ni. " Biar saya yang akan
mengambil putri itu ".
Kemudian raja Gambang Cina itu memberikan sebuah kapal
lengkap dengan panglimanya dan prajuritnya, lalu berangkatlah
kapak itu dibawah pimpinan Mak Ni. Setelah sampai di tempat
Labang Donya Mak Ni itu membaca sebuah mantra sehingga
Labang Donya beserta beruk dan gajah tertidur pulas karena sudah
terpukau. Lalu Mak Ni itu segera mendatangi istri Labang Donya
seraya berkata, " Tuan Puteri harus tahu bahwa suami tuan
puteri bukanlah seorang anak raja, tetapi dia adalah anak seorang
budak. Di negeri kami ada seorang raja bernama Gambang Cina.
Kami adalah utusan beliau untuk menjemput putri ". Setelah
istri Labang Donya mendengar apa yang diceriterakan oleh Mak
Ni itu lalu ia menjawab, " Aku tidak suka kepada raja yang lalim
itu ".
" O, jangan berkata sekasar itu tuan putri ", jawab Mak Ni.
Lalu Mak Ni membaca mantra lagi agar putri itu tertarik kepada
Gambang Cina. Rupanya setelah itu puteri itupun tertarik kepada
Raja Gambang Cina. Kemudian puteri itupun berkata, " Aku
mau berangkat se sana jika kepadaku disediakan sebuah peti
kaca dan sebilah pisau ".
Permintaan puteri itu dikabulkan oleh Mak Ni, lalu putri
itupun masuk ke dalam peti kaca yang telah disediakan. Kemudian
peti kaca itu dibawa ke kapal, lalu bertolaklah mereka menuju
negeri Gambar Cina.
Setelah beberapa saat mereka berangkat Labang Donya
terbangun dari tidurnya, lalu ia menanyakan kepada gajah dan
beruk. " Ke manakah permaisuriku ? " Gajah dan Beruk menjawab,
"Kami tidak mengetahui karena tadi kami tertidur pulas ".
Kemudian beruk itu memanjat sebatang kayu besar, lalu dilihatnya
jauh ke negeri lain. Setelah itu beruk itu segera menjumpai
Labang Donya lalu ia menceritakan apa yang dilihatnya.
Akhirnya mereka sepakat untuk mengejar kapal itu. Kemudian
Labang Donya naik ke pundak gajah lalu mereka mengarungi lautan luas. Setelah sebulan lamanya di lautan, gajah pun merasa
lelah, lalu gajah itu berkata kepada Labang Donya, " Badanku
tak tahan lagi, aku sudah sangat lemas ". Mendengar keluhan
itu lalu beruk menyahut, "Masakah badan sebesar itu tidak sanggup
menyeberangkan seorang manusia. Biarlah saya yang akan
menyeberangkannya ". Kamudian Labang Donya pun berpindah
ke pundak beruk. Akhirnya mereka pun selamat mendarat di daratan.
Sebaliknya Mak Ni yang telah berhasil membawa isteri
Labang Donya mendapat hadiah dan pujian dari Raja Gambang
Cina, karena telah berhasil membawa seorang puteri yang sangat
cantik. Raja Gambang Cina memberikan kepada Mak Ni untuk
memilih laki-laki yang disenanginya sebagai suaminya. Untuk
itu raja berkata, " Pilihlah salah seorang di antara yang hadir ini
untuk menjadi suamimu !"
Setelah mendengar tawaran raja kepada Mak Ni; maka banyak
di antara pemuda-pemuda yang hadir di tempat itu menyembunyikan
diri agar tidak terpilih oleh Mak Ni yang sudah sangat
tua. Akhirnya Mak Ni mendapatkan seorang laki-laki yang sudah
tua. Sebenarnya Mak Ni mengharapkan suami muda tetapi akhirnya
memperoleh yang tua juga.
Kemudian Raja Gambang Cina menyuruh isteri Labang
Donya supaya keluar dari peti kaca, tetapi puteri itu menolaknya.
Kemudian raja mengancam akan memecahkan peti kaca itu.
Lalu puteri itu mengambil pisau dan berpura-pura ingin membunuh
diri. Akhirnya Raja Gambang Cina mengurungkan niatnya
untuk memecah peti kaca itu.
Sementara itu rombongan Labang Donya sudah mendekati
negeri itu. Lalu mereka bermusyawarah untuk mengatur siasat.
Akhirnya disepakatilah untuk mengirim beruk sebagai mata-mata
untuk menyelidiki kekuatan Raja Gambang Cina. Kemudian
berangkatlah beruk itu ke rumah Mak Ni berpura-pura minta
api. Sesampainya di rumah Mak Ni lalu beruk itu berkata, "Nek,
berilah sedikit api untuk saya ". Permintaan beruk itu lalu dijawab
oleh Mak Ni, " Lihatlah sendiri di dalam onggokan sekam.
Kalau masih ada ambillah sendiri ".
Sementara itu Mak Ni tercengang dan terkenang masa lalu
ketika ia menjemput isteri Labang Donya. Rasanya di sana
dia menemukan sekor beruk dan seekor gajah sebagai pengawal puteri itu. Kemudian tanpa ragu-ragu lagi didekatilah beruk yang
sedang mengorek-ngorek api itu lalu dihantamnya beruk itu
dengan pentul besi oleh Mak Ni. Walaupun beruk itu telah dihantam
dengan pentul besi namun beruk itu tidak merasa sakit
sedikitpun. Oleh karena itu Mak Ni merasa heran dan bercampur
takut, lalu ia lari menemui Raja Gambang Cina untuk melaporkan
bahwa pasukan Labang Donya telah berada di sekitar kerjaan.
Sebelum laporan selesai rupanya rombongan Labang Donya
sedang mengatur siasat dan saling menyampaikan tanda-tanda
yang harus mereka perhatikan jika serangan sudah dimulai. Gajah
mengatakan, " Selama binatang tujuh masih kelihatan berarti
saya masih mampu melawan pasukan tentera Gambang Cina".
Kemudian beruk menyampaikan pula pertanda bahwa selama
belum ada gerhana bulan berarti dia masih mempunyai kekuatan.
Kemudian pula Labang Donya menyampaikan pesan kepada beruk
dan gajah. Pesannya yaitu. " Sebelum berhembus dari arah barat
dan datang hujan dari arah Selatan berarti saya masih mempunyai
kekuatan, sehingga selama itu saya tidak dicemaskan ".
Setelah itu mulailah serangan mereka dilakukan. Beruk
memasuki pagar istana untuk menghancurkan para penjaga istana,
sedangkan gajah menyerang dari belakang istana. Demikian pula
Labang Donya. Akibatnya sebagian prajurit Raja Gambang Cina
telah , dapat dihancurkan dalam . waktu sekejap saja. Setelah
sekian , lama berperang barulah semua pasukan Raja Gambang
Cina dapat dihancurkan oleh Labang Donya, namun peperangan
masih dilanjutkan karena Raja Gambang Cina masih tetap bertahan
walaupun tinggal sendirian. Peperangan mulai dilanjutkan
malah sekarang Raja Gambang Cina berhadapan satu lawan
dengan Labang Donya. Sementara itu beruk menggunakan kesempatan
untuk memasuki ke dalam istana lalu mengambil isteri
Labang Donya dalam peti kaca.
Setelah Raja Gambang Cina dimusnahkan dan isteri Labang
Donya dapat diselamatkan lalu kembalilah mereka ke negeri
Labang Donya. Kedatangan mereka disambut oleh ayah dan
ibu beserta rakyat dengan penuh kegembiraan. Setelah itu raja
menyerahkan kerajaan itu kepada puteranya Labang Donya.
Lalu memerintahlah Labang Donya dengan penuh kasih kepada
rakyatnya.
Kemudian gajah dan beruk pun menjelma menjadi manusia sediakala. Lalu mereka pun dikawinkan oleh Raja Labang Donya
dengan penduduk di negeri itu. Akhirnya setelah mereka berkumpul
kembali maka hiduplah mereka dengan aman. makmur dan
tenteram.</t>
  </si>
  <si>
    <t>Banta Ahmad</t>
  </si>
  <si>
    <t>Pada zaman dahulu di sebuah negeri terdapat sebuah Kerajaan,
raja yang memerintah kerajaan itu tidak mempunyai anak. Ia
menginginkan seorang anak yang akan menggantikannya kelak.
Pada suatu malam sehabis sembahyang magrib, beliau bernazar;
"Ya Tuhanku karuniakanlah kami seorang anak. Kepada anak itu
anak kami cerikan seorang anak miskin, sebagai kawannya ".
Rupanya permintaan itu dikabulkan olehTuhan, lalu lahirlah
seorang anak yang tampan. Sejak lahirnya anak tersebut menangis
semalam suntuk. Raja sangat susah memikirkan anaknya
yang terus menangis. Lalu dipanggilnya nujum dan menanyakan
nasik anaknya itu. Kemudian nujum itu menceritakan hasil
ramalannya, bahwa raja telah melupakan sesuatu yaitu belum
memenuhi nazarnya. Hal itu diakui oleh raja.
Seketika itu pula raja memerintahkan perdana menteri untuk
mencari satu keluarga fakir miskin yang ada di negeri itu.
Akhirnya didapati satu keluarga fakir miskin yang mempunyai
seorang putera, lalu dibawanya ke istana. Kepada keluarga fakir
miskin itu didirikannya sebuah rumah dekat istana dan dibiayai
segala kebutuhan hidupnya.
Anak fakir miskin yang telah diangkat sebagai anak pungut
diberi nama Raja Ahmad, sedangkan kepada anaknya diberi
nama Banta Ahmad. Banta Ahmad mengira bahwa Raja Ahmad
adalah abang kandungnya sendiri. Sebab raja tidak pernah memberi
tahukan bahwa Raja Ahmad adalah anak angkatnya. Setiap
hari Raja Ahmad dan Banta Ahmad bermain berdua-dua dengan
sangat intimnya. Mereka bermain kelereng, bermain sumpitsumpitan.
Pada suatu hari Raja Ahmad dan Banta Ahmad pergi berjalan-
jalan ke suatu tempat untuk menyumpit burung-burung.
Tiba-tiba mereka melihat seekor burung di atas pohon kayu
yang besar. Lalu Raja Ahmad mengatakan kepada adiknya Banta
Ahmad, "Jangan dik sumpit burung itu nanti kita akan mendapat
mala petaka". Banta Ahmad tidak menghiraukan larangan abangnya.
Burung itu disumpitnya lalu jatuh perlahan-lahan. Rupanya
burung itu jatuh kehalaman istana itu tirinya, Puteri Lalila, isteri ayahnya yang kedua yang dikawini oleh raja ketika Banta Ahmad
masih bayi. Burung itu diambil oleh Puteri Laila, lalu disembunyikan
di bawah belanga.
Kemudian datanglah Banta Ahmad ke tempat ibu tirinya,
seraya bertanya, "Bu, adakah ibu melihat burung yang jatuh
di sini ". Puteri Laila menjawab, " Saya tidak melihatnya ".
Banta Ahmad dan Raja Ahmad dipersilahkan masuk ke
dalam istana oleh Puteri Laila. Lalu mereka masuk ke dalam
istana dan kesempatan tersebut mereka gunakan untuk mecari
burung tersebut, namun tidak mereka dapati juga. Ketika Puteri
Laila menuju ke dapur, sekempatan itu digunakan oleh Banta
Ahmad untuk menaiki loteng istana. Di mana ia menemukan
burung yang dicari-carinya, yang telah disembunyikan oleh Puteri
Laila di bawah belanga. Burung itu diambilnya lalu mereka
keluar menuju ke halaman istana. Puteri Laila menyadari bahwa
burung yang disembunyikannya telah diambil oleh Banta Ahmad
lalu ia berusaha mengejarnya, sehingga terjadilah tarik menarik
antara keduanya. Burung yang sudah di tangan Banta Alimad
itu tidak berhasil direbut kembali oleh Puteri Laila. Dalam perebutan
itu baju Banta Ahmad robek di bagian belakang.
Puteri Laila sangat marah, la menyuruh dayangnya mengikat
tubuhnya dengan tali lalu disuruh letakkan dekat W.C. istana.
Tidak lama kemudian raja pulang, la memanggil permaisurinya
dan berseru, ' Buka pintu, dan ambillah ikan ini !"
Setelah tiga kali berturut-turut ia berseru barulah ada jawaban,
"Saya tidak bisa bergerak karena sudah terbelenggu. Naiklah
ke istana ! " Mendengar jawaban itu, raja heran, lalu bertanya,
" Mengapa tuan puteri terbelenggu ? " Puteri Laila menjawab,
" Perbuatan anakmu Banta Ahmad dan Raja Ahmad".
Ketika itu raja amat murka terhadap perbuatan anaknya itu. la
menyuruh agar kedua anak itu dibunuh.
Rupanya Banta Ahmad dan Raja Ahmad menceritakan kejadian
itu kepada ibu kandungnya. Kemudian oleh ibunya peristiwa
tersebut disampaikan kepada seorang budak yang cerdik.
Lalu budak mencari akal untuk menyelamatkan Banta Ahmad
dan Raja Ahmad dari kemurkaan raja. Banta Ahmad dan Raja
Alimad dihias bagaikan dua orang puteri raja yang cantik jelita.
Ketika itu pun datang dalam keadaan marah serta mengamuk
tiada taranya, la ditegur oleh budak dengan suara lemah lembut, "Wahai Daulat Tuanku, janganlah Daulat Tuanku marah-marah
dan ribut-ribut tentu akan malu dilihat oleh calon menantu kita ".
Bujukan budak yang cerdik itu dapat menenangkan raja dari
amukan kemarahan. Kemudian ia naik ke balai ruang dan bermalam
dengan calon menantunya itu.
Raja duduk beramah tamah dengan calon menantunya itu.
Ketika itu budak yang cerdik itu mengatakan kepada raja, " Biarlah
Daulat Tuanku kedua puteri ini saya antarkan ke rumahnya,
dan kalau tuan ingin membunuh Banta Ahmad dan RajaAhmad,
biarlah saya yang membunuhnya. Bila Tuanku ingin memakan
hati dan minum darahnya biarlah nanti saya bawa pulang ". Raja
tidak mengetahui kedua puteri yang telah dihias itu adalah anaknya
sendiri.
Dalam pada itu budak dan kedua puteri palsu itu berangkatlah
dari istana. Dalam perjalanan menempuh hutan belantara
Banta Ahmad dan Raja Ahmad tidak mengalami kesukaran. Lalu
budak mengatakan kepada mereka, ' Kalian telah terhindar
dari bahaya, dan berangkat mencari pengalaman, merantau ke
negeri lain karena ayahmu sangat marah kepadamu ".
Setelah itu budak yang cerdik pulang ke istana dalam perjalanan
ia menyembelih dua ekor kambing. Hati dan darah kambing
itu diserahkan kepada raja sambil mengatakan, " Daulat Tuanku,
makanlah hati dan minumlah darah Banta Ahmad dan Raja
Ahmad yang telah saya bunuh tadi ". Rajapun minumlah darah
dan memakan hati kambing yang disangkanya hati dan darah
anaknya itu. Setelah itu ia merasa senang dan pulang ke istana
Puteri Laila.
Banta Ahmad dan Raja Ahmad berkelana di huta belantara
telah berbulan-bulan lamanya. Pada suatu hari mereka beristirahat
di bawah batang kayu besar karena telah terlalu lelah, tibatiba
seekor burung jatuh di samping mereka. Burung itu terjerat
dengan kayu pada badannya. Lalu burung itu diambil oleh Raja
Ahmad dan disimpan di bawah pohonnya. Rupanya burung
tersebut telah lama diintip dan diusahkan penangkapannya oleh
Tengku *) Syiah Rimba, tetapi selama ini ia belum terjerat dengan
getah yang dipasang pada dahan kayu besar itu.
Ketika burung itu jatuh, Banta Ahmad terbangun ia menanyakan abangnya, " Apakah yang jatuhutadi, Bang? " " Tidak
ada apa-apa ", jawab abangnya berbohong. Banta Ahmad tidak
percayaatas jawaban abangnya itu. Mereka bertengkar, akhirnya
Raja Ahmad mengaku lalu menjelaskan bahwa yang jatuh itu
adalah seekor burung. Mereka sepekat untuk menyembelih
burung itu lalu mereka keluar ke tempat yang terang di bawah
sinar matahari.
Mereka memegang burung itu di atas bara api. Ketika itu
datanglah Tengku Syiah Rimba ke tempat mereka. Kepada
mereka ia mengatakan, " Sudah nasib, sudah rezeki memperoleh
burung ini. Saya sudah bertahun-tahun lamanya berusaha
menangkapnya, namun tidak berhasil juga. Pesan saya kepada
kalian bahwa siapa yang memakan burung ini bahagian kapalanya,
maka ia lebih dahulu menjadi raja, yang memakan ekornya akan
mengalami kesengsaraan, tetapi lama kelamaan ia akan menjadi
raja juga ". Demikianlah pesan Teungku Syiah Rimba kepada
mereka dan dengan seketika ia menghilang dari pandangan.
Ketika mereka akan membagi daging burung itu, mereka
bertengkar. Pertengkaran itu bersumber siapa di antara mereka
yang memakan bahagian kepala burung itu. Pihak abang menyuruh
adik dan sebaliknya di pihak adik meminta abang untuk
memakannya. Untuk menyudahi pertengkaran, akhirnya Banta
Ahmad mengambil bahagian ekor burung itu lalu memakannya.
Karena itu mau tak mau bahagian kepalanya harus dimakan oleh
abangnya. Setelah itu karena kehausan lalu mereka mencari air.
Banta Ahmad naik ke atas sebatang pohon yang tinggi dengan
maksud di mana gerangan air itu ada.
Ternyata tiada berapa jauh dari pohon itu tampaklah sebuah
sumur tua. Raja Ahmad menuju ke sumur itu, sedangkan
adiknya tinggal di bawah pohon. Ia mengambil air untuk adiknya.
Air itu ditampungnya dalam sehelai daun keladi. Ketika akan
membawa air kepada adiknya tiba-tiba keluar seekor Gajah di
dalam hutan lalu Raja Ahmad diangkatnya ke atas punggungnya.
Raja Ahmad dibawanya ke sebuah negeri, yang telah empat puluh
tahun lamanya tidak mempunyai raja yang memimpin negeri itu.
Penduduk di negeri itu pernah bernazar bahwa yang akan memimpin
negeri itu kelak adalah orang yang dibawa oleh gajah.
Banta Ahmad sudah gelisah, ia menunggu dan menunggu.
Ke mana gerangan abangnya pergi; Kemudian pergilah ia mencari abangnya, lalu ditemuilah tapak gajah di sepanjang jalan yang
dilaluinya itu. Karena itu ia berpikir, barangkali ia sudah dibawa
atau dimakan binatang itu.
Ketika Raja Ahmad dibawa oleh gajah, maka kelereng intan
dan kain yang ada padanya dilemparkan sepanjang jalan sebagai
jejaknya. Kemudian sampailan ia pada suatu negeri.
Raja Ahamd kini sudah menjadi raja di negeri itu, sedangkan
Banta Ahmad sedang mencari abangnya. Dalam perjalanan itu ia
tiba pada sebuah kampung, lalu pergi ke surau. Di surau itulah
Banta Ahmad menginap. Kebetulan pada waktu itu tepat pada
saat bersembahyang magrib, lalu ia pun berazan. Suara azannya
yang sangat merdu itu kedengaran ke seluruh pelosok kampung,
sehingga semua penduduk kampung itu bertanya-tanya siapa
gerangan orang yang berazan itu.
Kemudian salah seorang yang cerdik di kampung itu yang
bernama Lahuda menyuruh beberapa orang pemuda pergi ke
surau untuk menyelidikinya. Setelah pemuda-pemuda yang diutus
ke surau mengetahui bahwa yang berazan itu adalah seorang tamu
yang belum mereka kenal, lalu mereka pun pulang untuk melaporkan
kepada Lahuda.
Ketika Lahuda mengetahui bahwa tamu tersebut mau menginap
di surau, lalu ia menyuruh beberapa orang pemuda untuk
mengantarkan nasi kepada Banta Ahmad, tamu yang menginap
di surau itu. Lalu mereka ditanyai oleh Banta Ahmad mengapa
mereka tidak membawa lampu. Mereka lalu mengambil lampu
ke rumah Lahuda. Ketika mereka pulang Banta Ahmad mengambil
kelereng intan dan meletakkan di atas pahanya, sehingga di sekitarnya
menjadi terang. Tidak lama kemudian mereka pun tiba kembali
dengan membawa lampu, dan alangkah terkejutnya melihat
cahaya terang di sekitar Banta Ahmad. Hal yang aneh itu segera
mereka laporkan kepada Lahuda. Lahuda mengatakan kepada
mereka bahwa cahaya itu adalah cahaya intan. Seketika itu pula
Lahuda menyuruh agar Banta Ahmad itu dibawa pulang oleh
mereka ke rumahnya. Namun begitu, Banta Ahmad mengatakan,
Biarlah saya menginap di sini saja, karena besok saya akan
berangkat lagi ". Mereka mendesak agar Banta Ahmad pulang
ke rumah, tetapi Banta Ahmad tidak mau juga. Akhirnya datanglah
Lahuda sendiri untuk memintanya pulang sambil mengatakan,
" Marilah Tuan tidur di rumah saya, di sini banyak pencuri dan nanti barang-barang tuan akan kecurian ". Rupanya
bujuk rayu Lahuda itu berhasil lalu Banta Ahmad berangkatlah
ke rumahnya. Malam itu Banta Ahmad dijamu oleh Lahuda
dengan baik sekali. Kiranya Lahuda itu sudah berniat jahat
kepadanya. " Tuan, berikanlah barang-barang Tuan kepada
saya, supaya saya simpan, agar tidak dicuri oleh maling ", katanya.
Banta Ahmad menuruti permintaannya itu.
Hari sudah pukul 09.00 pagi Banta Ahamd sudah gelisah
ia hendak meninggalkan desa itu, sedangkan Lahuda belum
juga bangun dari tidurnya. Dimintanya anak Lahuda itu supaya
membangunkan ayahnya. Tetapi kira-kira pukul 10.00, isteri
Lahuda pun bangun dan melihat bahwa Banta Ahmad sudah
terikat dekat w.c. rupanya sewaktu Lahuda dibangunkan oleh
anaknya itu Lahuda mengatakan bahwa barang-barang Banta
Ahmad itu tidak ada padanya. Ia marah pada Banta Ahmad dan
menyuruh pelayannya supaya mengikatnya di dekat w.c. Melihat
hal itu, isteri Lahuda merasa tidak senang atas perbuatan yang
keji itu. Ia marah dan memaki-maki suaminya. Akhirnya Lahuda
menyuruh agar Banta Ahmar dilepaskan. Kemudian oleh Lahuda
disuruhnya Banta Ahmad untuk mengembala kambing.
Pada suatu hari Lahuda pergi berdagang keluar negeri dan
Banta Ahmad disuruh duduk di bawah sebatang pohon mangga
di halaman istana itu. Raja menanyakan Lahuda. " Yang duduk
di bawah pohon mangga itu siapa ? " Lalu Lahuda menjawab,
" Itu si Cokeng ! "
Kemudian Lahuda menjual Banta Ahmad kepada raja lalu
raja menyerahkan kepada puterinya yang ketujuh yang belum
memiliki budak. Puteri raja yang ketujuh itu adalah Puteri Bungsu.
Banta Ahmad disuruh menggembala kambing. Kepadanya
disediakan tempat tidur dan makanan selayaknya oleh puteri
bungsu. Namun Banta Ahmad tidak bersedia tidur pada tempat
yang disediakan itu. Ia menganggap dirinya orang yang hina.
Oleh karena itu maka pada suatu hari Puteri Bungsu menanyakan,
" Mengapa kamù tidak tidur dan makan pada tempat yang
saya sediakan. Tetapi kamu tidur di kandang kambing. Bukankah
itu seolah-olah dalam pandangan orang bahwa saya menyianyiakan
hidupmu ?" Banta Ahmad diam dan tidak menjawab
apa-apa. la tetap berpikir bahwa dirinya adalah orang yang hina.
Dari hari kehari kambing gembalanya itu bertambah jumlahnya.
Pada suatu hari hilanglah kambingnya dua ekor. Pagi-pagi sekali ia berusaha mencari kambing yang hilang itu. Telah jauh
ia pergi mencarinya. Dalam perjalanan melalui hutan maka tibalah
ia ke sebuah rumah seorang raksasa. Rumah itu terletak
di tengah-tengah hutan belantara. Setibanya ia di sana raksasa
bertanya, " Mengapa kami ke sini ?" Banta Ahmad menjawab,
" Saya kehilangan kambing dua ekor ". Raksasa itu terdiam
sejenak, lalu mengatakan, " O, kambingmu itu telah kuambil
kemarin, tapi jangan kuatir, akan kuganti dua ekor kambing
emas ". Selanjutnya raksasa itu mengatakan lagi, " Mulai hari
ini kau akan kuambil sebagai anakku, dan kalau bisa engkau, tidur
dan makan di sini saja. Saya akan menyediakan makan untukmu
".
Dua ekor kambing emas pemberian raksasa itu dibawanya
pulang ke rumah tuannya. Ketika itu Puteri Bungsu duduk dalam
keadaan termenung di dekat jendela istana. Ia melihat Banta
Ahmad menuntun dua ekor kambing yang nampak aneh dalam
kawanan kambing-kambing yang lain. Hatinya seakan bertanya,
"Apakah gerangan yang bercahaya dalam kawanan kambing itu ?"
Keesokan harinya Banta Ahmad meninggalkan rumah itu
lalu pergi menuju rumah raksasa yakni sesuai dengan anjuran
raksasa itu kepadanya kemarin. Di rumah ini dia diperlakukan'
sebagai seorang anak raja. Raksasa ini sangat sayang kepadanya.
Namun demikian, Banta Ahmad sekali-kali pulang juga ke rumah
Puteri Bungsu.
Pada suatu malam Puteri Bungsu secara diam-diam turun
dari istana melihat Banta Ahmad di kandang kambing. Kebetulan
malam itu Banta Ahmad menginap di situ. " Mengapa kamu
sudah jarang pulang* ke sini ?" tanya puteri Bungsu. Banta Ahmad
diam saja, dan tidak menjawab pertanyaannya. Keesokan harinya
Banta Ahmad pergi lagi ke rumah raksasa seperti biasa.
Pada suatu ketika pada masa lampau ayah Puteri Bungsu
pernah bernazar, nazarnya yaitu, " Ya Allah kurniakanlah kepada
kami tujuh orang puteri, dan ketujuh orang puteriku itu
akan kupersembahkan kepada burung garuda ( burung raksasa )".
Kini telah tiba masanya burung garuda itu menagih nazar tersebut.
Ia turun dari angkasa menuju negeri itu. Raja kebingungan, lalu
memanggil seluruh rakyat di negerinya, mengatakan : " Barang
siapa yang sanggup membunuh burung garuda, kepadanya akan
kuserahkan ketujuh orang puteriku dan akan kuhadiahkan negeri
ini untuknya ". Mendengar ucapan raja, seluruh rakyat diam, lalu Lahuda
menjawab, " Sayalah Tuanku yang akan membunuh garuda itu ".
Rupanya si Lahuda ini sudah kena kutukan yaitu kepalnya
tidak dapat berlayar lagi di lautan karena ia telah menjual si cokeng
yaitu Banta Ahmad kepada raja. Lalu ia menegaskan kepada raja,
' Asalkan tuanku tidak mungkir akan janji, sayalah yang akan
memusnahkan burung garuda itu ". Raja menjawab, " Kalau
saya mungkir akan janji, kau maki-makilah saya ini "nanti tetapi
ada syaratnya, katanya lagi, " Barang siapa yang telah membunuh
burung Garuda itu haruslah membawa biji matanya kepada saya
sebagai tanda bukti ".
Ketika itu Lahuda pun mengajukan persyaratan kepada raja,
yaitu, " Sediakan untuk saya pedang .dan lembing masing-masing
panjangnya tujuh meter, serta galilah sumur yang dalamnya
tujuh meter pula dekat mahligai puteri yang akan dipersembahkan
kepada burung garuda itu ". Rupanya peristiwa tersebut terdengar
pula oleh raksasa. Pada suatu hari ia memanggil Banta Ahmad
dan kepadanya ia mengatakan, " Pada hemat saya engkaulah
yang sanggup membunuh burung garuda itu dan pilihlah pedang
dan kuda untuk persiapanmu ". Ketika itu Banta Ahmad pun
pergilah ke sebuah gudang tempat pedang-pedang tersimpan.
Diambillah beberapa bilah pedang itu dan dicobanya satu persatu.
Mula-mula diambil pedang berkepala intan, lalu dibakar
kemenyan dan jampi-jampinya. Pedang itu ternyata tidak mau
bergerak sedikitpun. Kemudian dicobanya pedang berkepala
emas, juga tidak bergerak, akhirnya dicobalah sebilah pedang yang
sudah kelihatan berkarat. Pedang itu lalu bergerak dan berbunyi,
" kring " bunyi itu pertanda bahwa pedang itulah yang
akan membantunya kelak. Lalu ia memilih pedang itu. Pedang
yang dipilihnya itu diperlihatkannya kepada raksasa. Mengapa
pedang yang berkarat engkau ambil ? tanyanya. " Karena pedang
inilah yang akan membantu saya kelak ", jawab Banta Ahmad.
Sesudah itu ia mencari kuda sebagai kendaraannya. Kuda
itu banyak yang gemuk dan tangkas. Diarahkannya asap kemenyan
kepada kuda-kuda itu, tetapi tiada satupun kuda itu yang
cocok, kecuali seekor kuda tua yang sangat kurus. " Mengapa
kuda tua ini kau pilih ? " tanya raksasa. " Memang kuda inilah
yang dapat membantu saya nanti ", jawab Banta Ahmad. Tiga
bulan lamanya Banta Ahmad memberi umpan kuda itu, sehingga
badannya menjadi gemuk, dan selama itu pula ia tidak pernah pulang ke rumah Puteri Bungsu. Puteri Bungsupun tidak teringat
lagi kepadanya.
Hari yang dinantinya kedatangan burung garuda itu sudah
tiba, puteri Sulung dibawa ke sebuah padang yang luas untuk
diserahkan kepada burung garuda itu. Dalam pada itu Lahuda sudah
siap-siaga menunggu kedatangan garuda, dengan tombak dan
pedang di tangannya. Ia berdiri dalam sebuah sumur yang dipersiapkan
untuknya.
Di kejauhan tampak oleh puteri sulung seorang putera raja
yang gagah perkasa. Sebenarnya ia adalah Banta Ahmad. Di
tangannya lengkap dengan alat perang dan setibanya di hadapan
puteri sulung, ia menyapanya, " Mengapa tuan puteri sendirian
di sini ? " Berpura-pura tidak tahu kedatangan burung garuda
itu. Puteri Sulung menjawab, " Saya bersama enam orang adik
saya secara bergiliran akan diserahkan kepada burung garuda
sebagai memenuhi nazar yang telah diikrarkan ayah ". Jadi,
siapakah kiranya yang akan membela Tuan Puteri dari bahaya
maut ini ? tanya Banta Ahmad. " Lihatlah di dalam sumur itu,
Lahuda sedang menunggu garuda, dialah, yang akan membunuhnya,
jawab Tuan Puteri, " Apakah yang menjadi pertanda bagi
orang bahwa garuda itu telah dibunuhnya ?" tanya Banta Ahmad
lagi." Pertandanya adalah bahwa kedua biji mata burung garuda
itu harus diserahkan kepada ayahku ", jawab Puteri Sulung.
"Apakah hadiahnya ? " tanya Banta Ahmad lagi. Puteri Sulung
menjawab, " Asalkan kepada ayah tidak diminta bulan dan bintang,
sedangkan yang lain akan dikabulkannya ". Dimikianlah
tanya jawab antara Puteri Sulung dan Banta Ahmad.
Ketika itu Banta Ahmad meminta Puteri Sulung ,'agar
menyerahkan sanggulnya kepadanya untuk dijadikan bukti dan ia
disuruh pulang ke istana. Tidak lama kemudian balai tempat
duduk Puteri itu dibakar sehingga asap mengepul di udara. Turunlah
garuda yang perkasa itu dari angkasa. Seluruh negeri itu
menjadi gelap oleh rentangan sayapnya yang besar dan lebar itu.
Lahuda yang sedang berada di dalam sumur itu terberak-berak
karena ketakutan. Sedangkan Banta Ahmad berdiri bagaikan
pahlawan di padang luas itu.
Burung garuda menegur, " Hai Banta Ahmad, mengapa
kamu di sini, mundurlah segera ! Saya datang untuk mengambil
puteri raja itu ". Banta Ahmad dengan tegas menjawab, "Setapak pun saya tidakkan mundur dan kalau engkau sanggup
menewaskan aku maka akan kenyanglah engkau sepanjang masa ".
Terjadilah perkelahian yang amat seru antara burung garuda
dengan Banta Ahmad. Akhirnya burung garuda itu tewas oleh
hentakan pedang Banta Ahmad. Kedua belah matanya dicungkil
kemudian ditusuk pada seutas rotan, lalu pulanglah ia. Burung
garuda mengakhiri hidupnya dalam keadaan tersungkur di padang
luas itu.
Ketika Banta Ahmad sudah meninggalkan tempat itu keluarlah
Lahuda dari sumur itu lalu dia mengambil lidah burung Garuda.
Kemudian segera menghadap raja lalu berkata, " Daulat Tuanku,
saya sudah membunuh burung Garuda itu. Inilah lidahnya
sebagai tanda. Sekarang cepat-cepat Daulat Tuanku menepati
janji, lalu raja menjawab, " Baiklah Lahuda, bukankah seekor
yang baru kamu bunuh dan masih ada enam ekor lagi ?"
Sesudah itu puteri yang kedua dibawa lagi ke padang luas
untuk dipersembahkan kepada burung garuda. Setiap seorang
puteri dikeluarkan. Rupanya Banta Ahmad meminta pertanda
kepada puteri itu. Ketika puteri yang kedua itu dikeluarkan
Banta Ahmad meminta kerabu, dan kepada puteri yang ketiga
meminta gelangnya, lalu kepada puteri yang keempat meminta
sandalnya. Demikian pula yang bungsu dikeluarkan dia pun
meminta tandanya.
Ketika Puteri Bungsu dilepaskan sendirian di atas balai
di tengah padang lalu terpikirlah dalam hatinya, "Kapankah
Lahuda itu membunuh burung garuda itu, sedangkan dia dalam
sumur. Tetapi kalau bukan dia yang membunuhnya maka siapa
pula orangnya ". Ketika itu dari jauh Banta Ahmad lari dengan
kencangnya dengan seekor kuda menuju kearah puteri itu, lalu dia
bertanya, " Mengapa puteri sendirian di sini ? " Lalu puteri
itu menjawab, " Saya mau dipersembahkan kepada burung
Garuda ". Kemudian berdua saling menatap seolah-olah seperti
sudah kenal mengenal. Hanya puteri itu tidak teringat lagi di
mana gerangan ia pernah melihat anak itu. Banta Ahmad sendiri
sebenarnya sudah mengenal Puteri Bungsu itu karena ia sudah
pernah menjadi pengembala Puteri Bungsu. Namun Banta Ahmad
tidak mau mengenalkan dirinya. Ia hanya mengatakan, " Saya
sangat mengantuk. Bolehkah saya tidur di pangkuanmu ?"
Sewaktu Banta Ahmad tidur pulas di pangkuan Puteri Bungsu lalu datanglah burung garuda. Lalu air mata Puteri Bungsu
jatuh ke muka Banta Ahmad sehingga ia terbangun, lalu bertanya,
" Mengapa engkau menangis ?" Puteri Bungsu pun menjawab.
" Lihatlah burung garuda sudah datang ".
Kemudian Banta Ahmad meminta tanda kepada Puteri
Bungsu. Lalu disuruhnya Puteri itu pulang ke istana. Sepulangnya
puteri, burung Garuda itu pun melayang-layang ke arah Banta
Ahmad lalu terjadilah perkelahian. Dalam perkelahian itu burung
Garuda itu pun mati. Namun Banta Ahmad pun pingsan karena
kena sayap burung Garuda itu. Kemudian datanglah raksasa
yang telah menjadi ibu angkat Banda Ahmar. Lalu Banda Ahmad
dibawa pulang untuk diobati.
Setelah itu keluarlah Lahuda dari dalam sumur. Ketika
dilihatnya mata burung garuda itu tidak ada lalu disayatlah pahanya
sendiri. Sambil mengeluh karena kesakitan lalu ia menghadap
raja untuk menuntut janji raja. Lalu ia berkata, " Daulat
Tuanku burung Garuda sudah saya bunuh. Lihatlah paha saya
sudah digigitnya, sekarang Daulat Tuanku harus menepati janji
untuk mengawinkan saya dengan ke tujuh puteri Daulat Tuanku.
Penuhilah janji itu sekarang ".
Setelah raja memanggil Tengku Qazi ' maka ke tujuh
Puteri itu dibawa ke balai sidang untuk segera dinikahkan dengan
Lahuda.
Sementara itu datanglah seorang pemuda yang bernama
Banta Ahmad sehingga ke tujuh puteri tersebut saling berbisik,
seolah-olah mereka pernah melihat pemuda itu. Saya lihat orang
ini sudah siap-siap dan nampaknya ada upacara tertentu, tunggu
sebentar, " Kata Banta Ahmad. Lalu ia mengeluarkan mata
burung Garuda itu dari sakunya, kemudian diberikan kepada
puteri-puteri itu. Lalu dikeluarkan pula sanggul, gelang dan sandal
sambil bertanya, " Barang-barang ini siapakah pemiliknya ?"
Lalu tujuh puteri itu menjawab, " Barang-barang itu adalah kepunyaan
kami ".
Setelah itu ketujuh puteri itu marah kepada Lahuda yang
bohong itu. Disepaknya Lahuda sampai terpingkar-pingkar.
Lahudapun menjerit. " Jangan disepak aku ". Biarlah saya
menghindar saja dari tempat ini. Akhirnya Lahuda dengan puteri raja dibatalkan. Lalu Banta Ahmad pun pulang ke rumah raksasa.
Besoknya raksasa itu membawa mas kawin untuk melamar
puteri Bungsu raja itu.
Beberapa hari lamanya sesudah perkawinan mereka, Puteri
Bungsu termenung sejenak, lalu dia mengatakan, " kalaulah seandainya
si Cokeng masih ada, tentu saja kita akan senang, sebab
budak itu dahulu adalah pengembala kambing-kambing kita.
Kata-kata itu didengar oleh Banta Ahmad ". " Masih ingatkah
engkau kepada si Cokeng ? " "Ai mengapa tidak saya ingat,
bagaimana pun dia 'kan manusia juga ".
Lalu Banta Ahmad bertanya lagi kepada Puteri Bungsu,
" Tidak kenalkah engkau kepada si Cokeng itu ?"
" Tidak ", jawabnya. " Sayalah orangnya yang dahulu
dijual oleh Lahuda kepada ayahmu ".
Puteri Bungsu sangat malu karena dianggapnya selama ini
seorang budak ternyata ia adalah seorang anak raja.
Kemudian Banta Ahmad diangkatlah menjadi raja di negeri
itu. Pada suatu hari ia mengajak permaisurinya Puteri Bungsu
untuk mengunjungi sanak familinya yang sudah puluhan tahun
ditinggalkannya. Lalu berangkatlah mereka dengan sebuah kapal
lengkap dengan pengawal dan anak buah kapalnya.
Rupanya tanpa setahu mereka Lahuda pun ikut menumpang
di kapal itu. Di tengah-tengah perjalanan, niat jahat dan dendam
a dilahirkan pula. Lalu ditolaklah Banta Ahmad ke
lautan luas itu sehingga Banta Ahmad terhempas-hempas oleh
gelombang lautan yang dahsyat itu. Setelah itu Lahuda menuju
ke kamar Puteri Bungsu, tetapi tidak berhasil karena secepatnya
pula Puteri Bungsu mengunci kamarnya dari dalam, sehingga niat
jahat Lahuda gagal.
Setibanya kapal itu di pelabuhan Lahuda segera melapor
kepada raja Ahmad. Raja Ahmad ini adalah abang dari Banta
Ahmad. Laporan Lahuda pada raja bahwa dia telah membawa
pulang seorang puteri yang bakal menjadi isterinya.
Lalu Raja Ahmad menanyakan kepada puteri itu, apakah
dia mau bersuami dengan Lahuda, maka dengan tegas puteri
itu menolaknya.
Banta Ahmad yang telah didorong oleh Lahuda ke dalam
laut akhirnya mendapat sebilah papan. Kemudian ia terdampar ke sebuah pantai dalam sebuah kerjaan. Di sana ia menumpang
pada sebuah rumah nenek tua. Nenek itu pekerjaannya setiap
hari membawa karangan bunga kepada puteri raja sebagai perhiasannya.
Pada suatu hari Banta Ahmad bertanya kepada nenek
tua itu, "ke manakah nenek membawa karangan ini setiap hari ?"
Lalu nenek itu menjawab, " di sana ada seorang puteri yang
baru dibawa dari negeri lain dari Lahuda ".
Pada suatu hari ketika nenek itu pergi ke belakang, Banta
Ahmad merangkaikan sebuah karangan bunga yang sanga indah
lalu dimasukkanlah bunga itu ke dalam tempat sirih nenek itu.
Setelah itu nenek tua itu tanpa mengetahui bahwa di dalam
tempat sirihnya ada sebuah karangan bunga lalu pergi ke rumah
Raja Ahmad. Setelah mempersembahkan sekarangan bunga kepada
Puteri Bungsu, lalu ia duduk-duduk, istirahat sejenak. Secara
kebetulan pada hari itu Puteri Bungsu meminta sirih sekapur
kepada nenek tua itu ketika dilihat ada sebuah karangan bunga
yang sangat indah di dalamnya dia bertanya, " Siapakah merangkaikan
bunga yang luar biasa indahnya ini ? " Tentu saja ada orang
lain di rumah nenek yang mengarangnya ".
Nenek itu seraya menjawab, " Tidak ada orang lain di rumah
saya. Saya hanya tinggal sendirian di rumah ". Lalu Puteri Bungsu
menyatakan, " Nenek nanti kami akan ke rumah nenek".
" Aduh Tuan Puteri janganlah ke rumah saya, tadi malam
saya sakit perut, sehingga di lantai penuh berhamburan dengan
kotoran nanti Tuan Puteri akan jijik melihatnya ". Lalu Puteri
Bungsu menjawab, " Tidak mengapa nek !"
Nenek tua itu segera pulang ke rumahnya lalu disembunyikannya
Banta Ahmad di atas loteng rumahnya. Setelah itu direbusnya
buah labu tanah yang warnanya:/ kekuning-kuningan
menyerupai kotoran manusia. Buah labu tersebut dihamburhamburkan
ke lantai rumahnya. Kemudian permaisuri Raja
Ahmad bersama puteri bungsu berangkat menuju rumah nenek
tua itu. Setibanya di rumah itu, mereka segera masuk ke dalam.
Kemudian dilihatnya di lantai rumah itu rupanya bukan kotoran
manusia tetapi hanyalah buah labu yang sudah direbus dan
dihambur-hamburkan sehingga menyerupai kotoran. Setelah
puteri Bungsu melihat-lihat ke loteng rumah itu, yang nampak
olehnya hanyalah setumpuk pandan yang telah kering bakal
dianyam menjadi tikar. Karena tiupan angin yang deras tumpukan pandan itu jatuh ke bawah lalu nampaklah Banta Ahmad di balik
pandan itu. Dengan cepatnya Puteri Bungsu merangkul Banta
Ahmad. Lalu keduanya segera menghadap raja untuk menceritakan
segala kejadian yang telah diperbuat Lahuda terhadap mereka.
Akhirnya raja memutuskan agar Lahuda dihukum mati. Setelah
itu berangkatlah Raja Ahmad, Banta Ahmad bersama permaisuri
menuju kampung halaman mereka, untuk mengunjungi ibu mereka.</t>
  </si>
  <si>
    <t>Amat Mude</t>
  </si>
  <si>
    <t>Dahulu kala di tanah alas ada seorang raja yang terkenal
adil lagi bijaksana. Rakyat sangat patuh dan setia karena di bawah
pimpinan raja ini kehidupan dalam negeri penuh kedamaian. Hanya
saja dia tidak mempunyai seorang anak pun walaupun perkawinannya
dengan isterinya telah berjalan lama. Ia mempunyai seorang
saudara kandung yang juga sudah berkeluarga dan dikurniai seorang
anak.
Pada suatu hari sang permaisuri berkata, " Paduka yang
tercinta, kita telah membina mahligai rumah tangga puluhan tahun.
Kakanda telah berikan kemewahan harta benda yang melimpah
ruah, dengan pakaian, perhiasan emas, perak, kerabu lembu dan
sawah ladang sehingga seluruh rakyat cukup menghargai kita.
Tetapi bagiku semua ini tidak berarti apa-apa. Hal ini berarti
bukan saya tidak mencintai kanda, tetapi selaku wanita seusia
saya tentu menginginkan anak sebagai pewaris dari ayahnya yang
perkasa ".
Mendengar ucapan itu sang Raja tertegun sejenak lalu berkata;
"Adinda, saya pun ingin mempunyai keturunan tetapi apa daya
telah kehendak yang maha kuasa. Kita telah berikhtiar dengan
bermacam-macam usaha. Dukun silih berganti, obat terus-terusan
kita pergunakan, namun belum berhasil. Hanya saja yang belum
saya tempuh, " Aku berniat untuk memperoleh anak laki-laki.
Asal ada biarlah aku meninggal sebelum ia sempat kumenikmati
sebagai ayah ". Tinggal ini sajalah yang belum saya niatkan. Walau
demikian mulai hari ini asalkan adinda tenang dan tenteram saya
niatkan dan panjatkan ke hadirat Tuhan Yang Maha Kuasa ",
Sesudah sebulan raja berniat, sang permaisuri pun mengandung
pula. Semua sekitar istana sudah tahu. Demikian pula
akhirnya semua rakyat pun telah merasa gembira dengan keadaan
perubahan badan permaisuri.
Sembilan bulan sepuluh hari lamanya usia kandungan lalu
lahir anak sang raja, seorang laki-laki yang sangat sehat lagi tampan.
Permaisuri sangat berbahagia, demikian pula raja. Tujuh hari
tujuh malam diadakan pesta besar dalam rangka membawa putera
raja turun mandi dan diberi nama " Amat Mude " '. Turut dalam pesta semua undangan, semua binatang darat laut bahkan orang
halus penghuni lautanpun diundangnya. Upacara mandi telah
usai, sang raja mulai badannya terasa tidak enak lalu ia berkata
kepada isterinya. " Adinda, badanku tak enak, ini mungkin merupakan
pertanda bagiku sekarang sudah tiba saatnya untuk menebus
niat yang saya ikrarkan dahulu sebelum kau mengandung". Permaisuripun
teringat dengan janjinya suaminya agar memperolah seorang
anak walaupun maut ditebus dengan maut. Anak sudah lahir
konon ayahnya untuk menebus janji yang sudah diniatkan, pikir
permaisuri ia pasrah kepada takdir.
Sakit raja bertambah parah tiada dukun yang sanggup mengobatinya.
Akhirnya iapun wafat.
Sebagai pengganti raja maka sambil menunggu dewasa dinobatkanlah
pakciknya Amat Mude Raja Muda untuk melaksanakan
tugas raja. Sejak saat itu mulai firasat buruk yang menimpa sang
permaisuri, mula-mula ia dipindahkan ke ruang ujung karena
alasan anaknya masih kecil dan sering-sering menangis diwaktu
tamu/rakyat berkunjung. Ahirnya tipu muslihat Raja Muda berjalan
terus dengan memerintahkan agar kakak iparnya beserta Anak
Mude dibuang ke tengah hutan, karena ia khawatir bila ia sudah
besar akan merebut kekuasaan yang dipangkunya.
Pada suatu hari pegutas berangkat mengantarkan keluarga
yang malang ini ke tengah-tengah hutan. Sebenarnya melihat air
mata permaisuri sipetugas tak tega melihatnya apalagi ia ingat
terhadap almarhum suaminya adalah raja yang cukup adil dan
bijaksana dalam memimpin kerajaan. Tatpi apa boleh buat petugas
tidak ada alternatif lain kecuali melaksanakan apa yang diperintahkan
kepadanya bila tidak, tentu dia akan menerima hukuman dari
raja muda. Raja Muda ini jauh berbeda sifat dan wataknya dengan
raja yang terdahulu yaitu ayahnya si Amat Mude.
Dengan perbekalan yang dibawa, Amat Mude ditinggalkan
bersama ibunya di tengah hutan yang disekelilingnya penuh dengan
binatang-binatang buas.
Waktu berjalan terus Amat Mude pun sudah berusia 8 tahun.
Pada suatu hari ia melihat cucuk sanggul sang Ibu lalu diambilnya.
Dibengkok-bengkokkan sehingga terbentuklah sebuah mata pancing.
Kemudian ia menggunakan untuk memancing di pinggir
kali Alas. Tidak beberapa lama pancingnya disambar oleh seekor ikan yang besar lalu ditarik dan diangkatnya ke darat. Akhirnya
setelah ia mendapat lima ekor iapun pulang dengan penuh kegembiraan.
Sang Ibu pun sangat bersyukur kepada Tuhan melihat
kecekatan dan keunggulan anaknya.
Karena ikannya tak terhabiskan sang ibu berniat akan mencoba
membawa ikan itu ke desa, kalau-kalau ada orang yang mau
menukarnya dengan beras atau barang yang mereka butuhkan
di sana.
Mujur, setiba di desa ia bertemu dengan bekas sahabat suaminya
dahulu, seorang saudagar yang baik hati lagi pemurah. Lantas
sang pedagang membawa sang permaisuri pulang ke rumahnya.
Ia tidak membiarkan permaisuri ini berjualan ikan, semua ikan
disuruh bawa ke rumah. Setiba di rumah ia menyuruh isterinya
mengganti pakaian permaisuri dan memberinya makan.
Sambil isteri saudagar memasak ia mengobrol dengan permaisuri
sehingga diketahuilah keadaan yang sebenarnya.
Isterinya membersihkan ikan di dapur tetapi tatkala membelah
perut ikan pisaunya tertumbuk dengan benda keras di dalam
perut ikan itu, lalu dibuka, alangkah terkejutnya isteri saudagar itu
ketika ia melihat sebuah benda yang persis telor tetapi keras
serta kuning menyala. Dipanggilnya suaminya untuk menyaksikannya.
Suaminyapun kaget dan akhirnya ia yakin bahwa benda
itu adalah emas murni!
Semuanya itu adalah kebesaran Tuhan, karena ia melihat
hambanya yang ikhlas menerima dan membantu orang yang sedang
membutuhkan pertolongan.
Secara diam-diam ia mengatakan kepada isterinya agar
permaisuri perlu dibekali dengan segala keperluannya seperti
beras, garam, pakaian bahkan perlu disiapkan sebuah perumahan.
Lalu ia menugaskan beberapa orang tukang untuk menanganinya.
Karena sang permaisuri merasa waktunya sudah tiba untuk
pulang terutama teringat kepada anaknya yang ditinggalkan
seorang diri di tengah hutan, lalu iapun pamitan. Saudagar yang
budiman ini memerintahkan pegawainya serta tukang untuk
membawa barang-barang yang dibelinya tadi langsung ke tempat
tinggal permaisuri itu di tengah hutan. Setibanya di sana Amat
Mude pun merasa heran, mengapa orang bisa begitu baik terhadap ibunya. Tetapi karena ia sering mendengar cerita ibunya, maka
ia berfikir, tentu orang itu berbuat demikian.
Setelah beberapa hari pegutas itu bekerja maka selesailah
sudah rumah Amat Mude lalu ia tinggallah bersama orang tuanya
di rumah itu.
Kebiasaan memancing terus ia lakukan sehingga tidak sedikit
emas simpanan ibunya dari telur ikan hasil pancingnya, karena
setiap ia memancing pasti ada seekor di antaranya yang bertelur
emas.
Hubungan dengan pedagang sahabat ayahnya bertambah
erat dan bahkan saling kunjung mengunjungi, demikian pula
dengan masyarakat lainnya di negeri saudaranya itu.
Akhirnya terdengarlah berita pada pakciknya bahwa ia
masih hidup bersama ibunya dengan bahagia dan bahkan sekarang
telah menjadi kaya raya. Mendengar ini sang Raja Muda memerintahkan
petugas untuk memanggil Amat Mude. Karena ia tidak
puas dengan keadaannya itu lalu dicarinya dalih untuk mempersalahkan
anak saudaranya itu. Mendengar panggilan pakciknya ia
segera menghadap, walaupun di lain pihak ibunya penuh diliputi
kecemasan. Amat Mude optimis menghadapi apa saja.
Setibanya di sana sang Raja memerintahkan Amat Mude
pergi ke tengah lautan untuk memetik sebuah kelapa Gading '
buat dijadikan obat isterinya yang sudah sakit. Kalau Amat Mude
tidak sanggup mendapatkannya ia akan dihukum mati. la pun
tanpa berpikir panjang menyanggupi untuk memenuhi segala
apa yang akan diperintahkan padanya.
Sudah beberapa hari ia berjalan namun rupanya jalan ke tempat
yang dituju sukar untuk ditempuh karena terletak di tengah
lautan di sebelah barat muara Lawe Alas. Lama ia bermenung
di tepi lautan itu memikirkan jalan nama yang harus ditempuh.
Sedang ia bermenung muncullah seekor ikan besar bernama
Silenggang Raye yang di dampingi Raja Buaya dan seekor Naga
besar. Lalu binatang itu berkata, " Apa gerangan kesulitan
yang sedang tuanku hadapi ?" Amat Mude pun terperanjat
mendengar suara yang datangnya dari binatang itu. Rupanya
binatang 'ini turut menghadiri pesta turun mandinya. Dengan
tidak ragu sedikitpun ia menyatakan maksudnya ke tengah lautan. Dengan serentak ketiga binatang ini menyuruh dia naik ke punggung
Naga, dengan diiringi Silenggang Raye dan Raja Buaya.
Lalu sampailah mereka ke tempat yang dituju. Sebelum naik
ke darat sang Naga menyuruh ia mengambil sebentuk cincin dari
pusatnya, lantas diambilnya seraya mengucapkan terima kasih.
Kiranya cincin itu adalah cincin berkhasiat yang dapat meminta
segala yang diinginkan.
Di pulau Kelapa Gading yang hanya satu pokok tumbuh
di sana. Karena tertuju pikiran memenuhi tuntutan sang pakcik
maka ia coba memetik buah kelapa itu yang kebetulan hanya
sebuah saja. Tatkala sedang memetik buah kelapa itu terdengarlah
suara yang lembut menegur; "Ai, kakanda yang budiman !
Minta dululah kepada pemiliknya baru dipetik. Mengapa kanda
terlalu tergesa-gesa memetik ? " Amat Mude mundur dan berpaling
kearah suara itu. Rupanya suara itu adalah suara seorang
yang kemudian dikenal dengan nama Puteri Niwer Gading, yaitu
puteri yang berasal dari kelapa Gading. Kemudian ia mohon
maaf lalu ia menceritakan mengapa ia memetiknya. Setelah itu
puteri Gading menjawab, " Petiklah buah itu, tapi dengan syarat
bahwa siapa yang memetiknya akan menjadi suamiku, karena
buah kelapa itu hanya satu lagi pula memang sudah demikian
ketentuannya.
Terjadilah dialog dan suasana pertemuan yang penuh syahdu
dan haru. Namun dia merasa kurang percaya tentang kenyataan
yang sedang dihadapinya.
Setelah kelapa dapat dipetik berarti pastilah Amat Mude
menjadi suami Puteri Niwer Gading.
Setelah tuan puteri memerintahkan Dayang-dayang memanggil
wali dan penghuni pulau itu, mereka pun menikah lalu
melanjutkan perjalanan menuju kampung raja Muda, kelapa diserahkan
dan iapun pamitan.
Melihat keunggulan Amat Mude ini barulah pakciknya sadar
bahwa ia bukannya manusia sembarangan. Akhirnya dinobatkanlah
ia menjadi raja lalu memerintah seperti ayahnya dahulu. Ibunya
sangat dicintainya apalagi Amat Mude manusia perkasa,
rakyatnya patuh, negerinya aman, makmur dan damai.</t>
  </si>
  <si>
    <t>Beungong Meulu dan Beungong Peuken</t>
  </si>
  <si>
    <t>Pada zaman dahulu dalam suatu negeri terdapat sebuah keluarga
fakir miskin yang mempunyai seorang anak laki-laki dan seorang
anak perempuan. Anaknya yang laki-laki bernama Beungong
Peukan dan yang perempuan bernama Beungong Meulu.
Orang fakir miskin itu memelihara dua ekor anjing. Anjing
itu sangat disayanginya. Pada suatu hari ia memanggil kedua anaknya,
Beoungong Meulu dan Beungong Peukan. Ketika kedua anaknya
itu telah berada di dekatnya berkatalah orang fakir miskin itu
kepada anaknya, "Wahai anakku, kami berpesan kepadamu berdua
bahwa jika kami telah meninggal dunia nanti, maka peliharalah
baik-baik anjing kita ini ! "
" Ya, Ayah ", jawab Beungong Meulu dan Beungong Peukan.
Kemudian setelah kedua orang tua mereka itu meninggal dunia
ternyata wasiat itu tidak dihiraukannya lagi. Anjing yang merupakan
kesayangan ayahnya dahulu selalu dalam keadaan kelaparan
karena makanannya tidak dihiraukannya lagi.
Setelah keadaan itu berlangsung sekian lama maka pada suatu
hari kedua ekor anjing itu datang menghadap Beungong Meulu
dan Beungong Peukan, lalu menanyakan, " Mengapa kami tidak
diberikan lagi makanan sehingga setiap hari kami selalu dalam
keadaan kelaparan ? "
" Kami tidak sanggup lagi menyediakan makanan untukmu.
Kami sendiri selalu dalam keadaan serba kekurangan ", jawab
mereka.
Setelah beberapa hari beselang kedua ekor anjing itu datang
lagi untuk menanyakan makanannya, tetapi mereka menerima
jawaban yang sama. Akhirnya kedua anjing itu mengancam
hendak membunuh Beungong Meulu dan Beungong Peukan,
sehingga kedua anak itu menjadi ketakutan. Lalu pada suatu hari
Beungong Meulu dan Beungong Peukan meninggalkan kampung halaman, pergi mengharungi lautan luas dengan menggunakan sebuah
perahu kecil.
Keesokan harinya kedua anjing itu datang lagi untuk menjumpai
Beungong Meulu dan Beungong Peukan, tetapi tidak didapatinya.
Yang didapatinya adalah rumah mereka yang telah
mereka tinggalkan dalam keadaan kosong. Kedua anjing itu pun
mengamuk. Rumah itu dihancurkannya, dan setelah itu kedua
anjing itu terus lari ke tepi pantai. Di tepi pantai dilihatnya
Beungong Meulu dan Beungong Peukan sedang menyeberangi
lautan. Tanpa berpikir panjang kedua anjing itu pun menceburkan
diri ke laut mengejar Beungong Meulu dan Beungong Peukan.
Ketika Beungong Meulu dan Beungong Peukan melihat
bahwa mereka sedang dikejar oleh kedua ekor anjing itu mereka
pun berdoa kepada Tuhan, " Ya Allah, lindungilah kami dari
malapetaka ini agar kami selamat. Kami berjanji bahwa kami
akan bersembahyang sunat dua rakaat setelah kami selamat
sampai di daratan nanti ".
Doa mereka ternyata dikabulkan Tuhan. Kedua ekor anjing
itu pun lalu dimakan oleh ikan paus, sehingga Beungong Meulu
dan Beungong Peukan selamat sampai ke tempat tujuan. Setelah
itu mereka pun melaksanakan sembahyang dua rakaat untuk
melepaskan nazar, lalu menuju ke suatu kampung. Setelah sampai
di kampung itu, mereka merasa sangat lapar, lalu meminta
rambutan kepada salah seorang penduduk kampung itu. Ternyata
permintaan itu tidak dikabulkannya kecuali kalau mereka
mau membelinya. Karena tidak mempunyai uang sesen pun lalu
mereka menanyakan rumah kepala kampung dengan maksud
meminta bantuan kepada kepala kampung tersebut.
Ketika telah sampai di rumah kepala kampung lalu mereka
menyapa, "Asalamualaikum ! " "Alaikumsalam ", jawab Kepala
Kampung. Setelah itu barulah mereka menyampaikan maksud
kedatangannya. Lalu mereka pun berkata, "Kami mohon bantuan
Bapak karena kami sudah berbulan-bulan dalam keadaan
lapar, yaitu selama dalam perjalanan ". Kemudian mereka lanjukan
menceritakan apa saja yang telah mereka alami dalam perjalanan.
Namun kepala kampung itu tidak juga menghiraukannya, bahkan
kepala kampung menjawab, "Penduduk di sini tidak sama
dengan pendudu di tempat lain. Di sini penduduknya serba kekurangan
sehingga tidak memungkinkan untuk menolong orang lain". ' Kalau demikian tunjukilah kami sebuah gubuk sekedar
tempat bermalam saja ", kata mereka lagi. Lalu kepala kampung
itu menunjukkan kepada mereka sebuah gubuk tua milik seorang
nenek yang bernama Nekni. Gubuk itu sudah lama tidak ditempati
lagi. Kemudian pergilah mereka ke gubuk itu lalu di situlah
mereka bermalam. Di dalam rumah itu tidak ada makanan yang
dapat dimakan. Yang ada hanyalah tumbuhan yang tumbuh
bagaikan hutan yang terdapat di belakang gubuk itu. Akhirnya
tumbuh-tumbuhan itu terpaksa mereka rebus untuk makanan.
Pada suatu pagi Beungong Meulu berjalan-jalan di semaksemak
dekat gubuk itu. Kemudian ia melihat tiga batang pohon
kayu yang kulitnya dapat dipintal menjadi tali. Kulit kayu itu
diambilnya, lalu diserahkan kepada abangnya. Kemudian kulit
kayu itu dipintal menjadi tali. Akhirnya tali itu dijalin menjadi
jaring. Setelah itu mulailah Beungong Peukan pergi menjaring
udang ke sebuah danau yang tidak berapa jauh dari gubuknya.
Pada hari itu dia memperoleh udang dua bambu V. Kemudian
udang itu sebahagian ditukarkannya dengan beras, dan sebahagian
lagi dijualnya kepada orang-orang kampung itu.
Pada malam hari mereka memasak nasi sebanyak-banyaknya,
lalu makan sekenyang-kenyangnya. Karena terlalu kenyang
akhirnya mereka jatuh pingsan. Ketika telah sadar mereka saling
bertanya, "Apakah gerangan yang telah terjadi pada diri kita ? "
Rupanya tidak seorang pun yang tahu sebabnya.
Keesokan harinya Beungong Peukan pergi lagi menjaring
udang. Udang yang diperolehnya lebih banyak lagi dibandingkan
dengan hari yang pertama. Udang itu sebahagian besar ditukarkan
dengan barang-barang pecah belah, seperti belanga, piring,
mangkok dan lain-lain.
Kemudian pada suatu malam Beungong Meulu bermimpi.
Menurut tafsirannya makna mimpi itu sangat merugikan bagi
diri mereka, sehingga pagi-pagi sekali ia telah menyampaikan
mimpi tersebut kepada abangnya serta melarang abangnya pergi
menjaring udang ke danau. Rupanya Beungong Peukan tidak
percaya terhadap mimpi tersebut sehingga dia pergi juga menjaring
udang. Akhirnya tidak satu pun udang yang diperolehnya. Tetapi ketika ia hendak pulang didapatinya sebuah telur naga.
Telur naga itu dibawa pulang dan direbusnya, lalu ia memesan
kepada adiknya agar jangan memakan telur naga itu, sebab seandainya
telur naga itu ternyata berbahaya tentu akan menimpa
keduanya. Nasehat abangnya ternyata dipatuhi oleh Beungong
Meulu.
Ketika telur naga itu "masak lalu dimakannya oleh Beungong
Peukan. Setelah itu ia merasa sangat haus. Oleh karena itu
disuruh adiknya untuk mengambil air lalu diminumnya. Anehnya
setelah minum sebanyak-banyaknya rasa dahaganya semakin
bertambah-tambah sehingga terpaksa dia menyuruh adiknya
untuk mengambil air minum sebanyak-banyaknya, lalu ia pun
minum lagi sebanyak-banyaknya pula. Setelah itu ia pun merasa
badannya semakin panjang seperti naga. Akhirnya benar-benar
ia menjadi naga.
Setelah Beungong Peukan menjadi seekor naga lalu berkatalah
ia kepada adiknya, " Wahai adikku, aku tidak dapat menemanimu
lagi karena aku telah menjadi seekor naga. Maka cabutlah
sekuntum bunga yang ada di halaman kita, lalu bungkuslah
akarnya beserta tanahnya agar tidak layu. Peganglah bunga itu
dengan sebelah tanganmu, kemudian duduklah di atas pundakku
dan peganglah erat-erat agar kami tidak jatuh ".
Setelah itu mereka pun berangkatlah dari kampung itu
menyeberangi sebuah danau. Ketika mereka bertemu dengan
sebuah muara sungai yang sangat besar maka berkatalah Beungong
Peukan kepada adiknya, " Biarlah kuminum air sungai ini supaya
mudah kita laluinya ". Ketika air sungai itu habis diminumnya
maka nampaklah seekor naga lalu mereka berkelahi dengan naga
itu. Sedang asyik berkelahi dengan naga maka ketika itu berkatalah
Beungong Meulu kepada abangnya, "Wahai abang, bunga
yang di tangku sudah mulai layu. Itu pertanda bahwa musuh kita
akan kalah ".
Akhirnya naga itu pun kalah dan bunga yang sudah layu
itu disuruh buang oleh Beungong Peukan, sedangkan yang masih
tinggal di tangan adiknya hanya dua tangkai lagi, bunga yang
masih segar.
Kemudian mereka melanjutkan lagi perjalanan. Dalam perjalanan
itu berjumpa lagi dengan seekor naga yang sangat besar
lalu mereka berkelahi lagi. Dalam perkelahian itu pun ternyata mereka menang pula. Selama perkelahian itu setangkai bunga
yang ada di tangan Beungong Meulu sudah sangat layu lalu dibuangnya.
Sekarang bunga yang tinggal hanya setangkai lagi.
Setelah itu mereka melanjutkan lagi perjalanan hingga akhirnya
sampai ke sebuah lautan yang sangat besar. Melihat samudera
yang sangat luas itu lalu Beungong Meulu bertanya kepada abangnya,
"Mungkinkah kita dapat mengharunginya samudera yang
sangat luas ini ?" Pertanyaan itu di tanggapi oleh abangnya
dengan penuh keraguan, "Memang samudera ini sangat luas,
dan airnya pun sangat asin. Saya tak mungkin dapat meminum
airnya sampai habis. Namun akan saya coba juga meminumnya
sehingga seandainya ada naga laut tentu nanti kita dapat melihatnya
", kata abangnya. Lalu diminumnya air laut itu. Setelah itu
terlihatlah oleh mereka seekor naga lagi yang sangat besar. Sesaat
itu pula Beungong Meulu berseru, " Wahai abang ! Bunga yang
tinggal setangkai di tanganku bukan semakin layu, malah bertambah
segar tidak sebagaimana halnya dengan tangkai-tangkai bunga
yang lain ".
Hal itu rupanya menjadi pertanda bahwa Beungong Peukan
tidak dapat mengalahkan naga yang dilihatnya itu. Melihat gelagat
yang kurang menguntungkan itu lalu dia berseru kepada adiknya,
" Biarlah engkau kulemparkan ke daratan dan biarlah aku mati
di tengah lautan yang dahsyat ini ".
Kemudian Beungong Meulu dilemparkan oleh abangnya ke
daratan sehingga ia tersangkut di atas pohon cempaka yang tumbuh
di dekat sumur seorang raja yang bernama Raja Muda. Di atas
pohon Cempaka itulah Beungong Meulu menangis-nangis memikirkan
nasib abangnya di tengah laut.
Pada suatu hari Raja Muda menyuruh dayang-dayangnya
mengambil air ke sumur. Betapa terkejut dayang-dayang itu
ketika melihat ke dalam sumur ada bayang-bayang orang yang
sangat cantik sekali. Bayang-bayang itu sebenarnya adalah bayangan
Beungong Meulu yang tersangkut di atas pohon cempaka.
Rupanya dayang-dayang itu menyangka bahwa bayangbayang
itu adalah bayang-bayangannya sendiri, sehingga ia yakin
bahwa dirinya adalah seorang yang sangat cantik. Oleh karena itu
ia menganggap bahwa pekerjaan mengambil air ke sumur tidak
pantas dikerjakannya. Pekerjaannya yang pantas adalah mengipas-
ngipas raja di dalam istana. Akhirnya dayang-dayang itu memecahkan ember yang dibawanya, lalu ia kembali ke istana
Raja Muda. Setelah Raja Muda melihat dayang-dayang itu kembali
dengan tangan kosong lalu raja menegur, "Mengapa engkau tidak
menuruti perintahku ". Lalu dayang-dayang itu menjawab, " Daulat
Tuanku, ketika hamba menjinjing air maka datanglah seekor
anjing mengejar hamba. Lalu anjing itu hamba pukul dengan
ember, sehingga ember menjadi pecah ".
Setelah itu raja menyuruh dayang-dayang yang lain untuk
mengambil air ke sumur dengan menggunakan ember yang dibuat
dari kulit lembu dengan maksud agar ember itu tidak pecah jika
terjadi hal yang sama.
Rupanya ketika dayang-dayang itu sedang menimba air di
sumur dia pun menyangka bahwa wajahnya juga sangat cantik
berdasarkan bayang-bayang yang terlihat dalam sumur, lalu dia
juga merasa kesal terhadap perintah raja. Akibat kekesalan itu
lalu ia melemparkan ember yang ada di tangannya ke arah kawanan
anjing, sehingga ember yang terbuat dari kulit menjadi rebutan
anjing.
Peristiwa yang lucu itu terlihat oleh Beungon Meulu dari
atas pohon cempaka, lalu ia tertawa terbahak-bahak. Tertawaan
itu menyebabkan dayang-dayang itu terkejut lalu ia pun menoleh
ke atas. Alangkah kaget dayang-dayang itu ketika melihat di
atas pohon cempaka ada seorang gadis cantik jelita. Setelah itu
dia lari ke istana melaporkan kejadian kepada Raja Muda. Ketika
mendengar laporan dayang-dayangnya itu, lalu Raja Muda pergi
ke sumur untuk melihat sendiri kebenaran terhadap laporan
dayang-dayangnya. Setelah Raja Muda menyaksikan sendiri
Beungong Meulu, lalu dia bertanya, " Siapakah engkau, apakah
engkau seorang manusia, ataukah jin ? "
" Memang saya adalah seorang manusia biasa ", jawab Beungong
Meulu. "Kalau demikian turunlah ke sini ", kata Raja
Muda. Lalu Beungong Meulu pun turun dari atas pohon cempaka,
Beungong Meulu pun dibawa oleh raja ke Istana. Akhirnya
Beungong Meulu dikawini oleh Raja Muda. Dari perkawinan itu
lahir seorang putera.
Semenjak perkawinan itu, Beungong Meulu belum pernah
berbicara sepatah kata pun dengan suaminya, Raja Muda. Kalau
Kalau raja bertanya tentang sesuatu, Beungong Meulu selalu tutup
mulut dan tidak mau menjawab. Keadaan yang demikian menyebabkan raja kehilangan akal. Oleh karena itu Raja Muda mencoba
memikirkan bagaimana caranya agar isterinya mau berbicara.
Kemudian pada suatu hari raja pergi ke rumah pamannya,
lalu disana beliau berpura-pura mati. Setelah itu pamannya
pergi menjemput Beungong Meulu beserta puteranya. Mengetahui
ayahnya telah meninggal maka anak itu menangis tersedusedu.
Mendengar tangisan anaknya lalu Beungong Meulu bertanya,
"Mengapa kamu menangis ? Aku tahu bahwa kesedihanmu adalah
karena kematian ayahmu. Namun kamu barangkali belum
mengetahui tentang kesedihanku yang kualami selama ini. Tahukah
kamu bahwa abangku telah dimakan oleh seekor naga tanpa
ada orang yang membelanya. Inilah yang menyebabkan ibumu
ini berdiam diri selama ini ".
Ketika Beungong Meulu menyampaikan hal itu kepada
anaknya rupanya Raja Muda mendengar, lalu ia bangun. Kejadian
itu tentu menyebabkan Beungong Meulu sangat kaget karena dia
berhadapan dengan orang mati yang telah hidup kembali. Kesempatan
itu digunakan oleh Raja Muda untuk menanyakan kepada
isterinya, " Mengapa hal itu tidak pernah kamu sampaikan kepadaku.
Mengapa sampai hatimu menelan sendirian kesedihan itu.
Apakah engkau tidak percaya kepadaku ? "
Setelah Raja Muda mengajak isterinya untuk menunjukkan
tempat kejadian itu. Ketika mereka sampai ke tempat itu terlihatlah
oleh mereka tulang-belulang Beungon Peukan yang telah
tewas oleh naga. Di tempat itu Raja Muda terpekur sebentar.
Kemudian dikumpulkannya tulang-tulang itu lalu dipercikkanlah
air bunga. Setelah itu lalu Beungong Peukan pun hidup seperti
sediakala. Lalu Beungong Peukan dibawa oleh Raja Muda ke
istananya dan kepadanya diberikan seekor kuda dan sebuah
pedang.
Setelah Beungong Peukan tinggal di istana, ia berjalan-jalan
ke tepi pantai untuk melihat-lihat keindahan alam. Pada suatu
sore Beungong Peukan melihat seekor ikan besar yang berwarna
kemerah-merahan, lalu dihujamkanlah pedangnya ke arah ikan
itu sehingga ikan itu terpotong dua. Kemudian diambil kepalanya
lalu dicongkel matanya. Mata ikan yang tercongkel itu kebetulan
terpelanting ke suatu kerajaan yang berdekatan dengan
kerjaan Raja Muda. Mata ikan itu lalu menjadi gunung sehingga
menutupi halaman istana raja itu. Gunung itu makin lama makin besar sehingga raja yang berkuasa di kerajaan itu menjadi gelisah.
Dalam keadaan yang sangat gelisah, raja itu mengirimkan
surat ke negeri-negeri lain untuk memohon bantuan. Raja memberitahukan
bahwa barang siapa yang sanggup memindahkan
gunung itu dari halaman istananya maka kepada orang itu akan
diberikan kerjaan itu beserta dengan seorang permaisuri.
Setelah Raja Muda membaca isi surat itu lalu dipanggillah
abang iparnya Beungong Peukan, dan ditanyakanlah tentang
kesanggupannya. Beungong Peukan pun menyatakan kesanggupannya
untuk memindahkan gunung itu. Kemudian berangkatlah
Beungong Peukan ke negeri itu lalu gunung itu dipindahkan
dengan ujung pedangnya.
Setelah itu raja itu pun menepati janjinya dengan menyerahkan
kerjaan itu kepada Beungong Peukan. Selain itu Beungong
Peukan pun dikawinkan dengan Puterinya.
Akhirnya setelah kerjaan itu diperintahi oleh Beungong
Peukan rakyat negeri itu pun hidup rukun dan damai, dan negerinya
pun bertambah makmur.</t>
  </si>
  <si>
    <t>Inem Maskerning</t>
  </si>
  <si>
    <t>Di dalam sebuah kampung tinggal satu keluarga yang bernama
Inem Maskerning. Kampung tempat keluarga Inem Maskerning
itu tinggal ramai sekali. Penghidupan orang di sana terutama
bercocok tanam di sawah. Mereka ada juga yang berkebun,
tetapi jumlahnya tidak banyak. Bila ada suatu pekerjaan dalam
kampung itu selalu dikerjakan bersama-sama, secara gotong royong.
Apabila hari ini mereka mengerjakan sawah pak Amat,
maka besok mereka mengerjakan sawah pak Hasan. Di kampung
itu mereka sudah biasa bekerja bersama-sama ke sana ke mari.
Inem Maskerning sudah lama berumah tangga, sudah lebih
tujuh tahun. Barulah pada tahun kedelapannya Inem Maskerning
dikaruniai seorang anak yang diberi nama Maskerning. Karena
Inem Maskerning lama tidak mempunyai anak, sehingga ada kesempatan
baginya untuk ikut semua kegiatan atau pekerjaan
di dalam kampung itu. Bila pada suatu ketika dia tidak ikut,
orang kampung merasa tidak enak, ada kekurangan perasaannya.
Kehidupan Inem Maskerning dapat dikatakan berkecukupan.
Namun jika ada yang kekurangan boleh minta dan meminjam
sesama penduduk di kampung itu. Pada suatu waktu penduduk
di kampung itu bermusyarawah. Mereka memperbincangkan
mengenai kampung yang sudah cukup padat hingga tidak cukup
lagi bila mengharapkan hasil sawah yang telah ada. Untuk itu
mereka memikirkan bagaimana cara menanggulanginya. Dalam
musyawarah itu. akhirnya diambil keputusan supaya mencari
bersama-sama tempat lain untuk dijadikan perkebunan baru.
Dengan demikian mereka mengharapkan nanti akan dapat memperbaiki
kehidupan mereka. Demikian keputusan mereka dalam
rapat itu.
Selanjutnya penghulu Uten ( hutan ) menentukan hari yang
baik untuk menebang kayu. Di dalam kampung tadi sebagian
besar penduduknya pindah mecari perkebunan baru, yang tinggal
sebagian kecil saja.. Inem Maskerning sudah biasa bergaul dengan
orang banyak Itulah sebabnya ketika sebagian besar orang kampung
itu pergi, hatinya susuah. Dia berkata kepada suaminya, " Marilah kita mencari kebun
yang baru mengikuti orang-orang yang sudah pergi mencari perladangan
baru dari kampung ini. Kampung ini terasa sunyi, hati
saya kurang betah lagi di sini ", Suaminya menjawab, " Untuk
apalah gunanya kita menebang hutan. Anak kita pun hanya seorang.
Kalau hanya untuk penghidupan kita, engkau tidak usah
susah, cukup dari sawah yang sudah ada itu ". Sebenarnya Aman
Maskerning enggan pergi jauh, karena harta yang sudah ada pun
boleh dikatakan cukup.
Beberapa tahun kemudian, semua orang yang tinggal di
dalam kampung itu menjadi susah. Semua yang ditanamnya
tidak tumbuh. Sawah tidak berhasil, hama dan musim kemarau
menjadi-jadi sehingga tanaman rusak, tidak memberikan hasil.
Semua penduduk kampung itu menjadi gelisah, dari kehidupan
yang mulanya cukup akhirnya menjadi susah.
Pada suatu hari Inem Maskerning diajak orang pergi melihatlihat
perladangan yang baru ditebang itu. Setelah pamit pada
suaminya pergilah ia ke sana. Di sana ia melihat tanaman semuanya
tumbuh. Lalu berkata yang punya kebun kepada Inem
Maskerning, " Inilah hasil jerih payah kami setelah meninggalkan
kampung halaman beberapa tahun terakhir ini. Apakah engkau
tidak tertarik melihat tanaman ini. Apakah engkau tidak ingin
ke mari dan apakah engkau tidak ingin mempunyai seperti tanaman
kami ini ".
Sebenarnya Inem Maskerning ketika melihat tanaman di
ladang itu hatinya tertarik. Di dalam hatinya ia berkata, " Bilakah
saya mempunyai ladang seperti orang ini. Bila dulu Aman Maskerning
mau mengikuti tentu sudah jadi seperti ini ". Sesudah dua
malam Inem Maskerning di ladang baru itu lalu dia pun pulang
ke kampungnya. Karena antara perladangan dengan kampung
cukup jauh tak ada yang dapat dibawa, namun dimasukkannya
membawa sedikit sayur dan buah-buahan.
Setelah sampai ke rumah Inem Maskerning menceritakan
kepada suaminya bagaimana keadaan orang di sana. Kehidupan
orang di sana bukan hanya mencukupi, tetapi malah berlebihan.
Semua tanamannya menghijau, senang hati kita melihatnya.
Kemudian ia mengajak Aman Maskerning membuat ladang
di sana. Mendengar ajakan itu lalu Aman Maskerning menjawab,
"Saya enggan berladang ke daerah itu, hati saya sangsi. Tidak usahlah
kita berladang ke sana, mungkin tahun depan sawah kita sudah menjadi ". Setelah itu Inem Maskerning menyahut, " Sebaiknya
kita berusaha seperti orang lain. Supaya kita jangan seperti
sekarang kian hari bertambah susah, karena sawah tidak menjadi
maka marilah kita mengikuti jejak orang itu ".
Akhirnya mereka bermufakat untuk pergi berladang. Sebelum
mereka berangkat meninggalkan kampung, terlebih dahulu
mereka pamit kepada orang tua di dalam kampung itu, " Kami
bermaksud pergi membuka ladang baru, karenanya jangan nantinya
bapak bertanya-tanya di mana kami berada ". Orang tua
itu pun memberikan nasehat, " Bila engkau bermaksud berladang
ke daerah hutan itu bagus sekali. Hendaknya engkau bekerja
dengan rajin agar engkau berhasil. Bila engkau jadi ke sana, engkau
harus sabar, engkau berdua hendaknya seia sekata, semua pekerjaan
hendaklah dengan usaha. Sebagian orang tanpa usaha yang berat
juga mendapat hasil, sebagian lain walaupun dengan membanting
tulang, lama baru berhasil. Itulah sebabnya saya katakan apa
saja yang dikerjakan, harus sabar, apalagi seperti maksudmu itu "
Setelah mendengar nasehat orang itu lalu Inem Maskerning
menyahut, " Sungguh baik nasehat bapak itu, mudah-mudahan
menjadi pegangan kami, semoga sampai yang kami cita-citakan ".
Lalu turunlah mereka dari rumah orang tua itu. Si suami
membawa kapak dan cangkul, serta lain bungkusan, Inem Maskerning
menggendong beras dan tangannya menjinjing periuk
belanga, kemudian melangkahkan kaki ke hutan yang akan dijadikan
ladang. Di perjalanan sambil berteduh, Aman Maskerning
berkata, " Hati saya kurang tertarik melihat keadaan tempat
di sini mengapa berkeinginan benar berladang ke daerah ini ".
Lantas Inem Maskerning menjawab, " Di hati saya semua sama,
yang perlu kita berusaha. Sebahagian besar penduduk kampung
kita sudah pindah ke mari, tentu ada baiknya kita pun ke mari.
Seperti sudah terbang kepada saya, bahwa lama baru kita mendapat
kesenangan. Tidak terlalu banyak berpikir belum sampai
kita sudah banyak dirisaukan ". Sambil berbicara mereka melanjutkan
perjalanan.
Si suami belum menjelajahi hutan itu sehingga semuanya
menjadi perhatiannya. Monyet yang bergantung dijadikan perhatiannya.
" Tidak usaha monyet itu menjadi perhatian, diapun
urusan sendiri mencari nafkahnya ", kata Inem Maskering. Setelah
itu, merekapun sampai ke tempat yang akan dijadikan ladang itu. Oleh karena capeknya maka pada malam hari pertama mereka
berada di sana Aman Maskerning payah terasa memicingkan matanya.
Akhirnya ia tertidur juga dan bermimpi bahwa ia lama sekali
tinggal dalam tempat yang gelap, baru kemudian dapat tempat
yang terang.
Mimpi itu diceritakannya kepada Inem Maskerning, Imen
Maskerning mengatakan, " Itu jangan terlalu diperhatikan. Mimpi
tidak dapat dipercaya ". Setelah satu hari satu malam numpang
di tempat saudaranya, mereka pergi mencari tempat ladang yang
sesuai. Ia minta kepada penghulu Uten *) supaya dtempatkan di
tanah yang subur dan rata, kemudian di jumpailah tanah yang
baik.
Oleh karena ia terakhir datang ke sana, maka dia mendapat
tempat terpinggir yang berbatasan dengan sebuah alur dan sebuah
.bukit kecil. Di pinggir bukit itu terdapat sungai yang airnya agak
deras. Mulailah Aman Maskerning mengusahakan ladangnya,
menebang kayu. Belanja selama menebang kayu, dibantu oleh
saudara-saudaranya yang sudah lama menetap di sana.
Beberapa bulan setelah ladang itu selesai di tebang, telah
nampak tanaman yang tumbuh. Telah menjalar batang labunya,
telah hijau pucuk sayurannya. Setelah beberapa bulan mereka
berusaha membuka hutan untuk perladangan menyebabkan mereka
tidak empat berusaha yang lain, sehingga mereka menjadi
susah.
Kampung sudah ditinggalkan pertolongan pada mereka sudah
banyak, sehingga mereka sudah segan meminjam lagi walaupun
mereka merasa susah, tetapi keduanya selalu rukun damai, seia
sekata, tidak pernah berselisih.
Suatu pagi Inem Maskerning pergi berjalan-jalan melihatlihat
tanamannya, gembira hatinya tidak terkata karena tanamannya
sudah berbunga, dan banyak di ataranya telah menjadi buah.
Dari mulutnya ia berbisik, " Sudah berbuah tanamanku, cerah
masa depanku ". Lalu duduk ia dalam kebun asyik memandang
tanaman yang sedang berbunga. Sesampainya di rumah dijumpainya
suaminya sudah kembali dari menebas rumput di bahagian
atas kebunnya. Lalu diceritakan kepada suaminya bahwa tanaman
sudah berbguna dan berbuah. Alangkan gembira hati suaminya
karena telah tampak hasil jerih payahnya. Esok harinya Inem Maskerning kembali melihat-lihat tanamannya
yang sudah berbuah itu. Tetapi ketika dilihatnya semua
buah tanamannya tidak ada lagi. Jangankan buahnya, bunganyapun
tidak ada lagi. Milihat hal yang demikian pandangannya
menjadi gelap, tunduklah ia di tengah ladangnya itu, sedih hatinya
bukan kepalang, air matanya bercucuran, mulutnya komat
kamit. Siapa gerangan yang mengambil buah tanamanku ini.
Besok harinya pergi lagi ia melihat tanamannya yang belum
sempat dilihat kemarin. Ternyata tanaman itupun tidak ada lagi,
bukan saja bunga dan buahnya yang hilang tetapi batangnya
dirusakkannya. Melihat hal ini hatinya bertambah sedih. Di
situ Inem Maskerning terisak-isak. Sedang asyik menangis suaminya
datang lalu bertanya, " Mengapa engkau menangis sendirian
".
Sambil menangis ia berkata, " Itulah tanaman kita kemarin
masih ada buahnya yang tinggal, dan masih banyak batangnya.
Kini semuanya tidak ada lagi. Bagaimana nanti nasib kita. Kita
sedang susah bertambah susah ". Setelah itu sahut suaminya
setengah membujuk, sesungguhnya kita sudah susah sekali, apa
hendak dikata. Kita bersihkan itu semua dan kita tanam yang
lain.
Kemudian kebun itu ditanam lagi dengan tanaman lain,
dari ujung ke ujung. Hidupnya sangat subur, lebih subur dari
yang pertama. Namun nasibnya sama dengan yang pertama.
Hari ini tampak bunganya dan buahnya, malam harinya hilang
semua, bukan bunga dan buah saja tetapi batangnyapun dirusaknya.
Begitulah selalu terjadi dalam beberapa kali musim tanam.
Karena tanamannya tidak menjadi, Inem Maskerning menjadi
susah dan jatuh miskin. Orang pun sudah enggan membantunya
karena sudah terlalu sering, sedang Inem Maskerning tidak berubah
keadaannya.
Suatu waktu ia musyawarah dengan suaminya, " Bagaimana
mengatasi kesulitan kita ini, cukup sudah penderitaan kita. Badan
sudah letih berusaha, ada saja yang membenci kita. Apakah kita
pulang saja ke kampung ? " Karena ia letih memikirkan nasibnya
lalu keduanya tertidur di tempat masing-masing sehingga lupa
bahwa perutnya sudah lapar. Di dalam tidurnya Inem Maskerning bermimpi, bahwa ada
seorang tua yang mendekatinya. Orang tua itu berkata, " Pergilah
engkau ke penghulu Uten itu, tanyakan padanya mengapa
tanamanmu demikian ". Terjadi dari tidurnya, segera ia menceritakan
kepada suaminya, mengenai amanat orang tua itu di dalam
mimpinya. Kalau demikian marilah kita ke sana. Dalam perjalanan
dia berpikir. " Bagaimana seandainya nanti kalau dia menganjurkan
agar kita pulang ke kampung. Hancur hatiku sekrang,
orang bertambah senang, mengapa saya bertambah susah ". Karena
berfikir seperti itu sehingga kakinya sering terantuk di perjalanan.
Sesampainya di rumah penghulu Uten, diceritakanlah nasibnya
dari awal hingga akhirnya. Mula-mula penghulu Uten itu
terdiam saja tetapi kemudian ia berakta, " Orang yang merusak
semua tanamanmu itu sebanarnya hatinya baik padamu. Dia
ingin mengambil Inem Maskerning menjadi isterinya. Dia adalah
orang hutan, yang hidup berkelompok di sebelah hutan tanahnya
tinggi dekat ladangmu itu ".
" Bila demikian bagaimana nasib kami ini ", tanya mereka.
" Jangan engkau berfikir singkat, akalmu terlalu pendek ", sahut
penghulu Uten. Selanjutnya penghulu Uten berkata, " Besok
pagi engkau Inem Maskerning meraung-raung di dalam pondokmu.
Seolah-olah Aman Maskerning sudah meninggal, engkau
bentangkan tikar dan engkau selimuti badannya, seolah-olah
benar ia sudah mati. Pedang yang sudah diasah tajam dekatkan
pada Aman Maskerning. Setelah semua orang utan itu masuk.
kamu tutup pintu, lalu Aman Maskerning menetak orang hutan
itu semuanya ".
Keesokan harinya Inem Maskerning melaksanakan semua
pesan penguhu uten itu. Setelah segalanya selesai Aman Maskerning
ditidurkan seperti orang yang meninggal lalu Inem Maskerning
mulai menangis. Di dalam tangisnya Inem Maskerning meratap.
" Oh Aman Maskerning engkau sudah meninggal, siapakah
nanti yang mencari nafkahku". Mendengar ratapan orang hutan
yang sudah berada di sekitar itu menyahut, " Sayakan yang akan
mancari nafkahmu ". Lalu meratap lagi Inem Maskerning seperti
semula. Setelah itu menyahut pula orang hutan dengan nada
memberi harapan agar Inem Maskerning tidak perlu susah.
Di depan pintu, sudah banyak orang hutan berkumpul, diantaranya sudah ada yang menjenggukkan kepalanya ke dalam
pondok. Ada seekor orang hutan yang sedang mengandung, duduk
di tangga. Dia berkata, " Dia berbohong bahwa suaminya sudah
meninggal, itu matanya berkedip-kedip ". Orang hutan yang lain
tidak percaya bahwa Aman Maskerning masih hidup.
Akhirnya semua orang hutan masuk ke dalam pondok, kecuali
orang hutan yang mengandung tadi, yang tetap duduk di
tangga. Kemudian Inem Maskerning menarik tali pintu, sehingga
pintu tetrtutup, lalu terkunci dengan sendirinya. Aman Maskerning
bangun dari tidurnya, segera mengambil pedang, lalu semua
orang hutan itu ditetakkannya, sehingga semuanya mati. Orang
hutan itu ada yang ditanamnya dan ada yang dihanyutkannya di
sungai yang mengalir dekat ladangnya itu. Orang hutan yang
sedang mengandung tadi melarikan diri, dan itulah sebabnya
orang hutan masih ada sampai sekarang.
Setelah semua orang huta tadi mati, Inem Maskerning berusaha
lagi menanami ladangnya. Apa yang ditanamnya semua
tumbuh dan bualinyapun .sangat lebat. Saudara-saudaranya
yang tinggal di daerah itu sering meminta padanya bila timbul
masa panceklik. Akhirnya Inem Maskerning mejadi senang dan
kaya, dan suka membantu orang lain.</t>
  </si>
  <si>
    <t>Ine Ude</t>
  </si>
  <si>
    <t xml:space="preserve">Di pinggir sebuah kampung terdapat sebuah keluarga yang
hidup sangat sederhana, rumahnya seperti kebanyakan rumah
orang lain di sana yaitu Rumah belah bubung, dan mempunyai
lima anak tangga. Bila dilihat sepintas lalu kehidupannya seperti
orang yang selalu dalam keadaan senang. Si isteri sangat bijak,
pandai bergaul, tidak pernah berkerut keningnya dan selalu
manis mulutnya apabila berbicara. Semua orang di dalam kampung
itu suka padanya.
Anaknya tidak banyak, hanya satu orang saja, namanya
Siti Sara. Siti Sara ini sangar rajin sekali. Walau pun ia anak
tunggal dan selalu dimanjakan oleh ibunya, tetapi ia tidak pernah
tinggal diam. Apa yang dikerjakan oleh ibunya itu pula
yang dikerjakannya. Umurnya 14 tahun. Dimusim tidak ke sawah
pekerjaannya ialah menganyam tikar. Banyak sudah tikar yang
telah dianyamnya. Tikar yang telah selesai dianyamnya disimpan
oleh ibunya baik-baik, sedangkan yang dipakai sehari-hari adalah
tikar yang dianyam oleh ibunya, sehingga tikar telah banyak digantungkan.
Semua orang di kampung itu memuji Siti Sara, yang seorang
mengatakan dia rajin, yang lain mengatakan ia cekatan, hingga
semua orang sangat senang kepada Siti Sara.
Saa-saat Siti Sara mendapat sanjungan orang karena rajinnya
kebetulan ibunya mulai sakit-sakitan, makin lama tertambah
payah.
Suata malam Siti Sara dipanggil oleh ibunya. " Dekatlah
engkau kemari, ada sesuatu yang hendak aku katakan kepadamu",
kata ibunya. Siti Sara pun datang dan duduk di sebelah kanan
ibunya. Kemudian ibunya berpesan dalam keadaan suara terputus-
putus. " Pesan ibu padamu anakku agar nanti engkau mengikuti
apa yang dikatakan ayahmu. Jangan biarkan hatinya susah,
berbuat baiklah engkau kepada ayahmu ". Nasehat ibunya tidak
dapat di jawab dengan kata-kata tetapi dengan menganggukkan
kepala, karena setelah itu air matanya terus berjatuhan. Tidak beberapa lama ibunyapun menghembuskan napasnya
yang terakhir. Siti Sara menangis tersedu-sedu terutama melihat
ibunya diusung orang ke kuburan. Siti Sara terus menerus menangis.
Malah sampai kehari empat puluh empat ibunya dikuburkan,
Siti Sara masih menangis.
Kini matanya sudah bengkak, serta badan menjadi kurus.
Ayahnya berkata, " Janganlah engkau menangis lagi anakku,
banyak sudah air matamu engkau cucurkan. Ibumu sudah kembali
kepada Tuhan. Jangan engkau selalu teringat kepadanya, umurnya
hanya sampai si situ saja ".
Melihat anaknya Siti Sara selalu termenung-menung ayahnya
mengadakan pesta kenduri untuk mendiang ibunya. Banyak
orang menghadiri kenduri tersebut. Kata ayahnya supaya Siti
Sara terhibur sedikit. Memang ada benarnya karena ternyata
selesainya upacara kenduri itu dia sudah mulai mau tertawa,
sudah mau bermain-main seperti sedia kala.
Sudah lebih satu tahun ibunya meninggal dunia, ayahnya
bermaksud ingin kawin lagi untuk menggantikan ibu Siti Sara
yang telah meninggal dunia. Akhirnya ayah Siti Sara berumah
tangga lagi dengan seseorang janda yang kampungnya tidak begitu
jauh dari rumahnya sekarang. Janda itu mempunyai seorang
anak yang masih kecil.
Sehari dua hari sebulan dua bulan Siti Sara bergaul dengan
ibu tirinya, hati ibu tirinya tampak baik sekali, seperti tidak dapat
berpisah dengan Siti Sara walau hanya sebentar. Bila waktu
makan harus bersama-sama. Keadaan Siti Sara pun sudah kembali
lagi seperti ibunya masih hidup.
Tidak dipandangnya ibu itu seperti ibu tirinya, tetapi dipandangnya
seperti ibu kandungnya. Kini Siti Sara sudah mulai
gairah menganyam tikar kembali, membersihkan rumah. Tidak
tega hatinya membiarkan rumah kotor dengan sampah, karena
itu rumah serta pekarangan selalu bersih. Begitu Siti Sara dengan
ibu tirinya tidak pernah bertengkar dan berselisih.
Sudah tiga tahun lebih Siti Sara bergaul dengan ibunya
lalu perangai ibunya sudah berubah. Hatinya tidak lagi seperti
semula kepada Siti Sara. Pada mulanya hal ini tidak diperdulikan
Siti Sara, dia tetap seperti biasa. Anak yang dibawa ibu tirinya
dahulupun sudah mulai besar sudah dapat mengangkat buyung ke sumur, sudah dapat menjadi kawan berbicara dan kawan bekerja.
Hanya kalau di depan ayahnya saja dia diajak makan bersama,
diikut sertakan kerja bersama. Tetapi di belakang ayahnya dia
disisihkan, tidak diikut sertakan apapun yang dikerjakannya dan
bagaimanapun baiknya ia bekerja, selalu dioceh, selalu dikatakan
tidak ada yang beres. Namun Siti Sara tidak pernah mengadukan
hal ini kepada ayahnya, apapun yang dikatakan ibu tirinya selalu
didiamkannya saja. Pagi hari dia mengambil air memasak nasi
lalu menghidangkannya, namun waktu makan tidaklah bersamasama.
Dia selalu makan setelah orang selesai makan, malah yang
tinggal kadang-kadang sisanya saja.
Siti Sara bekerja tidak pernah berhenti, semua pekerjaan
rumah dibebankan padanya. Dari satu bulan kebulan berikutnya
pekerjaan selalu bertambah sehingga badan menjadi kurus.
Bila ayahnya menanyakan hal itu kepada ibu tirinya, ibu
tirinya langsung menjawab, " Itu hal yang biasa, tidak selalu
badan gemuk, kadang-kadang menjadi kurus pula. Padahal
makannya banyak, tidur semalam suntuk ".
Ayahnya jarang berada di rumah, selalu pergi; bila pergi
memancing ia pergi pagi-pagi pulang petang. Kadang-kadang
pergi berburu sama kawannya. Setelah tiga atau empat hari
baru pulang ke rumah. Begitu selalu sehingga ia jarang di rumah
bersama anaknya Siti Sara. Ayah Siti Sara sebenarnya menyerahkan
kepercayaannya kepada isterinya, untuk mengurus rumah
dan anak-anaknya. Bila ia hendak pergi ia selalu berpesan kepada
isterinya supaya menjaga rumah dan Siti Sara. Semua pesan itu
diterima ibu tirinya, tidak pernah dibantahnya.
Tetapi bila ayahnya tidak ada di rumah Siti Sara menjadi
sasaran. Semua pekerjaannya salah, tidak ada yang baik. Tidak
cukup hanya' di situ saja tetapi kepada orang lain pun dikatakannya,
bahwa pekerjaan Siti Sara tidak ada yang beres. Orang tidak
ada yang mengetahui bahwa semua pekerjaan di rumah diserahkan
semuanya kepada Siti Sara.
Pada suatu hari sehabis memasak nasi, Siti Sara mengatakan
kepada ibunya bahwa beras persediaan sudah habis. Lalu ibu
tirinya menyahut, " Cepat sekali habis beras, tidak patut demikian,
mungkin engkau bawa ke tempat lain atau telah di mana
kamu simpan ". Mendengar tuduhan ibu tirinya lalu ia menjawab,
" Saya tidak pernah pergi dari sini ". Ibu tirinya membentak-bentak dengan marahnya, sambil
membelalakkan matanya, mengeluarkan cacian yang pedas tidak
terhingga. Siti Sara hanya menangis, air matanya bercucuran
menetes melalui dagunya. Kemudian dengan kata membentak
dan mata membelalak ibu tirinya memanggil, " Kemari engkau
Siti Sara, engkau anak pemalas, anak yang membuat papa. Bawa
dan bentangkan terus tikar di halaman supaaya padi dapat dijemur".
Lalu ibu tirinya mengambil segulung tikar dan melemparkannya
hingga mengenai kaki Siti Sara.
Siti Sara jatuh tertelungkup, bibirnya terbentur kena dinding.
Lalu Siti Sara berkata sambil bangun pelan-pelan, " Sampai hati
ibu berbuat demikian. Tikar itu akan saya ambil, mengapa harus
ibu lemparkan padaku ". Belum selesai ia berbicara lalu ibu
tirinya membentak, " Tidak usah engkau banyak bicara, nanti
kupegang rambutmu, saya seret engkau ke halaman ". Mendengar
ancaman ibu tirinya, badannya terasa lemas, lalu disandarkannya
badannya ke dinding dan pikirannya melayang-layang. Tidak berapa
lama kemudian ibi tirinya membentak lagi, " Apa lagi kau tunggu,
mengapa belum juga kau bawa tikar itu ".
Mendengar kata-kata itu, Siti Sara tersentak. Diambilnya
tikar lalu dibentangkannya di halaman, kemudian diambilnya
karung, dan dibawanya ke lumbung. Di" sana ibu tirinya sudah
menunggu, untuk mengisi padi ke dalam karung. Karung
yang sudah berisi padi untuk dijemur diantar dan dituangkannya
dengan hati-hati di atas tikar yang terlebih dahulu sudah disediakannya.
" Sambil duduk menunggui padi jemuran Siti Sara melanjutkan
anyamannya. Ibu Tirinya selalu mencari-cari kesalahan Siti
Sara. Ia belum merasa puas terhadap Siti Sara sehingga diusahakannya
supaya kesalahan Siti Sara selalu ada.
Bila nanti Siti Sara meratakan jemuran padinya, ibu tirinya
berusaha supaya padi itu tumpah. Kadang-kadang dengan tidak
diketahui padi telah dikaiskan ibu tirinya, hingga padi berserakan
di luar tikar jemuran. Dengan demikian Siti Sara menjadi sasaran
bicara. Dikatakan kepada orang lain bahwa Siti Sara tidak berhati-
hati, bekerja semberono, tidak mempunyai perhitungan.
Hari sudah lohor, ibu tiri pergi ke joyah ) Siti Sara tinggal sendirian. Jemuran diratakan kembali. Jemurannya sebenarnya
sudah masak karena panas terik ditunggunya juga sampai sore.
Tidak lama diantaranya ibu tirinya pulang dari joyah, dan memeriksa
jemuran. Timbulah niat buruknya lalu ditepiskan padi
dengan kakinya, sehingga padi banyak berserakan. Segera dipanggilnya
Siti Sara lalu dia berkata, " Dari tadi sudah kukatakan supaya
engkau hati-hati, jangan padi sampai tumpah. Memang
engkau bukan anak yang baik tetapi anak yang berakal buruk.
Lalu Siti Sara menyahut, " Baru saja padi itu saya ratakan,
saya kerjakan dengan berhati-hati agar padi jangan tumpah. " Begitu
selesai Siti Sara berbicara ibunya menyahut, ' Tidak usah
engkau banyak bicara, bila tidak engkau tumpahkan, tentu padi
itu tidak lari dari tikar. Dari tadi pagi sudah kukatakan, tapi tidak
kamu perdulikan. Engkau bekerja sesuka hatimu. Memang kalau
yang buruk itu buruk juga nampaknya ".
Siti Sara sedih, air matanya bercucuran, jatuh dengan derasnya.
Dunia ini dipandangnya sudah gelap. Ketika itu ia berbicara
dan berdoa kepada Tuhan " Ya Tuhanku sungguh susah
hidupku, saya tidak tahan lagi hidup begini. Biarlah aku menjadi
burung, tidak ada lagi orang mencercaku, sehingga hatiku
senang ".
Dengan kekayaan dan kekuasaan Tuhan, apa yang sedang
diminta Siti Sara dikabulkannya. Badan Siti Sara menjadi kecil,
tangannya menjadi sayap, jadilah ia seekor burung. Di muka
rumah Siti Sara ada sebatang pohon kayu, sehingga ke sanalah
mula-mula burung itu terbang. Di atas cabang kayu burung itu
bersuara, "wo wi wo sudah terkabul apa yang saya minta ".
Suara demikian diulangnya beberapa kali, kemudian burung itu
terbang ke dalam hutan yang tidak terlalu jauh dari tempat itu.
Banyak orang yang menyaksikan bahwa Siti Sara telah menjadi
burung. Burung itu warna bulunya indah berkilauan. Orang menjadi
heran mengapa Siti Sara menjadi burung.
Sore harinya ayahnya kembali dari berburu dan setelah
sekian lama berada di rumah anaknya Siti Sara belum tampak
di matanya. Ditanyanya pada isterinya, " Ke mana Siti Sara ".
Isterinya menyahut, " Tadi ia permisi ke tempat temannya,
tapi sampai sekarang belum juga pulang ". Lalu ayahnya bertanya
lagi, " Apakah ada engkau tanyakan kepada temannya ". Isterinya
menjawab, " Tadi ada saya tanyakan kepada temannya. Temannya mengatakan sudah lama ia tidak ke mari ". Setelah itu ayahnya
bertanya lagi, " Kalau demikian ke mana perginya, apakah
ada engkau marahi ". Kata si isteri, " Tidak pernah saya marahi,
bahkan begitu baik hati saya padanya ".
Selain itu ayahnya selalu gelisah, payah ia memicingkan
matanya. Esok paginya ditanyakannya kepada tentangga yang
terdekat, " Apakah saudara ada melihat anakku Siti Sara ?"
Tetangganya menjawab, " Kemarin kami melihatnya bawa ia
sudah menjadi burung. Dia terbang ke dalam hutan sana". Setelah
itu ia pun pergi sendiri mencari anaknya ke dalam hutan. Sampai
di hutan itu dilihatnya ada seekor burung yang sedang berjuntai
di atas dahan. Didekatinya burung itu setelah dekat, burung
itu berbunyi; wo wi wo nge sawah sikutero l). Mendengar suara
burung itu agak percaya bahwa anaknya sudah menjadi burung.
Ayahnya berkata, " Turunlah engkau anakku, janganlah
ayah engkau tinggalkan ". Namun burung selalu berkata berulang-
ulang wo wi wo nge sawah sikutiro ". Burung itu tidak
mau terbang ke dahan lain. Lalu ayahnya menebang kayu tersebut.
Setelah kayu itu rebah lalu burung itu terbang ke dahan
yang lain. Begitu seterusnya hampir habis kayu di hutan itu ditebangnya.
Bila nanti ayahnya sudah letih, sehingga tertidur dia
pada pokok kayu, maka burung itu turun lalu mencabuti semua
duri yang menusuk tangan dan kaki ayahnya. Kemudian ia terbang
lagi ke atas dahan kayu. Setelah hampir malam kembalilah
ayahnya ke rumah.
Sesampainya di rumah ayahnya berpikir bagaimana caranya
menangkap burung itu. Orang menganjurkan kepadanya supaya
dibuat perangkap untuk menangkapnya. Anjuran ini diterima
ayahnya. Lalu ayahnya membuat perangkap untuk menangkap
burung yang terbuat dari batang emping U setelah perangkap itii
siap langsung dibawa ke hutan tempat burung itu berada. Setelah
perangkap itu diletakkan, burung itu berbicara, "wo wi wo saya
tidak suka masuk penjara yang terbuat dari emping, tetapi saya
suka bila perangkap terbuat dari tembaga ".
Haripun sore ayahnya kembali ke rumah, dan menceritakannya kepada isterinya, bahwa burung meminta penjara dari
tembaga. Lalu dengan cepat isterinya menjawab, ' Dari mana
kita cari tembaga, sedangkan kawatpun kita tidak mempunyainya
". Burung pun terbang semakin jauh akhirnya bertengger
di dahan kayu di puncak sebuah gunung. Setiap pagi ayahnya
pergi ke puncak gunung untuk melihat burung, tapi tidak kelihatan
olehnya lagi. Hatinya sangat sedih mengingat anaknya.
Setelah beberapa bulan kemudian ada beberapa orang pergi
mencari rotan ke tempat burung itu berada. Sampai di tempat
itu orang melihat seekor burung, " wah bagusnya burung itu,
belum pernah saya melihatnya burung sebagus itu ", fikirnya.
Lalu kawannya berkata, " Coba kita pakai perangkap mungkin
nanti akan mengenainya ". Lalu mereka pulang ke rumah untuk
membuat perangkap. Perangkap dibuat dari bambu. Setelah siap
dicoba perangkap dipasang di dekat burung tersebut. Begitu
dipasang burung itu berbicara, " wo wi wo perangkap bambu
saya tidak mau, perangkap tembaga aku suka ".. Orang itu menjadi
tercengang mendengar suara burung itu. Kemudian mereka
membuat perangkap dari tembaga. Setelah siap dipasang kembali
di dekat burung itu. Ketika dipasang burung itu berbicara, " wo wi
wo perangkap tembaga saya tidak mau, perangkap perak aku
suka ".
Karena burung tidak masuk, dan meminta perangkap perak
lalu mereka pulang lagi ke rumah, untuk membuat perangkap
perak, setelah siap perangkap perak itu dibawa ke hutan dan dipasang
dekat burung itu. Begitu dipasang burung itu berkata lagi,
bahwa dia tidak suka masuk perangkap perak, tetapi dia mau
masuk perangkap emas. Burung tidak juga mau masuk perangkap,
kemudian sampai di rumah mereka berpikir. Permintaannya
mahal sekali, ke mana dicari emas untuk dijadikan perangkap.
Tidak mengapa, kata orang itu. Biarlah saya usahakan emas,
mungkin burung itu bertuah.
Perangkap emas terus diusahakan, dan setelah siap lalu
dipasang kembali di puncak gunung dekat burung itu bertengger.
Setelah lama dia tunggu belum juga dia mau masuk, malah bersuara
pun tidak. Tetapi akhirnya burung terbang makin dekat
keperangkap emas. Sampai sore hatinya belum juga burung
masuk ke dalam perangkap lalu mereka pulang ke rumah. Malam
harinya mereka tidak tidur mengingat perangkap emasnya, janganjangan
dicuri orang. Subuh-subuh mereka bergegas ke hutan, melihat perangkap
emasnya. Di tengah jalan hatinya bimbang, bagaimana nanti
kalau perangkap itu telah dicuri orang. Sampai dekat perangkap
yang mereka pasang, dari jauh mereka melihat bahwa burung
sudah berada dalam perangkap. Bukan kepalang senang hatinya.
Dipanjatnya batang kayu lalu diambilnya pelan-pelan. Perangkap
dijinjing turun, dan dibawanya ke rumah. Sesampainya di rumah
sangkar burung itu digantungkannya di atas lapau ). Selama ada
burng itu di rumahnya hati sekeluarga tersebut senang, dan rezekinyapun
banyak.
Karena sudah mulai bekerja di ladang, setiap hari keluarga
itu pergi ke ladang. Ketika mereka pulang ke rumah dijumpainya
rumahnya dalam keadaan bersih. Nasi sudah siap dimasaknya
dan terhidang di tempatnya, yang punya rumah keheranan. " Siapa
gerangan yang masak nasi ", fikirnya. Jejaknya tidak ada
orangpun tidak ada yang saya suruh. Mereka memutuskan supaya
nasi itu dimakan saja, hari berikutnya juga demikian, sepulang dari
ladang dijumpainya rumahnya sudah bersih, piring mangkok
tersusun rapi, dan nasi telah tersedia di tempat makanan. Siapakah
gerangan yang memasak nasi ini ingin kami melihat wajahnya,
melihat tangan dan kakinya. Sekarang kami pergi ke ladang.
Barang siapa yang berhati kasih ini kami tinggalkan sirih untuknya.
Sirih yang satu pinangnya mabuk, dan yang lain rasanya sedap ".
Demikianlah yang keluar dari mulut orang itu. Lalu orang itu
berlalu dari rumahnya itu.
Bila empunya sudah pergi, burung tadi menjelma menjadi
manusia, lalu memberihkan rumah, kemudian masak dengan sebaik-
baiknya. Nasi dihidangkan pada tempatnya. Kemudian ia
ingin memakan sirih yang ditinggalkan yang empunya rumah.
Termakanlah ia sirih yang pinangnya memabukkan. Karena
kepalanya pusing sehingga ia tertidur di tempat tersebut. Ketika
yang empunya rumah datang, dijumpainya seorang anak gadis
yang sedang tidur di ruang makannya.
Siapakah orang ini ", kata orang yang empunya rumah.
Dalam suasana demikian, anak itupun terjaga. Alangkah malunya
dilihat orang. Lalu yang empunya rumah bertanya, " Siapakah
engkau anakku, coba engkau ceritakan pada kami ". Anak itu
menyahut, " Karena sudah ditanya bapak, sekarang saya beritahukan. Akulah yang bernama Siti Sara yang menjadi burung,
yang terperangkap ke dalam perangkap emas yang dipasang
bapak ". Gembira hati orang rumah tidak terkira.
Karena sudah kembali menjadi menusia biasa Siti Sara
dipertemukan dengan orang tuanya. Ibu tirinya berjanji akan
merubah perangainya dan tidak lagi berbuat seperti dahulu. Dan
permufakatan kedua orang tua itu Siti Sara dikawinkan dengan
anak yang membawanya dari hutan dahulu.
Akhirnya Siti Sara hidup secara mewah bersama suaminya.
Sifatnya suka menolong orang yang susah, kepada orang tuanya
dia selalu patuh dan hormat. </t>
  </si>
  <si>
    <t>Si Nome</t>
  </si>
  <si>
    <t>Dalam sebuah kampung yang tidak begitu besar, hiduplah
seorang tua. Perempuan tua ini sudah lama ditinggalkan suaminya.
Ketika suaminya masih hidup, pekerjaannya sehari-hari ialah
mencari upah, pergi pagi pulang petang mencari nafkah.
Kadang-kadang bila kerja tidak didapatinya, dia terus pergi
ke hutan memotong kayu untuk dijadikan papan. Bila musim
bersawah, dia pergi mengerjakan sawah orang seperti meluku,
membuat pematang, mumerjak ( menginjak sampai halus ), mumerlis
( membersihkan lereng pematang ). Bila nanti padi hampir
berbuah dia pergi mencari daun, lalu dijalinnya dijadikan atap
untuk orang.
Ketika musim potong padi tiba pekerjaannya mubinuh ( mengumpulkan
padi ) serta mengangkut padi orang sampai ke lumbung.
Begitulah pekerjaan suaminya ketika masih hidup.
Tapi sekarang suaminya tidak ada lagi, tinggallah ia tanpa
berharta sedikitpun, tidak mempunyai sawah, tidak mempunyai
kebun, tidak mempunyai sesuatu harta apapun. Dia tinggal bersama
anaknya.
Rumah tempat tinggalnya kecil, dindingnya terbuat dari
tepas, beratap daun; itupun dalam keadaan bocor. Anaknya yang
sudah remaja ini tidak pandai bekerja. Hal ini disebabkan, ketika
ayahnya masih hidup, ia tidak pernah diajar bekerja. Pekerjaannya
sehari-hari hanya asyik bermain bersama kawannya. Capek bermain
ia pulang ke rumah lalu makan, selesai makan terus tidur.
Tidurnya tidak tanggung-tanggung sampai terbenam matahari.
Begitulah kerjanya setiap hari. Oleh karena itu ia diberi gelar
si Nome.
Karena ayahnya tidak ada lagi terpaksalah ibunya pergi
berusaha mencari nafkah, sebagaimana yang pernah dikerjakan
oleh ayahnya dahulu. Bila musim bercocok tanam, membantu
menanam padi orang, musim melumut ( menyiang padi ) pergi
melumut padi orang. Bahkan ikut pula membantu mengangkut
padi orang sampai ke rumah. Begitulah kerjanya dari tahun ke tahun, menyambung hidupnya,
tetapi tidak pernah merasai kesenangan hidup. Yang paling
susah dirasainya ialah ketika musim lues belang ( masa tidak
bersawah ) sehingga tidak mempunyai pekerjaan, sedangkan
makan harus dipenuhi juga. Ketika kesukaran sudah sangat
dirasakannya, barulah dia berani meminjam beras dari tetangganya.
Itupun kadang-kadang diberikan dan kadang-kadang
tidak. Maklumlah karena sering meminta.
Bila sudah tidak ada jalan lain untuk mencari beras lalu diambilnya
niru, dijinjingnya karung kecil, lalu berjalan menuju kincir
padi sampai di kincir padi diletakkannya karung kecil, diikatnya
kepalanya, ditampinya sekam, untuk mendapatkan sisa-sisa
beras yang akan ditanak yang akan jadi nasi.
Suatu waktu dipanggilnya anaknya Si Nome.
' Win *' ke sinilah kamu ". Anaknya pun terus datang
duduk dekat ibunya. Lalu ibunya berkata kepada anaknya, " Win
kamu sudah besar, tentu kamu sudah dapat menolong bekerja
bersama ibumu. Apa yang dapat dikerjakan orang, cobalah
engkau kerjakan juga. Mudah-mudahan hidup kita menjadi baik.
Ibu terus menjadi tua, tenaga ibupun sudah semakin berkurang.
Ibu sudah merasa letih sekali. Rasanya ibu sudah tidak sanggup
lagi bekerja, apalagi pekerjaan yang berar-berat".
Si Nome tercengang cambil melihat ke mulut ibunya. Ketika
itu timbullah rasa sayang kepada ibunya. Sembari matanya
tercengang, ia berpikir, " Apa gerangan pekerjaan yang dapat
saya kerjakan. Untuk mencari upah ke sawah orang, saya tidak
pandai bekerja. Untuk menggergaji kayupun saya belum pandai.
Ingin mengerjakan kebun tidak mempunyai tanah ". Namun
karena mendengar perkataan Ibunya, lalu ia menyahut, " Ibu,
kalau begitu besok saya pergi untuk mecari pekerjaan. Mudahmudahan
nanti saya akan mendapat pekerjaan ".
Besok harinya setelah sampai pagi diapun pamitan pada
ibunya. Lalu ia pergi, pergi tanpa mengetahui tujuannya. Setelah
lama ia berjalan haripun sudah lohor. Karena perjalanannya
sudah jauh badan dan kakinya sudah terasa letih, lalu dia berteduh
di bawah sebatang kayu. Karena letihnya, perutpun terasa
lapar lalu disandarkannya badannya ke batang kayu hingga akkirnya tertidur.
Tersentak dari tidurnya dilihatnya hari sudah petang sehingga
ia berniat hendak pulang. Tidak berapa jauh dia berjalan didengarnya
bunyi jeritan seekor kucing. Memang betul dia melihat seekor
kucing sedang diikat hendak dibunuh orang. Lalu Si Nome bertanya
kepada orang itu, " Mengapa kucing itu bang ?" Lalau
orang itu menjawab, " Kucing ini jahat sekali. Pekerjaannya di
rumah hanya menghabiskan makanan sajian, sedangkan tikus
ia tidak mau. Lebih baik dibunuh saja, dari pada mengacau
saja ". Setelah itu Si Nome menyahut, " Jangan abang bunuh
kucing itu, biar saya bawa ke rumah ". Lalu orang itu menjawabnya,
' Tidak usah kucing ini engkau bawa. Kucing ini tabiatnya
tidak baik, hanya menghabiskan makanan saja, bahkan
membawa kekacauan, menyusahkan kita karena menghabiskan
nasi saja ".
"Tidak mengapa abang, walaupun ia bergitu sifatnya berikanlah
kucing itu padaku ", * jawab si Nome kemudian karena si
Nome ingin sekali memiliki kucing itu, lalu kucing itu diserahkannya
kepada si Nome. Si Nome sambil menggendong kucing itu,
pulang ke rumah. Sampai di rumah hari sudah hampir magrib.'
Dari kejauhan ibunya sudah melihatnya. Sesampainya di rumah
lalu ibunya bertanya, " O anakku, sudah sangat sore engkau
pulang. Apa yang ada padamu, anakku ?" Si Nome menyahut,
" Aduh ibu, hanya ini yang ada hanya seekor kucing. Tadi kucing
ini mau dibunuh orang. Saya pikir, biar saya bawa ke mari untuk
kita. Itulah sebabnya kucing ini saya bawa ". Setelah itu ibunya
berkata lagi, " O anakku untuk apa engkau bawa kucing ke
mari. Makanan apakah yang kita berikan kepadanya nanti, sedangkan
untuk makanan kitapun tidak cukup. Tidakkah nanti akan
manambah kesukaran kita saja ". Sahut Si Nome, " O Ibu tidak
mengapa nasi bahagian saya yang akan diberikan padanya, biarlah
bahagian saya akan saya bagi dengan kucing. Janganlah ibu
bersusah hati ".
Keesokan paginya selesai makan pagi Si Nome pamit kepada
ibunya. Ia pergi lagi mencari pekerjaan. Begitulah Si Nome
berjalan tanpa mengetahui ke mana tujuannya, pekerjaan apa
yang harus dikerjakannya. Lama sudah ia berjalan, kakinya
sudah terasa letih, perut terasa lapar, lalu sampailah ia ke satu
tangkir yaitu tebing kecil yang pada bahagiannya dapat berlindung. Di bawah tangkir Si Nome duduk, hingga tanpa disadarinya
dia pun tertidur. Sedang ia tidur terdengar suara lengking
anjing. Karena kerasnya lengking anjing itu sehingga ia terjaga.
Kemudian dilihatnya ada orang sedang memukul anjing lalu
dia pergi mendekati orang itu.
Setelah dekat ia bertanya, " Abang, mengapa anjing itu dipukul
? " Lalu orang itu menjawab, " Anjing itu saya pukul
karena ia tidak mau berburu kijang, sedangkan anjing yang lain
setelah melihat bekaskijang terus ladi memburu, menyelusuri bekas
tersebut, tetapi anjing ini tidak mau memburu seperti anjinganjing
lain. Itulah sebabnya anjing ini saya pukul. Biar dia dibunuh
dari pada dia hanya menghabiskan makanan saja ". Setelah
mendengar penjelasan orang itu lalu si Nome berkata, " Begini
bang jangan bunuh anjing itu, baiklah abang berikan anjing itu
untuk saya, kasihan dia ". Lalu sahut orang yang empunya anjing
" Bawalah anjing ini untukmu " seraya memberikan tali
pengikat anjing pada si Nome. Lalu Si Nome berjalan pulang
karena hari pun sudah sore. Sampai di rumah, dilihat ibunya
si Nome membawa anjing. Langsung ibunya bertanya, " Anakku,
hari sudah senja baru engkau pulang ! Adakah engkau mendapat
rezeki ? " Dijawab pertanyaan ibunya, hari ini hanya ini yang
dapat saya bawa ibu, yaitu seekor anjing " Ibu heran, lalu
berkata lagi, " O, anakku mengapa engkau bawa anjing ke mari.
Untuk apa gunanya anjing itu bagi kita. Kemarin engkau membawa
kucing, sekarang engkau membawa anjing. Bukankah itu
membawa beban bagi kita, sedangkan kita dalam keadaan susah ".
" Tidak mengapa ibu ! saya tidak akan menyusahkan ibu,
nasi bahagian saya nanti kuberikan untuknya ". Demikian ucapan
anaknya, lalu ibunya terus diam. Si Nome pun diberikan
a makan malam.
Pada esok paginya setelah selesai makan Si Nome berpikir,
" Ke manakah hari ini saya akan pergi meminta pekerjaan kepada
orang, ternyata sedang tidak ada pekerjaan. Ke mana-mana
saya sudah pergi tidak juga saya dapati. Sudah dua hari pergi
mencari pekerjaan, tapi tidak saya dapati ".
Kemudian ia pamit pada ibunya, lalu ia berjalan menyelusuri
pinggir perkebunan orang. Dia sudah melewati beberapa
perkebunan orang namun pekerjaan yang dicarinya tidak bersua.
Ketika ia sampai pada sebuah kebun, dilihatnya orang berkerumun memperhatikan sesuatu, kemudian semuanya pada belarian
meninggalkan tempat tersebut kecuali tinggal hanya seorang saja.
Orang itu memegang kayu hendak memukul kepala seekor ular.
Si Nomepun mendekati ke tempat tersebut, " Abang, mengapa
ular itu hendak abang pukul ?" Lalu orang itupun menyahut,
" Ular ini saya pukul karena ia selalu melewati kebun ini ". " Bila
engkau tidak takut baiklah engkau bawa saja agar ular ini tidak
lagi kami lihat di sini ", sahut orang itu.
Selanjutnya Si Nome memegang pada ekor ular tersebut lalu
ditariknya dibawa pulang. Tidak jauh dari tempat tersebut ular
itu berkata kepada Si Nome, " O, abang lepaskanlah aku ". Kemudian
Si Nome berkata, " Biarlah engkau saya bawa pung ke rumah
". " Jangan " sahut ular. " Asalkan saya tidak engkau bawa,
saya akan berikan kulitku ini kepadamu. Kulitku ini bila engkau
bakar nanti asapnya dapat mendatangkan apa saja yang engkau
kehendaki sahutnya lagi ". " Benarkah katamu itu ?" kata si
Nome. "Benar", jawab ular.
Lalu si Nome mencari daun kayu untuk membungkus sarung
ular tadi. Setelah dibungkusnya lalu iapun pulang ke rumah.
Sampai di rumah ibunya telah menunggu dan menyapa, "Engkau
pulang hari sudah senja ! Adakah rezeki yang engkau bawa
hari ini ?" " Tidak ada sesuatu apapun yang saya bawa pulang
ibu ", sahut si Nome. Lalu ia menyimpan sarung ular di atas
bara rumahnya.
Sesudah dua hari sarung ular tadi disimpannya, dilihatnya
sarung itu tidak ada lagi ditempatnya. Hatinya gelisah, dan
bertanya-tanya, siapakah yang mengambil sarung ular dari atas
bara ini. Melihat si Nome termenung-menung, kemudian datanglah
kucing mendekat kepadanya. Kemudian kucing itu bertaka
" Mangapa Tuan seperti dalam keadaan gelisah resah ?" Menyahut
si Nome, "Sebabnya saya bersusah hati hari ini karena dua hari
yang lalu saya ada menyimpan sarung ular di atas bara, tetapi
sekarang kulihat tidak ada lagi. Siapa gerangan yang telah mengambilnya
?"
Setelah itu kucing itu pun menjawab, " kalaulah karena
itu yang menyebabkan Tuan bersusah hati, baiklah nanti saya
yang akan mecarinya ". Bila demikian kapankah engkau pergi
untuk mecarinya, tanya si Nome, " Kalau demikian pergi tuan
mememasak nasi sebanyak sebambu beras. Kerak nasi tersebut
biarkan begitu saja jangan dipecah-pecah ". Kemudian si Nome menyurush ibunya memasak nasi. Ibunya berkata, " Untuk
apa nasi sebanyak itu, sedangkan beras kitapun mungkin hanya
tinggal satu bambu saja ".
Begitulah nasipun terus dimasak oleh ibunya si Nome, keraknya
dibiarkan, dan diberikannya pada anaknya si Nome. Oleh
si Nome nasi dimasukkan ke dalam tempat nasi lalu diberikannya
kepada kucing peliharaannya. Kemudian kucing bersama dengan
anjing pergi mencari sarung ular ke seberang sebuah danau. Rupanya
sarung ular tadi telah dicuri oleh seseorang, karena ketika
si Nome berbicara dengan ular dalam kebun beberapa hari yang
lalu, pembicaraan tersebut didengar oleh orang itu. Kucing dan
anjing pergi dengan menggunakan kerak nasi perahu, dan nasi
menjadi makanan dalam perjalanan. Ketika sarung dicuri orang
itu, rupanya kucing memperhatikannya sampai orang itu menghilang
dari matanya. Dalam perjalanan ini anjinglah yang mengikuti
jejak orang itu sampai ke rumahnya. Sesampainya di rumah
orang tersebut, berkata kucing kepada anjing, " Engkau menunggu
di luar dan saya yang masuk ke dalam ".. Lalu kucing masuk
ke dalam rumah tersebut. Di dalam rumah tersebut kucing berjumpa
dengan seekor ular. Melihat kucing datang, tikus berkata,
"Bila yang kau cari sarung ular, maka sarung itu ada di dalam tong
ini ". Bila demikian tolong engkau cari, sebab sarung itu kepunyaaan
saya, kata kucing. Kemudian tikus melobangi tong itu serta
mengambil sarung itu, lalu diberikannya kepada kucing. Setelah
itu cepat-cepat kucing keluar dari rumah itu lalu bergegas pulang
bersama anjing.
Sesampainya di tengah laut karena perut sudah lapar, anjing
menggigit kerak nasi yang dijadikan perahu, sehingga hampir saja
perahu mereka tenggelam. Sampai di rumah sarung ular itu diberikan
kepada si Nome. Esok harinya si Nome berkata kepada
ibunya, " pergilah ibu meminang ke rumah uak ". Lalu sahut
ibunya, " Bagaimana saya pergi meminang, sedangkan kita tidak
mempunyai apa-apa, anakku ". "Biarlah ibu ", sahut si Nome.
Setelah itu keesokan hatinya itu ibu si Nome pergi rtmenjumpai
uak si Nome untuk meminang anaknya.
Sesampai di rumah, uaknya berkata, " Sudah lama sekali
tidak pernah datang ke mari. Apakah tidak sibuk sekali selama
ini ? " Lalu ibu si Nome berkata, " Memang banyak sekali yang
saya kerjakan untuk menyambung hidup ". Bagaimana keadaan si Nome, barangkali badannya sudah besar, tanya uaknya lagi.
Setelah itu mulailah ia menyampaikan maksudnya, seraya berkata,
"Bila abang setuju berilah saya anak abang salah satu untuk menjadi
menantuku, untuk temanku bermusyawarah dan bermufakat.
Susah sekali saya tidak ada kawan ". " Dan pihak abang tidak
ada salahnya. Namun coba tanyakan sendiri, kepada mereka
yang mana di antara mereka yang bersedia, itulah yang engkau
ambil menjadi menantumu ", sahut abangnya. " Karena mereka
tujuh; orangnya, cobalah terlebih dahulu engkau tanyakan pada
anak yang sulung ".
Kemudian ibu si Nome memanggil anak abangnya yang tertua.
Setelah anak itu datang dan duduk di sampingnya, barulah
dia berkata, " O, Ipah, rindu sekali bibi padamu, tolonglah cari
kutu di kepala bibi ". Lalu anak itu mencari kutu bibinya. Sedang
anak gadis ini mencari kutu, bibinya berkata " O anakku, pandai
sekali engkau menjadi menantuku ?" Setelah bibinya berkata
demikian, Ipah Ulu Bere menjadi marah, seraya ia berkata, "Pin
bibi. Saya ini mau dijodohkan dengan si pemalas itu ? Orangnya
miskin rumahnya tidak diurus, atap tidak berganti ". Lalu
diludahinya kepala bibinya seraya ditinggalkannya.
Keesokan harinya bibinya datang lagi, dan memanggil anak
abangnya yang nomor dua. Lalu bibinya berkata, " O Ipak,
rindu sekali bibi padamu, tolonglah carikan kutu bibi ". Lalu
anak gadis itu menjawabnya, " Baiklah bibi, mari kucari ".
Sedang ia mencari kutu, bibinya berkata "O Ipak, pandai sekali
engkau mencari kutu, senang sekali hati bibi padamu. Maukah
engkau menjadi menantuku ?" Mendengar kata bibinya itu anak
gadis itu menjadi marah lalu berkata, " Pih bibi. Apakah saya
mau dijodohkan dengan orang yang papa, orang yang miskin,
saya tidak mau ". Lalu diludahinya kepala bibinya, seraya ditinggalkannya.
Bibinya menjadi sedih sekali, kemudian dia minta izin pada
abangnya untuk pulang. Di tengah jalan dia berpikir, " Bagaimanakah
kiranya nanti yang suka kepada anakku ".
Bagitulah selanjutnya setiap hari dia pergi ke tempat abangnya
dengan maksud melamar. Sampai dengan anak nomor enam
selalu dia diperlakukan oleh anak abangnya itu dengan tidak sopan,
tidak seorangpun diantaranya yang suka menjadi menantunya.
Namun ketika hendak bertanya kepada anak abangnya yang nomor tujuh, anak yang bungsu, memang pada mulanya berat
juga hati ibu si Nome berbicara. Dia masih teringat pada tingkah
laku kakak-kakaknya, bagaimanakah akhirnya ? Akhirnya
dikatakannya juga, seraya dipanggilnya anak abangnya yang
bungsu itu kemudian anak gadis itupun datang serta duduk di samping
bibinya.
" O Ipa sungguh rindu bibi padamu mari ke sini carikan
kutu bibi ". " Baiklah bibi ", sahut Ipak tadi. Tidak lama antaranya
bibinya berkata, " O Ipak, maukah engkau menjadi menantuku
? untuk temanku, teman bermufakat, kawan bermusyawarah.
Sejenak Ipak bisu terdiam, kemudian dia menjawab,
" Saya tidak bertingkah bibi. Saya serahkan saja semua itu pada
ayah dan ibu, bila ayah dan ibu sudah setuju saya ikut saja dan
tidak menolak ". Mendengar jawaban gadis bungsu itu bibinya
tersenyum lega. Lalu menjumpai abangnya. Sesampainya di
hadapan abangnya lalu ia berkata, " Abang "Ipak bungsu itu
berkenan menjadi menantu saya, lalu bagaimana pertimbangan
abang ". Sahut abangnya, " Bila dia sudah suka, itu suatu pertanda
yang baik. Kami hanya merestui saja, sedikit saya tanyakan,
rumahmu kecil, hartamu tidak ada, dari mana nanti engkau mencari
maharnya dan bawaan untuk menantumu ?" Mendengar
itu lalu dia menjawab. Bila demikian kata abang baiklah adik
sampaikan terlebih dahulu kepada si Nome bagaimana nanti
pendapatnya ".
Sekembalinya dia ke rumah, dia memanggil anaknya, seraya
menjelaskan, " Maksud kita telah saya sampaikan semua pada
uakmu ". Lalu bagaimana kata uak, sahut si Nome. Baik sekali
sambutan uakmu, dan si Ipakpun sudah setuju. Hanya sedikit
yang uakmu tanyakan. Apa yang akan engkau berikan nanti
untuk bawaannya. Hanya itu saja. Kata si Nome, " Kalau demikian
ibu tanyakan saja apa-apakah yang diminta uak itu, saya
nanti akan memenuhinya ". Mendengar jawaban anak, lalu ia
bertanya, " darimana nanti anakku cari, sedangkan kita tidak
mempunyai harta ". Belum selesai ibunya bertanya si Nome
sudah menjawab, " Tidak mengapa ibu, tidak usah ibu risaukan.
Pergilah itu ke rumah uak untuk menanyakannya sekali ". " Bila
demikian katamu, besok pagi ibu pergi kepada uakmu untuk
menanyakannya ".
Selanjutnya besok paginya pergilah ibu si Nome ke tempat abangnya. Sesampainya di sana dia langsung menanyakan, " Apakah
yang akan abang minta dan apa pula yang diinginkan si Ipak
bungsu. Abangnya menjawab, "Bila engkau sudah sanggup, coba
kamu berikan kain secukupnya, kerbau satu ekor untuk tanda
setia pada abang ". " Baiklah, permintaan abang akan saya sampaikan
terlebih dahulu kepada si Nome, kemudian saya datang
lagi ke mari memberi khabar kepada abang " Sesampainya
di rumahnya diceritakan kepada anaknya semua permintaan uaknya.
Si Nome menyahut, " Kalau hanya itu yang diminta paman
baiklah ibu. Mudah-mudahan dapat kita penuhi ". Lalu si Nome
mengambil sarung ular yang sudah lama disimpannya di atas
para rumahnya. Dibawanya ke depan rumahnya lalu dibakarnya.
Setelah sarung ular berasap si Nome meminta sebuah rumah, lalu
berdirilah rumah di mukanya. Kemudian dimintanya sapi dan
kerbau itupun segera ada di depannya. Dimintanya pakaian,
pakaian itupun segera bertumpuk di dalam rumahnya. Akhirnya
hartanya lengkap di dalam rumahnya, kainnya penuh bertumpuktumpuk.
Kemudian ibunya kembali ke rumah uaknya untuk memberitahukan
bahwa semua yang dimintanya sudah ada. Uaknya terkejut,
lalu bertanya, " Dari mana engkau peroleh itu semua.
Kalau demikian saya akan lihat ke sana, kalau memang sudah ada,
maka perkawinan ini terus dilangsungkan. Selanjutnya uaknya
pergi untuk melihat kebenaran pembicaraan adiknya. Setelah
dilihatnya, benar apa yang ia minta semua telah ada. Rumah si
Nome sudah cantik, kerbau dan kudanya sudah banyak, serta
pakaiannya bertumpuk-tumpuk.
Akhirnya dia berkata kepada ibu si Nome, " Benar semuanya
sudah lengkap, maka tepat pada bilangan roa rebulan *) hari
Kemis kita melangsungkan perkawinan anak kita. Bila demikian
kata abang tentu saya sangat setuju " sahut ibu si Nome. Kemudian
perkawinan si Nome pun berlangsung pula. Maka tinggallah
si Nome di tempat isterinya dengan penuh kedamaian dan kebahagiaan.</t>
  </si>
  <si>
    <t>Mentiko Betuah</t>
  </si>
  <si>
    <t xml:space="preserve">Pada suatu negeri ada seorang raja yang amat kaya. Raja itu
sangat disenangi oleh rakyatnya. Tetapi sayang, raja tersebut
tidak mempunyai anak walaupun sudah sepuluh tahun membina
rumah tangga.
Pada suatu malam ia berbincang-bincang dengan isterinya.
Percakapan mereka tidak lain adalah mengenai nasib mereka yang
sudah lama belum mempunyai anak. Lalu raja tersebut berkata
kepada isterinya, " Adinda, bagaimana gerangan nasib kita ini.
Walaupun kakanda adalah seorang raja yang amat kaya di negeri
ini tetapi kepada siapakah kekayaan itu akan kita wariskan dan
bagaimana pikiran adinda mengenai hal itu ".
" Pada saya ada satu cara ", jawab isterinya. " Jalan apakah
itu adinda ? " tanyanya mendesak isterinya itu. Kemudian
isterinya itu mengatakan, " Kita pergi ke hulu sebuah sungai
yang airnya sangat dingin, di sana kita beriimau dan bernazar
kepada Tuhan Yang Maha Esa agar kepada kita diberkahi seorang
anak ". Setelah mendengar ucapan isterinya itu maka keesokan
harinya dengan persiapan dan perlengkapan yang cukup, berangkatlah
raja beserta isterinya ke tempat tersebut.
Tempat yang dituju itu memang sangat jauh, menempuh hutan
belantara, naik gunung turun gunung, dan akhirnya tibalah mereka
di tempat itu. Setelah tiba, lalu beberapa saat mereka beristirahat
dan sesudah itu mulailah mereka mandi serta beriimau seperti
yang diniatkan semula. Ketika mandi mereka kedinginan sehingga
badannya gemetar rasanya. Setelah itu mereka berdoa serta bernazar
di tempat itu.
Setelah itu, dari hari kehari dari bulan kebulan akhirnya
apa yang dipinta kiranya telah terkabul. Isterinya raja telah
mengandung dan tidak lama kemudian ia melahirkan seorang
anak kulitnya putih bagaikan kapas.
Raja sangat gembira dan hatinya sangat senang ia menyuruh
memukup beduk untuk meberi tahukan seluruh rakyat berkumpul di pendopo istananya. Ketika seluruh rakyat telah berkumpul,
lalu mereka bertanya kepada raja, " Apakah kiranya baginda
memanggil kami ke mari ?" Lalu raja menjawab, " Hai rakyatku,
aku memanggil kalian ke mari adalah hendak mengabarkan bahwa
Tuhan telah memberikan aku seorang putera ". Mendengar
ucapan raja maka seluruh rakyat dengan serentak mengucapkan,
"Alhamdulilah ", tanda mereka turut bergembira pula. Selanjutnya
raja menyampaikan bahwa ia hendak mengadakan kenduri
atau selamatan sebagai tanda syukur atas rahmat Tuhan yang telah
melimpahiNYA itu.
Seluruh rakyat bersiap dan bekerja melaksanakan hajat raja
itu. Segala keperluan mereka sediakan. Ada yang mencari kayu
ada yang memasang tungku dan ada yang menyembelih kerbau
sehingga segala sesuatu yang ditubuhkan telah tersedia sebagaimana
mestinya. Mereka menyembelih tujuh ekor kerbau dan upacara
selamatan itu berlangsung tujuh hari tujuh malam lamanya.
Lama kelamaan anak raja pun bertambah besar. Pada umur
enam tahun dia disekolahkan. Dia termasuk anak yang sangat
cerdas, apa saja pelajaran yang diajarkan gurunya dengan mudah
dapat dipelanjarinya, sehingga ia tamat dari sekolah itu. Kemudian
sekolahnya dilanjutkan ke sebuah kota yang penuh dengan keramaian.
Sebelum ia berangkat, segala sesuatu keperluannya dipersiapkan,
diberikan uang untuk biaya secukupnya, maklumlah ia
adalah seorang anak raja kaya, apa yang diingini semuanya telah
tersedia, la adalah satu-satunya anak tunggal raja, lagi pula ia
sangat dimanjakan.
Tatkala ia berada di kota besar dalam menempuh perjalanannya
itu, dia rupanya terpengaruh oleh gadis-gadis kota sehingga
palajarannyai berakhir dengan kegagalan, ini sangat merisaukan.
Telah bertahun-tahun ia dibelanjai oleh orang tuanya untuk bersekolah
sebagai tumpuan harapan orang tuanya kepadanya.
Namun kiranya telah berlangsung dengan sia-sia. Uang telah
banyak habis, tetapi sekolahnya ternyata gagal.
Pulanglah ia ke kampung, orang tuanya amat marah kepadanya.
Rasanya hendak mengenyahkan anaknya itu dari permukaan
bumi. Harapan dan cita-citanya telah tenggelam ke dalam
kerisauan yang sangat menyedihkan hatinya itu. Demikianlah keluhan sang raja ketika mengetahui kelakuan anaknya itu.
Selama di kampung anak itu tidak mempunyai pekerjaan
maka pada suatu hari dia menemui ibunya. Kepada ibunya dikatakan
bahwa ia ingin berdagang. Dimintanya agar kepadanya
diberikan modal. Permintaan anaknya itu lalu disampaikan kepada
ayahnya, sambil berkata, "Daripada dia kita hardik setiap
hari, lebih baik kita berikan dia modal untuk berdagang ". Mendengar
saran dan anjuran isterinya maka raja menyediakan modal
untuk berdagang kepada anaknya itu.
Ketika uang modal itu diserahkan kepada anaknya, ia berpesan,
" kalau engkau ingin berdagang, maka betul-betullah berdagang
dan bekerjalah dengan sungguh-sungguh, tetapi ingatlah
bahwa jika uang yang kuberikan ini bila kau pulang ternyata
telah habis, akan kupancung batang lehermu itu ".
Anak itu pun berangkatlah setelah menyalami kedua orang
tuanya ketika itu ibunya menangis kepada berpisah dengan anak
satu-satunya itu. Anak itu berangkat dari satu kampung masuk
ke kampung yang lain. la berjumpa dengan anak-anak kampung
yang sedang menembak burung dengan ketapelnya. Ia melarang
mereka menganiaya burung, karena burung itu tidak berdosa
katanya. Tetapi, anak-anak kampung itu menjawab, " Apa yang
kau tahu, kutempeleng kepalamu nanti; kalau kamu memberikan
uang kepada kami, maka kami menghentikan perbuatan kami
ini ". Kemudian anak raja ini menyerahkan uang kepada anakanak
itu masing-masing lima puluh ribu rupiah.
Perjalanan dilanjutkan sehingga sampailah ia di sebuah kampung
lain. Di sana ia melihat segerombolan orang sedang menembak
seekor ular yang besar. Orang-orang itu ditegurnya, " Mengapa
kalian membunuh ular itu ? " Lalu orang itu menjawab,
" Kau jangan banyak bicara di sini nanti akan kami tombak
seperti ular ini ". Akhirnya ia mengatakan kepada orang itu,
" Inilah uang sedikit, janganlah kalian memperlakukan ular itu ".
Kepada mereka diberikannya lagi uangnya itu.
Demikianlah selama dalam perjalanan itu, di mana saja ia
menemui orang yang sedang menganiaya binatang liar kepadanya
diberikan uang agar mereka menghentikan perbuatannya itu.
Sehingga akhirnya habislah uangnya itu dia melihat kantong
tempat penyimpanan uang telah kosong, lalu ia mengeluh dan
berpikir bagaimana nanti aku pulang ke rumah. Tentu nanti ia akan dibacok, karena uang yang diberikan ayahnya untuk modal
berdagang telah habis dibagi-bagikan pada orang.
Ketika sedang termenung memikirkan nasibnya itu, terlihatlah
olehnya sebatang kayu yang sangat besar dan di bawah
pohon kayu itu terdapat batu besar, lalu ia duduk di atas batu itu
sambil menangis tersedu-sedu. Pada saat itu, tiba-tiba ada seekor
ular besar kira-kira sebesar pohon kelapa besar badannya. Ular itu
berkata, " Hai anak muda mengapa engkau menangis ?" Melihat
ular itu ia ketakutan dan hendak lari dari tempat itu jika ular itu
tidak berkata lagi, "Jangan takut dan jangan lari, saya ini sudah
tua, janganlah menangis lagi ". Dia diam mendengar ucapan ular
itu, lalu ular itu meneruskan ucapannya itu "engkau telah menyelamatkan
kami oleh penganiayaan kaummu bangsa manusia. Nah,
sekarang akaku berikan hadiah kepadamu. Di dalam mulutku ini
ada Mentiko Betuah, ambillah untukmu ". Anak rja tadi berpikir
bagimana akan mengambil benda itu di mulut ular tersebut, Ia sangat
takut berangkah akan ditelannya nanti.
Ia termagu-magu dan tidak berani mendekati ular itu, kemudian
ular berkata lagi, " Ambil saja dan tidak apa-apa ! " Akhirnya
dengan memberanikan diri dia mengambil Mentiko Betuah
dari mulut ular tersebut. Ketika itu ular berpesan padanya,
" Apa yang kau ingini dengan Mentiko Betuah ini, tetapi dengan
syarat yaitu setiap malam Jumat ia harus diasapi dengan kemeyan
". Anak muda itu sangat berbesar hati atas hadiah tersebut,
lalu ia mencoba untuk menguji kebenaran ucapan ular tadi.
Sambil memejamkan matanya, ia berkata, "Hai, Mentiko Betuah
berikan saya sepiring nasi dan gulai ayam, ikan goreng serta makanan
yang lezat lainnya. Ketika membuka matanya, mameng apa
yang dimintannya itu telah tersedia di depannya. Sesudah itu ia
pun pulanglah ke rumahnya.
Perjalanan pulang ke rumah itu ditempuhnya tujuh hari
tujuh malam. Ketika ia sampai, baju yang dipakainya dahulu
sudah compang camping. Ayahnya tercengang melihat keadaan
anaknya itu, sambil berkata, " Apakah yang telah engkau peroleh
dalam perdagangan itu, anakku ?" Anaknya menjawab, " Tidak
ada apa-apa ayah !" Ayahnya bertanya lagi, " Ke manakah uang
yang kuberikan dahulu ? " " Sudah habis, ayah " Jawab anak itu.
"Apa yang kau buat dengan uang itu sehingga ia habis ?" Setelah
beberapa saat meskipun merasa berat, pertanyaaa ayah itu lalu dijawabnya.
"Dalam perjalanan yang saya tempuh, saya bertemu dengan orang-orang yang menganiaya binatang. Adaa yang menganiaya
burung, ular, monyet dan lain-lain. Kepada mereka saya
berikan uang agar mereka menghentikan perbuatannya itu, sehingga
uang yang ayah berikan dahulu telah habis semuanya ". Raja
marah ketika mendengar jawaban anaknya itu lalu mengancam
anak membacok kepalanya. Dalam pada itu anaknya berkata lagi,
" Ayah jangan marah-marah, uang yang ayah berikan itu akan
kukembalikan dengan segera ". Anak itu lalu memejamkan matanya
sambil memegang Mentiko Betuah di tangannya, dan setelah
sejenak kemudian ia membuka matanya, uang ayah itu telah berada
di depannya. Ia mengatakan, " Inilah ganti uang ayah tempo
hari ". Ayahnya terkejut melihat keanehan itu serta merubah
'sikap marahnya. Ia gembira dan sangat senang kepada anaknya,
sehingga kejengkelannya itu lenyaplah.
a suatu ketika anak itu memikirkan cara penyimpanan
Mentiko Betuah itu. Pada suatu hari pergilah ia ke tukang emas.
la bermaksud agar Mentiko Betuah itu dibuat dalam bentuk cincin.
Tukang emas itu menanyakan mengenai Mentiko Betuah itu
kepadanya. Karena kebodohannya, lalu dikatakanlah segala
sesuatu tentang Mentiko Betuah itu kepada tukang emas tersebut.
Kemudian tahulah tukang emas itu tentang khasiat yang dikandung
Mentiko Betuah itu, lalu kepada anak itu dikatakan bahwa
perbuatan cincin itu tidak selesai dalam satu hari. Karena itu
dikatakan supaya kembali mengambilnya besok. Setelah itu si
anak itu pulanglah.
Setelah anak itu pulang maka tukang emas itu mencoba
seperti yang diterangkan anak tadi. Lalu dimintanya1 emas
sebesar tinju, maka dalam seketika itu pula emas itu berada di
depannya. Melihat kenyataan itu maka timbullah keinginannya
hendak melarikan barang anak raja itu.
Keesokan harinya pergilah anak itu ke toko emas hendak
mengambil barangnya. Dilihatnya toko emas tersebut telah tertutup.
Lalu ia bertanya kepada orang sebelah toko itu, kemudian
orang itu mengatakan bahwa pemilik toko emas itu telah pulang
ke kampungnya. Lalu hatinya sangat kecewa dan mengutuk tukang
emas yang telah menipunya itu.
Kepada ayah dan bundanya diceritakan segala yang terjadi
dengan Mentiko Betuah itu. Akhirnya, karena kekesalan dan kekecewaannya
lalu ia duduk dan menangis. Sehabis itu ia keluar dari rumahnya dalam keadaan termenung-menung dan termangu.
Pikirannya selalu tertuju tentang bagaimana memperoleh
kembali Mentiko Betuah yang telah dilarikan orang itu. Ketika
itu datanglah seekor tikus lalu menanyakan mengapa ia kelihatan
bermurung saja. Anak raja itu menjawab dan menceritakan
segala yang telah menimpa dirinya. Setelah mengetahui hal itu
maka tikus mencari kucing lalu kepadanya diceritakan nasib yang
telah menimpa anak raja itu. Kemudian kucing mencari anjing
lalu menceritakan pula kepadanya. Akhirnya, tikus, kucing dan
anjing bermufakat untuk menolong anak raja itu.
Pada hari itu juga ketiga ekor binatang itu mencari jejak
orang yang melarikan Mentiko Betuah. Ia mencium jejak ke sana
ke mari lalu akhirnya ditemuinya. Rupanya orang itu menyeberangi
sungai. Tikus dan kucing tak mampu mengikuti jejak itu.
Kini anjinglah yang mampu berenang sedangkan tikus dan kucing
menunggangi anjing sehingga ketiga binatang itu tiba di seberang.
Setiba di seberang terus mencari jejak. Rupanya orang itu
mempunyai rumah di kampung itu. Ketiga binatang ini lalu
berunding untuk mencari akal bagaimana cara mengambil kembali
Mentiko Betuah itu. Lalu mereka mengatur tugas masing-masing.
Si tikus masuk ke dalam lemari, kucing duduk di rumah dan
anjing mengawasi sekitar rumah. Lalu mereka mulai menjalankan
tugasnya. Tetapi barang yang dicari itu tak kunjung dapat juga.
Akhirnya mereka mengetahui bahwa Mentiko Betuah telah disimpan
dalam mulut orang itu.
Kemudian mereka mencari jalan lain untuk mengeluarkan
Mentiko Betuah dari mulut orang itu. Caranya adalah tikus duduk
di atas mulut orang itu sedangkan ekornya dimasukkan ke dalam
hidung orang itu hingga itu akan bersin. Bila ia bersin maka
benda itu akan terlompat dari mulutnya, lalu kucing menangkap
benda itu dan melarikannya ke bawah rumah. Demikianlah rencara
mereka.
Malam sudah larut dan kucing mengetahui bahwa orang itu
telah tidur nyenyak, tanpa membuang waktu mulailah mereka
bekerja dan akhirnya berakhir. Lalu Mentiko Betuah itu mereka
larikan, tetapi setiba di pinggir sungai yang mereka lalui tadi
ternyata air sungainya mengalir sangat deras sehingga menyusahkan
mereka menyeberangi. Timbul pula kesukaran siapa di
antara mereka yang akan memegang Mentiko Betuah itu agar tidak jatuh ke dalam sungai. Bila anjing yang akan memasukkan benda
itu ke dalam ketika berenang, disangsikan bila ia telah lelah,
mulutnya terbuka, lalu jatuh ke dalam air. Demikian pula kucing
dan tikus. Mereka takut barang itu jatuh ke sungai. Akhirnya
anjing berkata, " Kalau begitu sayalah yang membawanya ". Lalu
mereka mulailah berenang menyeberangi sungai yang deras itu.
Dalam penyeberangan itu benda yang mereka bawa dipegang
oleh kucing. Ketika sampai di tangah-tengah, Mentiko Betuah itu
jatuh dari tangan kucing, lalu disambut oleh tikus memasukkan
ke dalam mulutnya. Hal tersebut rupanya tidak diketahui oleh
kucing dan anjing. Setiba mereka di darat lalu mereka pun berunding
lagi untuk mencari jalan agar Mentiko Betuah yang jatuh
ke dalam sungai dapat diambil kembali.
Anjing dan kucing lalu menyelam tetapi apa yang dicarinya
itu tak kunjung dapat. Memang tikus telah menipu mereka. Setibanya
di rumah anak raja masih tidur. Mereka menunggu sampai
subuh. Rupanya si tikus penipu tadi ketika anjing dan kucing
sudah duluan menghadap anak raja dan menyerahkan Mentiko
Betuah itu kepadanya.
Anak raja sangat gembira tetapi kucing dan anjing menangis
terisak-isak. Kemudian mereka ditanyai oleh anak raja, " Mengapa
engkau menangis, bukankah Mentiko Betuah itu sudah dapat ".
Mendengar upacan anak raja, kucing dan anjing saling berpandangan
dan mereka mengerti bahwa mereka telah ditipu oleh
tikus.
Bukan main marahnya kucing dan anjing kepada tikus karena
telah menipunya. Mereka mencaci maki tikus itu dengan kemarahan
yang amat sangat, sehingga kumis kucing itu berdiri dan
matanya merah menyala, lalu katanya "Tunggu bagianmu hai tikus
jahanam. Engkau akan ku makan dan aku dendam dari dunia
sampai akhirat". Kutukan serupa itu terhadap tikus juga diucapkan
oleh anjing.
Akhrinya mereka menyembah dan bersujud di hadapan anak
raja. Kepada mereka disajikan makanan yang lezat-lezat setelah
selesai makan, mereka pulang. Tetapi kucing dan anjing sejak
selesai itu mulai mengejar tikus dengan tenaganya. Justru karena
itulah hingga sekarang kucing dan anjing sangat bermusuhan
dengan tikus. </t>
  </si>
  <si>
    <t>Roda Hidup di Dunia</t>
  </si>
  <si>
    <t xml:space="preserve">Dalam sebuah kampung hidup sebuah keluarga yang cukup
kaya. Dikatakan kaya karena jikalau dibandingkan dengan semua
orang kampung maka dialah yang serba berkecukupan. Kekayaan
yang dimilikinya berupa beberapa buah mobil, sawah, kebun
kelapa dan cengkeh. Tiap saat dan waktu rumah Pak Amat
dan Ibu Salamah selalulah ramai karena banyak famili yang berkunjung
ke rumah beliau.
Sifat Pak Amat lain dengan orang kaya lain kikir dan sombong
tetapi Pak Amat sangat pemurah dan dermawan. Kalau ada
seseorang yang memerlukan pertolongan selamanya dipenuhi
permintaannya oleh Pak Amat. Demikian juga Ibu Salamah isterinya.
Orang kampung itu sangat sayang kepada keluarga beliau.
Kalaulah ada kutipan derma untuk mushola dan lain-lain selalu
diberikan oleh Ibu Salamah. Bahkan pemberiannya melebihi
dari orang lain.
Dengan kata lain orang kampung itu sangat manja dan suka
kepada keluarga Pak Amat. Tetapi sayang sedikit keluarga Pak
Amat tidak mempunyai seorang anak pun, walaupun sudah berpuluh
tahun hidup dengan Ibu Salamah. Pada waktu mula-mula
kawin beliau sudah pernah berusaha dengan jalan berobat untuk
mempunyai keturunan, tapi Tuhan belum juga mengizinkannya.
Sekarang Pak Amat sudah berusia 50 tahun lebih sehingga beliau
sudah berputus asa.
Kadang-kadang didalam pikiran beliau terbayang, kalau
nanti saya meninggal dunia siapa yang mengurus semua hartaku
ini. Kemudian terlintas pula dipikirannya bahwa kemungkinan
orang kampung ini sayang padanya selagi dia masih dalam keadaan
berada. Kalaulah beliau jatuh miskin misalnya bagaimana
pulalah pandangan familinya, orang kampung, lebih-lebih isterinya
yang terdekat padanya. Sebab diwaktu beliau masih dalam
keadaan senang seperti sekarang orang datang ke rumahnya. Yang
bukan saja familinya pun menganggap dirinya ada hubungan
dengan beliau.
Oleh sebab itu inginlah beliau menguji dan mencoba semua
familinya serta orang kampunya dan lebih isterinya. Jika beliau nanti jatuh miskin. Maka dengan diam-diam semua hartanya dijualnya.
Uang itu dibelikannya emas se banyak-banyaknya. Lalu
emas itu disimpannya ditanah di belakang rumahnya. Harta
yang dijualnya itu bukan sekaligus tetapi berangsur-angsur dalam
jangka waktu enam bulan. Lalu apa yang terjadi kemudian dalam
rumah tangganya, yaitu keributan dengan isterinya. Setelah Pak
Amat mengalami kemiskinan dan kebangkrutan Pak Amat diketahui
orang-orang. Sekarang apa yang terjadi atas dirinya yaitu
orang-orang kampung dan familinya yang selama ini dekat dengannya
tidak lagi hormat serta mendekatinya.
Apalagi isterinya yang terdekat dan disayang selama ini
sekarang sudah benci padanya. Hal yang demikian berlangsung
sampai setahun lamanya sehingga tidak terurus lagi, rambutnya
panjang bahkan bajunya sudah compang camping. Malah kalau
pulang ke rumah pun tidak diterima oleh isterinya.
Bahkan pernah Pak Amat tidak pernah makan berhari-hari
sebab ketika diminta kepada familinya tidak ada yang mau memberikannya,-
serta ocehan dengan kata-kata yang menghina terhadap
dirinya yang diterimanya. Selain itu dia pernah tidur dalam
gubuk-gubuk dan tinggal di luar kampung serta pernah berhujan
berparas,, Karena kalau pun dia pulang ke rumah kepada isterinya
pintu pun tidak mau dibukanya.
Semua ini dideritanya, dengan penuh kesabaran, karena
di dalam hatinya terkandung suatu niat untuk mencoba bagaimana
pandangan orang kampung dan familinya serta isterinya, sesudah
ia menjadi miskin, sebagaimana yang ia lakukan sekarang ini.
Setelah.hal itu disampaikannya kepada isterinya maka isterinya
menjawab, " Apakah mau pergi dari sini silakan. Itu jalan
lurus tidak ada orang menahan kau pergi. Saya sendiri sudah
jijik keadaan kau itu. Siapa lagi yang mau sama kau ". Setelah
mendengar ucapan isterinya itu lalu pak Amat menjawab, " Jangan
kau berkata demikian Salamah. Apakah saya ini tidak mungkin
memperoleh pekerjaan di negeri lain, berusaha untuk dapat
hidup sebagaimana yang saya rasakan dan kualami sebelum saya
jatuh miskin seperti sekarang ini ? Kalaulah niat hati kita itu baik
serta jalan kita itu lurus berdasarkan petunjuk yang diinginkan
oleh agama, saya kira Tuhan itu akan memberkahi kita, Salamah.
Mungkin Tuhan akan mengutuk hatimu yang busuk itu. Tingkah
laku famili-famili dan orang kampung yang busuk itu. Selagi aku dalam keadaan senang dekat padaku. Habis manis : sepah' dibuang.
Itu hanya tinggal ingatan dalam hati dan diriku yang hina
ini ".
" Pergi ! Tak mau lagi aku mendengar ocehanmu itu ", kata
Salamah. " Terima kasih Salamah, aku pergi jua ", jawab pak
Amat. Keesokan harinya dengan diam-diam digalinyalah emas
yang telah lama disimpannya itu lalu berangkatlah dia menuju
sebuah kota besar. Sampai di sana Pak Amat menjualkan semua
emas simpanannya itu. Dari uang itu dibelinya pakaiannya yang
bagus-bagus serta sebuah sedan baru dengan memakai seorang
supir. Setelah dua bulan lebih di kota itu. uangpun sudah banyak,
kekayaannya sudah kembali maka berniatlah Pak Amat untuk
kembali pulang ke kampungnya.
Setelah siap dengan segalanya maka Pak Amat pun pulang
dengan mengendarai sedan barunya yang dikendarai oleh seorang
supir.
Tiba di kampung dengan diam-diam diapun membangun
sebuah rumah baru, lengkap dengan perabotnya. Orang-orang
kampung heran siapa gerangan yang telah membangun rumahnya
dengan begitu cepat, dalam tempo sebulan saja sudah diduduki.
Orang lebih heran lagi bahwa orang kaya baru itu tidak mempunyai
keluarga, hanya mempunyai kawan seorang sopir. Setelah
diselidiki lama-lama diketahuilah oleh orang kampung bahwa
orang kaya baru itu tidak lain adalah Pak Amat yang dulu sudah
jatuh miskin.
Lalu tersiarlah kabar itu kepada isterinya dan kepada familifamilinya
yang telah menghinanya. Kemudian istrinya mengatur
siasat supaya suaminya dapat pulang lagi kerumahnya untuk hidup
bersama lagi.
Banyaklah utusan datang dipihak istrinya supaya Pak Amat
dapat kembali lagi kepada istrinya itu, tetapi Pak Amat tidak
memberikan jawaban. Namun pada suatu hari. Pak Amat mengajak
sopirnya untuk berjalan-jalan disekitar kampung itu. Disaat sampai
dihalaman rumah isterinya Pak Amat menghentikan sedannya.
Dari dalam rumah berlarilah istrinya lalu turun menjumpai
Pak Amat yang masih duduk dalam sedannya itu. Kemudian
barulah Pak Amat turun dan menyuruh sopirnya menurunkan tas
untuk dibawamasuk kerumah. Diwaktu itu istrinya dengan senyum
gembira membawa masuk suaminya. Banyak tetangga datang untuk menolong memasak untuk
makan malam suaminya. Kira-kira jam delapan malam istrinya
mengajak Pak Amat. Waktu dilihat oleh Pak Amat nasi sudah
terhidang dengan lauk pauknya yang enak maka pada saat itu
Pak Amat berkata, " kenapa pada malam ini kau mengajak saya
makan dengan lauk pauknya yang amat enak, sedangkan dahulu
sedang saya miskin dan baju dalam keadaan compang camping
tidak pernah kau mengajak saya makan, walaupun nasi sudah ada
tetapi kau katakan tidak ada. Kemungkinan sekali kau ajak saya
makan karena kau sudah pakaian dibadan saya ini bagus-bagus.
Jadi bukanlah kau ajak saya ini makan karena diriku suamimu
tapi karena gulai yang dihidangkan isteriku ini. " Lalu Pak Amatpun
mengangkat nasi dan gulai yang ada dalam talam itu maka
dilumurilah pada bajunya dan celananya.
Pada saat itu mengertilah istri dan famili-familinya serta
tentangga yang hadir pada malam mengenai hal yang dilakukan
oleh Pak Amat terhadap istrinya itu. Demikian juga halnya
yang dilakukan oleh Pak Amat kepada semua famili lainnya. Pada
saat itu juga isterinya Salamah meminta maaf atas segala kesalahan
yang selama ini dilakukannya kepada Pak Amat.
Akhirnya Pak Amat memberikan nasehat kepada semua kaun
kerabatnya semoga bila kita berhadapan dengan orang fakir dan
miskin haruslah kita ladeni dengan sebaik-baiknya. Jangan sekalikali
kita menganggap hina terhadap seseorang. </t>
  </si>
  <si>
    <t>Mencari Tiga Buah Kelimat</t>
  </si>
  <si>
    <t xml:space="preserve">Pada sebuah kampung ada seorang yang kaya raya. Orang itu
mempunyai seorang isteri dan memiliki seorang anak yang berumur
sepuluh tahun. Pekerjaan yang digemari orang itu ialah menjala
ikan.
Pada suatu hari berkatalah ia kepada anaknya, "Pasanglah
anak jala itu, sebentar lagi kita akan pergi menjala ke muara sungai
". Lalu anaknya menjawab, " Baiklah ayah ".
Setelah itu, mereka terus pergi i menyusuri sungai untuk
menjala ikan, setelah mereka melemparkan jala kian ke mari
tetapi tidak seekor ikan pun yang mereka dapat. Akhirnya tibalah
mereka pada pucuk sungai, jala lalu mereka lemparkan ke dalam
air, lalu dapatlah seekor anak ikan kokok-kokok yaitu sejenis
ikan merah mata. Setelah itu berkatalah orang tua itu kepada
anaknya, " Ambillah ikan ini dan masukkan ke dalam sumpit1).
Hanyalah anak ikan kokok-kokok ini yang kita dapati, pada hal
kita sudah payah setengah mati ".
Kemudian anaknya pun mengambil ikan itu lalu dimasukkannya
ke dalam sumpitnya. Setelah itu mereka pulang ke rumah.
Sesampainya mereka di rumah, orang kaya itu merasa heran
melihat anak ikan tersebut sudah bertambah besar. Lalu mereka
ambil sebuah baskom yang diisi dengan iar, lalu ikan itu mereka
masukkanlah ke dalam baskom itu. Ikan tersebut selalu mengeluarkan
suara kokok, kokok , sehingga hal ini mengherankan
mereka. Selain itu mereka juga sangat heran karena ikan
tersebut dari hari ke hari bertambah besar. Akhirnya ikan itu
tidak muat lagi di dalam baskom itu.
Kemudian mereka buat sebuah parit kecil lalu ikan itu
pun mereka masukkan ke dalam parit itu. Tetapi lama kelamaan
ikan itu pun tidak muat di dalam parit itu karena ikan itu lamakelamaan
bertambah besar. Setelah itu mereka pun membuat sebuah
perahu tempat ikan itu, namun perahu itu pun akhirnya tidak
dapat lagi menampung ikan, karena terus bertambah besar
lagi. Akhirnya timbullah tanda tanya dalam hati orang kaya itu,
" Apakah gerangan yang bakal terjadi dengan kejadian ikan itu ?"
Lalu pergilah orang kaya itu kepada orang yang dianggap berilmu
dan berpengalaman untuk menanyakan tentang keanehan
mengenai ikannya itu. Ketika orang itu berangkat dari rumah
dia membawa tiga keping emas untuk diperlukan itu.
Setelah beberapa hari berada dalam perjalanan, lalu ia berjumpa
dengan seseorang. Kepada orang itu dia mengutarakan
maksud perjalanannya sambil menyerahkan sekeping emas yang
dibawanya.
Setelah orang itu meramalkan mengenai keajaiban ikan itu
lalu dia berkata kepada orang kaya itu, " Apa yang telah anda
ketahui hanya cukup anda sajalah yang mengetahuinya ". Demikian
ucapan orang tersebut.
Kemudian orang kaya itu melanjutkan perjalanannya, lalu
berjumpa pula dengan seseorang yang tidak dikenalnya. Kepada
orang itu pun diceritakan pula maksud perjalanannya, sambil
menyerahkan sekeping emas yang ada di tangannya. Setelah
apa yang diceritakan oleh orang kaya itu lalu orang itu berkata.
" Apa yang telah anda lihat cukup anda saja yang mengetahuinya".
Lalu orang kaya itu bertanya, " " Apakah tak ada lagi
yang lain ". Orang itu menjawab, " Tidak ".
Setelah orang kaya itu melanjutkan perjalanannya lalu bertemu
pula dengan seseorang yang sudah sangat tua. Kepada
orang tua itu dia menyatakan pula ramalan tentang ikannya yang
ajaib itu sambil menyerahkan emas yang tinggal sekeping lagi
di tangannya. Kemudian orang tua itupun mengatakan kepada
orang kaya itu, " Apa yang telah anda dengar, dengarkan saja !"
Kemudian habislah emas yang dibawanya lalu orang kaya
itu pun pulang ke rumahnya kembali tanpa memperoleh sesuatu
ramalan yang pasti kecuali tiga buah kalimat seperti tersebut
di atas yang berupa nasehat dari orang yang dijumpainya dalam
perjalanan itu. Kepada anaknya disampaikannya bahwa dia telah
memperoleh tiga buah kalimat ( nasehat ) yang ditukarkan dengan
tiga keping emas.
Sesampainya di rumah ia bertambah heran menyaksikan ikannya
yang kian hari makin bertambah besar. Selain itu dia juga
merasa heran sehingga dalam hati kecilnya bertanya-tanya, " Mengapa sekarang isteri saya sudah berubah sikapnya terhadap saya
dan tidak seperti biasa lagi ?"
Memang semenjak bertahun-tahun ditinggalkan suaminya
maka tingkah laku istri orang kaya itu tidak seperti sedia kala.
Isterinya sekarang suka memakai pakaian yang bagus-bagus, sudah
tahu pakai celak dan bersolek tiap hari. Perubahan itu tentu
menjadi pertanyaan dalam hati orang kaya itu. Apa yang dirasakan
dalam hatinya lalu orang kaya itu bertanya kepada anaknya.
Apa sebabnya sikap dan keadaan ibumu sudah jauh berubah
pada akhir-akhir ini ? Dia tidak mau lagi menghiraukan dan
mengurus saya, Pakaian saya pun tidak mau dicucinya lagi. Tidurnya
pun tiak mau tidur bersama-sama dengan saya. Apakah
perbelanjaan yang saya tinggalkan tidak mencukupi ? Kalau
memang tidak mencukupi tentu banyak barang yang saya tinggalkan
yang dapat dijual. Tentu engkau tahu apa sebabnya, bukan
? ' Mendengar pertanyaan ayahnya lalu anaknya menjawab
polos, " Entahlah ayah, saya pun tidak tahu ! ".
Setelah itu pun orang kaya itu pun memperhatikan isterinya
lebih lanjut. Alangkah kagetnya ketika dilihatnya bahwa isterinya
sudah dalam keadaan hamil. Lalu dia berfikir bahwa pastilah isterinya
sudah mengadakan hubungan gelap dengan orang lain. Keyakinan
itu didasarkan pada kenyataan bahwa selama dia tidak berada
di rumah yaitu selama dalam perjalanan tentu selama ini pula dia
tidak pernah tidur bersama isterinya. Karena merasa curiga terhadap
isterinya lalu orang kaya itu menyatakan kepada anaknya,
"Hai buyung, siapakah yang telah meniduri ibumu, katakanlah ?"
"Saya tidak tahu ayah ", jawab anaknya. Sebenarnya anaknya
mengetahi apa yang telah dilakukan ibunya dan mengetahui
pula orang yang berhubungan gelap dengan ibunya, namun
bagaimanapun dia tidak mau membuka rahasia ibunya. Apa lagi ia
telah mengetahui dari ayahnya mengenai tiga kalimat yang diperoleh
ayahnya dari hasil perjalanannya yang dilakukan oleh
ayahnya yang telah ditukarkan dengan tiga keping emas. Tiga
kalimat itu yaitu ( 1 ) apa yang telah diketahui, cukup mengetahui
saja, ( 2 ) apa yang telah dilihat, cukup sekedar melihat, dan
( 3 ) apa yang telah didengar, cukup sekedar didengar saja. Ketiga
kalimat tersebut ditafsirkan bahwa apa yang telah diketahui,
didengar dan dilihat cukup untuk diri sendiri dan tidak boleh
disampaikan kepada orang lain. Akan tetapi karena perbuatan ibunya sangat aib dan memalukan,
tentu tak mungkin dipendam begitu saja seperti menyembunyikan
bau busuk, akhirnya tercium juga.
Kemudian orang kaya itu memikirkan tentang keaiban itu
yang telah menyebabkan dia sangat malu. Apalagi selama ini
dia dianggap orang terpandang di kampung itu karena kekayaannya,
kedermawanannya, dan kebaikannya membantu orang lain.
Kemudian orang kaya itu memutuskan untuk meninggalkan
rumahnya, lalu ia pun pergi dan sejak itu tidak kembali lagi.
Maka tinggallah isterinya dan anaknya berdua di rumah. Setelah
ayahnya pergi, anak itu merasa takut tinggal di rumah karena
di rumah ada seorang laki-laki yang berhubungan gelap dengan
ibunya dan oleh ibunya telah disembunyikan dalam rumah dalam
peti yang dikunci dari luar. Laki-laki itu baru keluar kalau sudah
malam hari.
Pada suatu hari berkatalah anak itu kepada ibunya, " Hai
ibu, cobalah keluar dari kamar dan jangan asyik di dalam kamar
saja. Nanti ibu kena penyakit biri-biri karena jarang kena sinar
matahati ". Namun demikian ibunya tidak mau juga keluar
dari kamar tidurnya.
Akhirnya berfikirlah anak itu, bagaimana cara menangkap
laki-laki itu dan bagaimana pula cara mengeluarkan dari dalam
rumah. Lalu dia mengajak teman-temannya bermain-main di halaman
rumahnya antara lain main pencak silat. Maksud permainan
tersebut supaya ibunya keluar dari kamar untuk menyaksikan
permainan tersebut. Namun ibunya tidak mau juga keluar dari
kamar.
Kiranya anak itu tidak kehabisan akal, lalu diberitahukan
kepada kawannya, bahwa dia akan memperlihatkan permainan
tari pedang. Berhubung tari pedang belum pernah ada di kampung
itu maka semua orang-orang kampung keluar dari rumah
untuk menyaksikan permainan tersebut.
Melihat orang telah keluar berduyun-duyun barulah ibunya
mau menjenguk dari jendela dengan memegang kunci peti di tangannya.
Kesempatan itu digunakan oleh anaknya untuk merebut
kunci itu di tangan ibunya. Dengan lompatan secepat kilat
kunci itu pun dapat direbutnya.
Tanpa membuang-buang waktu sedikit pun anak itupun terus melompat ke dalam lalu diterjangnya pintu kamar ibunya.
Akhirnya berhasillah ia membuka peti tempat laki-laki jalang
itu disembunyikan selama ini. Rupanya laki-laki itu mencoba
membentak anak itu dengan kata-kata, " Hai buyung ! jangan
coba menakut-nakuti aku, kepalamu masih lembek dan barangkali
kau belum tahu siapa aku. Aku adalah Empeng Besoe dan
tapak kakiku seperti rel kereta api. Apakah kau tidak takut melawan
saya ".
Baru saja laki-laki itu berkata lalu anak itu menjawab dengan
tegas, "Jika kamu berada di pihak yang benar tentu kamu akan
menang, tetapi sebaliknya jika kamu di pihak yang salah tentu
kau akan kalah ".
Kemudian pertengkaran mulutpun makin bertambah panas
maka Empeng Besoe pun melompat dari dalam peti tempat persembunyiannya
lalu ia menggertak, " Rupanya kau ingin merasakan
tanganku". Namun anak itu juga balas menggertak, ' Tadi
sudah kukatakan bahwa jika kamu berdiri di atas kebenaran
tentu kakimu yang seperti rel kereta itu tetap ampuh, tetapi sebaliknya
jika kamu berdiri di atas yang salah tentu kamu akan
hancur ".
Tampaknya Empeng Besoe sudah semakin terdesak dengan
ucapan-ucapan anak itu maka perkelahian pun tak dapat dielakkan
lagi. Kalaulah ingin perkelahian itu si Empeng Besoe ingin
menutup malu dirinya, maka sebaliknya anak itu ingin membela
orang tuanya.
Ketika perkelahian itu sedang sengit-sengitnya khalayak
ramai pun memberi semangat kepada anak itu dengan sora-sorai
yang membangkitkan semangat anak itu.
Akhirnya perkelahian itu pun dapat dimenangkan oleh anak
itu setelah Empeng Besoe dapat dibunuhnya, walau pun selama
ini Empeng Besoe adalah orang yang ditakuti orang penduduk
kampung.
Dengan terbunuhnya Empeng Besoe lalu penduduk kampung
itu pun merasa tenteram dan aman, dan persatuan dalam kampung
itu pun dapat terjelma. </t>
  </si>
  <si>
    <t>Putroe Sunoe</t>
  </si>
  <si>
    <t xml:space="preserve">Seorang raja dan permaisuri di sebuah negeri mempunyai
anak, yang bernama Putroe Sunoe. Ketika puterinya sudah dewasa
ia dipinang orang. Sebagai pinangan mereka membawa
lima mayam emas ( lebih kurang 15 gram ) sebagai pertanda,
dan bawaan pertama ini diterima dengan baik oleh Putroe Sunoe.'
Tiga hari kemudian datang utusan lain lagi untuk meminangnya
pula, dan pinangan ini pun diterima dengan baik oleh puteri
tersebut. Sebagai pertanda mereka membawa lima mayam emas
pula. Dua hari kemudian datang yang lain lagi dan membawa pertanda
yang serupa pula lain dengan pertanda bawaan seperti itu
juga banyaknya. Jadi dari empat utusan itu Putroe Sunoe telah
menerima 20 mayam emas.
Sebulan kemudian datanglah telangkai yang pertama hendak
menambah mas kawinnya, lalu terangkai itu bertanya kepada raja
tentang jawaban lamaran mereka dahulu. Raja menjawab bahwa
anaknya sekarang sedang tidak berada di tempat. Ia telah berangkat
ke seberang untuk menuntut ilmu pengetahuan sambil bertamasya.
Karena itu raja meminta mereka supaya menunggu ia sampai
kembali dari perjalanannya, setelah itu telangkai yang pertama
itu pun kembali ke rumahnya.
Lima hari setelah telangkai yang pertama itu pulang, maka
datanglah telangkai atau utusan yang kedua. Mereka juga menanyakan
kepada raja, raja menjawab seperti yang dikatakannya
pada telangkai yang pertama dahulu. Pada hari berikutnya datanglah
telangkai yang ketiga, " Kapankah kita melangsungkan perkawinan
anak kita ? Kami telah siap dengan perbekalannya dan
kedatangan kami ke mari hanya untuk menentukan kepastiannya".
Raja menjawab, " Apa tuan hajati telah kami maklumi, tetapi
mohon sedikit keluangan waktu, karena anak kami telah
pergi ke negeri lain. Menurut kabar yang kami terima, beberapa hari
lagi akan kembali ". Selanjutnya ditambahkan pula jika anaknya
itu telah kembali, katanya tak usah repot-repot dan ia akan mengirimkan
dayang-dayangnya untuk menjemput telangkai tersebut
di tempatnya. Rupanya mas kawin yang telah diterimanya itu semuanya
sudah lenyap karena dipakai pembayaran hutang-hutangnya.
Raja dalam keadaan susah tiba-tiba datang lagi telangkai keempat
dan mereka mendesak agar ada kepastian dari raja. Mereka mengatakan
bahwa segala-galanya telah siap sedia menunggu kepastian
pernikahan tersebut. Apabila tidak ada kepastian maka
mereka akan mendapat ganjaran dari rajanya. " Sebenarnya bagi
kami agak sukar memberikan jawaban kepada tuan, karena anak
kami sekarang tidak berada di sini. Dia sudah pergi ke negeri lain
dan tidak lama lagi dia akan kembali ", demikian kata raja kepada
utusan itu.
Rupanya semua pembicaraan raja terhadap keempat telangkai
itu didengar oleh Putroe Sunoe. Dia disembunyikan oleh orang
tuanya di dalam kamarr
Putroe Sunoe sangat gelisah karena ayahnya menghabiskan
dua puluh mayam mas kawin yang telah diterima dari empat
telangkai itu. Beberapa hari kemudian datang lagi telangkai
keempat mendesak dan meminta kepastian raja. Raja menjawab
lagi seperti yang dikatakan, namun telangkai itu meminta raja agar
menulis surat kepada raja yang mengutusnya itu. Dalam surat tersebut
harus dijelaskan alasan penundaan pernikahannya itu. Setelah
itu raja pun menulis surat sesuai dengan permintaan dan
telangkai itu lalu pulanglah ke negerinya.
Menjelang sore hari telangkai pertama datang lagi menagih
janjinya. Dua hari berikutnya berturut-turut keempat telangkai
untuk maksud yang sama pula pada mulanya keempat telangkai
itu diam saja dan tidak berani memulai pembicaraan. Akhirnya
telangkai, " Sekarang telah tiba masanya sebagaimana petuah
orang tua-tua yaitu memperebutkan piring sebagai tempat menyuap
nasi ". Mendengar ucapan itu timbullah amarah telangkai
kedua, " Mengapa tuan menyindir sekejam itu, saya datang ke
mari cukup dengan syarat-syaratnya, saya telah menyerahkan
lima mayam emas sebagai pertanda ikatan peryunangan."
Telangkai pertama mengulangi lagi ucapannya, lalu mengatakan,
" Tuan telah membawa lima mayam emas, bukankah yang
lebih dahulu saya membawanya, dan sekarang saya ingin melunasi
semuanya ". " Kalau dimikian halnya, kita tak usah bertengkar
mulut dan tidak membawa hasil apa-apa. Sekarang marilah kita
mendengar penjelasan raja ". Raja menjawab, "Biar saya berdiam diri dahulu, apa bila anda sudah selesai bertengkar, saya akan
menjawabnya ".
Ketika raja sedang memberi jawaban kepada telagkai pertama
dan kedua, telangkai ketiga lalu mengajukan permintaan kepada
raja, katanya, " Tuanku, bukankah saya sama dengan mereka
berdua, bagaimana keputusannya terhadap saya, bukankah saya
sama juga dengan mereka ? " Raja menjelaskan bahwa meskipun
yang datang itu berjumlah sepuluh orang, namun semuanya diterima
sebagai menantunya, karena ia tidak pernah menolak
lamaran-lamaran itu.
Dalam pada itu permaisuri menjawab, " Raja sebenarnya telah
berbuat salah, mengapa raja menerima lamaran itu dahulu
dan tidak memutuskan satu persatu. Tindakan seperti ini adalah
mengecewakan orang ".
Raja menjawab, " Saya menerima lamaran mereka dahulu
adalah pertanda kemuliaan. Nanti setelah kita perhitungkan,
barulah kita putuskan. Jika kita tidak menerima lamaran maka
berarti kita tidak melayani keinginannya. Mereka akan marah
dan akan mengguna-gunai anak kita nanti ".
Telangkai keempat dari sejak pertama tidak berbicara sepatah
kata pun, sambil menghunuskan rencongnya ke meja ia pun
berseru, " Pada hari ini akan kuhabisi nyawanya ". Selanjutnya
ia menambahkan bahwa mereka telah bermimpi tujuh malam
yang lalu. Dalam mimpi itu hanyalah mereka memiliki Putroe
Sunoe itu, karena itu sebelum Putroe Sunoe itu jatuh ke tangan
mereka, maka mereka tidak akan meninggalkan negeri ini. Dalam
situasi yang demikian kemudian raja mengalami kegelisahan
sehingga keringatnya keluar membasahi seluruh tubuhnya. Ia
panik dan tidak dapat memberikan penjelasan kepada mereka.
Ketika itu keluarlah Putroe Sunoe dari kamarnya. Bermaksud hendak
membayar hutang piutang ayahnya. Ketika ia keluar itu
tanpa menyadari bahwa ia tidak berpakaian menurut sewajarnya
hanya secarik kain yang menutupi tubuhnya. Kepada tunangannya
ia mengatakan bahwa ia akan patuh kepada perintah ayahnya. Setelah
itu terhadap dayang-dayangnya diperintahkan agar menyajikan
minuman karena sejak tadi mereka asyik bertengkar saja.
Dayang-dayang berlarilah ke dapur menyiapkan minuman
dan setelah dihidangkan, lalu para tamunya dipersilahkan menikmati
hidangannya. Sementara itu ia pun pergi mandi ke sumur. Setelah mandi, lalu bersembahyang maka terpikir dalam hatinya,
" Ya AHah bagaimanakah kiranya saya menyelesaikan masalah
ini ". Langkahnya terasa berat dan badannya terasa menggigil
oleh situasi, dan oleh tamunya yang persoalannya harus segera diselesaikan
tuntas. Ketika itu dipintanyalah kepada Tuhan, "Ya Tuhanku,
jadikanlah akau ini sebagai pohon Enau (Aren) sehingga
ayah dan bundaku terlepas dari hutang piutangnya ".
Rupanya pinta Putroe Sunoe terkabul maka menjelmalah
menjadi sebatang pohon " Enau ". Melihat hal yang tidak terduga
itu maka semua tamunya kembali ke tempatnya masing-masing.
Ayah bunda Putroe Sunoe menangis tersedu-sedu karena kesayangannya
sudah tiada lagi. Dia telah menjelma sebagai pohon
enau.
Semasa mudanya Putroe Sunoe dahulu, pernah bersahabat
dengan seorang puteri yang bernama 'Putroe Hitam'. Putri ini
.pernah dibujak' agar mau dijodohkan dengan anak Putroe Sambinoe.
Putri ini sombong dan congkak. Barang siapa yang menghinanya
barulah dengan bujuk rayu disertai dengan nyanyian
yang muluk merdu.
Pada ketika utusan Putroe Sambinoe untuk menghadap
Putroe Hitam. Utusan itu kurang bijaksana, sehingga lamarannya
ditolak. Hal itu disebabkan oleh ucapannya, " Hai, Putroe Hitam
engkau telah diwasiatkan oleh ibumu supaya kawin dengan anak
Putroe Sambinoe ". Mendengar ucapan yang demikian, lalu Putroe
Hitam menjawab, " Karena ucapan yang kasar itu maka
pinangan itu saya tolak ". Utusan itu lalu menyebutkan lagi,
"Engkau Puteri Hitam tingkah lakumu memang seperti badanmu
yang hitam itu, engkau diberikan suami, diberikan jodoh, tetapi,
engkau tak mau juga, lihatlah nasibmu nanti, demikianlah kutukan
telangkai yang usahanya telah menemui kegagalan itu. Dengan
hati yang kecewa pulanglah ia ke rumah Putroe Sambinoe dan
menceritakan kelakuan Putroe Hitam itu.
Putroe Sambinoe berikhtiar mempersuntingkan putroe Hitam
untuk menjadi isteri anaknya itu.
Rupanya sepeninggal telangkai Putroe Sambinoe dahulu
Putroe Hitam menyesali perbuatannya, la telah menolak lamaran
orang lain dengan cara yang kasar. Kekesalan itu telah menyiksa
perasaannya sendiri. Pergilah ia ke belakang rumahnya dan
berdoa. Ya Tuhanku jadikanlah aku Ya Tuhan menjelma sebagai
pohon enau ". Kiranya permintaan itu dikabulkan Tuhan maka dalam seketika itu ia telah menjelma menjadi pohon enau.
Seperti diceritakan di atas, Putroe Sambinoe belum berputus
asa untuk mempersunting Putroe Hitam sebagai isteri anaknya
itu. Ia belum merasa puas atas penjelasan utusannya itu. " Biarlah
aku pergi sendiri menyelesaikan masalah ini ", katanya. Lalu
pergilah ia ke tempat Putroe Hitam, setibanya ia bertanya kepada
orang yang ada di sana, namun tak ada seorangpun yang mengetahuinya.
" Kami tidak tahu entah ke mana Putroe Hitam itu
telah pergi ", jawab mereka dengan suara yang lemah lembut.
Putroe Sambinoe menyesal atas penolakan pinangan anaknya.
Pada hal dia satu-satunya Putranya yang lemah lembut, sopan
santun lagi pula manis budi bahasanya. Kalaulah ia tidak dijodohkan
dengan Putroe Hitam bukanlah itu suatu hal yang tidak
patut bahkan tidak pantas dalam pandangan orang. Oleh karena
itu pergilah ke desa-desa untuk mencari jodohnya yang pantas
untuk anaknya. Selama dalam bepergiannya itulah anaknya itu jatuh
sakit. Ia kembali dan membatalkan usahnya. Kini ia mencari
obat untuk menyembuhkannya. Dicarinya dukun untuk mengobatinya.
Telah beratus dukun telah mengobati anaknya tetapi tak
seorangpun berhasil, penyakitnya semakin bertambah dan pada
suatu hari mereka mengatakan, " Penyakit sudah terlalu parah
dan dia telah tiba saatnya kembali ke hadirat Yang Maha Esa.
Putroe Sambinoe menadahkan tangan meminta kepada Tuhan
agar anaknya selamat dari malapetaka yang menimpanya.
Pada suatu malam Putroe Sambinoe bermimpi. Dalam mimpinya
itu disebutkan, " Hai Putroe Sambinoe, anakmu adalah seorang
anak yang saleh, yang halus budi bahasanya. Engkau jangan
marah dia kami cabut nyawanya, kami tempatkan pada tempat
yang baik dan bahagia ". Demikianlah ucapan yang terdengar
dalam mimpinya itu.
Takdir Yang Maha Esa maka anaknya itu pun menjelmalah
sebagai pohon enau. Sampai sekarang kalau pohon enau itu manis
airnya, itu adalalh pertanda bahwa pohon itu adalah penjelmaan
dari anak Putroe Sambinoe. Apabila airnya banyak pertanda
bahwa pohon itu dari penjelmaan Putroe Sunoe. Tetapi apabila
airnya sedikit itu adalah penjelmaan dari Putroe Hitam sesuai
dengan tingkah lakunya. </t>
  </si>
  <si>
    <t>Keyisa</t>
  </si>
  <si>
    <t>Kisah Putri Ular</t>
  </si>
  <si>
    <t>Dalam suatu kerajaan yang jauh di pelosok Sumatera Utara, terdapat seorang putri yang amat cantik namun memiliki kebiasaan buruk dalam berkata-kata. Meskipun Raja dan Ratu selalu menegurnya, sang Putri tetap tidak mengubah sikapnya. Setiap kali terjadi sesuatu yang tidak menyenangkan hatinya, dengan mudahnya dia berkata buruk tanpa memikirkan akibatnya.
"Lebih baik jadi orang buta daripada harus memandangi wajahmu yang cemberut terus," katanya suatu hari pada salah satu dayang istana.
Mendengar ucapan putrinya yang kasar, Ratu jadi khawatir. "Bagaimana jika kau benar-benar buta nanti?" tanya Ratu dengan nada cemas.
Namun, Putri tidak peduli dengan peringatan ibunya. Hari demi hari berlalu, sikap Putri semakin tidak terkendali dan ia semakin sering mengucapkan kata-kata yang menyakitkan.
Suatu hari, datanglah seorang raja muda dari negeri seberang dengan maksud melamar Putri untuk dijadikan permaisuri. Tentu saja Putri sangat senang, terutama karena raja muda tersebut juga tampan. Rencana pernikahan pun disusun dan pesta akan dilaksanakan bulan depan.
Putri yang ingin tampil cantik pada hari pernikahannya rajin merawat diri. Setiap hari, ia mandi di danau kecil di belakang istana. Air mandinya dicampur dengan berbagai macam bunga yang harum. Dengan dibantu oleh para dayang-dayangnya, Putri bisa mandi hingga tiga kali sehari.
Suatu sore, seperti biasa, Putri mulai mandi. Tiba-tiba, sebuah burung terbang cepat di atas kepalanya. Terkejut, Putri mendongak, dan tanpa disangka burung itu malah mematuk hidungnya. Putri tidak sempat menghindar dan darah pun mulai berceceran dari hidungnya.
"Aduhh… hidungku!" teriak Putri, sambil memegang hidungnya yang berdarah. Dengan langkah tergopoh-gopoh, Putri kembali ke kamarnya dengan air mata mengalir.
Tersedu-sedu, Putri merasa kecewa karena tak bisa menjaga kecantikannya. "Mana mau raja muda itu menikahi wanita berhidung buruk begini?" gumamnya sedih.
Ratu yang mendengar keluhan Putri tersenyum pahit. "Jangan khawatir. Jika sang raja muda memang mencintaimu, luka kecil ini pasti tak akan jadi masalah," kata Ratu dengan penuh pengertian.
"Luka kecil? Ini bukan luka kecil, Bu! Luka ini pasti akan membekas dan berwarna hitam!" teriak Putri dengan emosi yang tak terkendali.
Setelah sesaat terdiam, tiba-tiba Putri berkata, "Barangkali lebih enak menjadi ular. Kulitnya tebal dan bersisik. Luka sedikit pasti tak akan kelihatan."
Sebelum Ratu sempat menjawab, tiba-tiba langit bergemuruh. Ratu dan Putri terkejut dan saling berpelukan dalam ketakutan. "Anakku, apa yang terjadi padamu!" teriak Ratu dengan panik.
Ternyata, perubahan telah terjadi. Putri secara ajaib berubah menjadi seekor ular besar dengan kulit kasar dan bersisik, persis seperti yang diinginkannya.
Ratu menangis tersedu-sedu, menyesali perkataan putrinya yang diucapkan secara sembrono. "Anakku, bukankah sudah berulang kali Ibu mengingatkanmu agar menjaga ucapanmu?" isaknya dengan penuh penyesalan.
Ular itu tak bisa menjawab. Dia hanya menggelengkan kepalanya sambil mendesis, tetapi air mata menyirami sisiknya, menandakan rasa penyesalannya yang mendalam.
Raja yang mengetahui kejadian ini juga tak mampu berbuat apa-apa. Akhirnya, Putri yang telah menjadi ular itu tinggal di halaman belakang istana, menjauh dari kehidupan istana yang dulu pernah dia kenal. Dia lebih senang tinggal di alam bebas, di mana ia bisa merenungkan kesalahannya dan belajar untuk menjadi lebih bijaksana.
Sejak saat itu, semua orang memanggilnya "Putri Ular," sebagai pengingat akan kesalahan dan perubahan yang dialaminya. Kisahnya menjadi peringatan bagi semua orang akan pentingnya menjaga perkataan dan sikap, karena mereka dapat memiliki konsekuensi yang tidak terduga.</t>
  </si>
  <si>
    <t>Asal Usul Padi</t>
  </si>
  <si>
    <t>Di Tanah Karo, Sumatera Utara, terdapat sebuah negeri yang dikenal dengan cerita keajaiban yang legendaris. Di tengah kemarau yang panjang, ketika harapan akan kesejahteraan semakin menipis, terjadi sebuah kejadian yang tak terduga yang mengubah nasib penduduknya.
Di antara mereka, hiduplah seorang anak yatim bernama si Beru Dayang, yang kehidupannya penuh dengan kesusahan. Ibunya, seorang janda yang tegar, berjuang sekuat tenaga untuk mencukupi kebutuhan anaknya. Namun, takdir berkata lain. Si Beru Dayang terbaring lemah karena kelaparan yang tak terduga, hingga akhirnya meninggalkan dunia ini.
Kesedihan yang mendalam melanda sang ibu, yang tidak dapat menahan derita kehilangan anaknya. Dalam kesedihan yang membelenggu, sang ibu memutuskan untuk mengakhiri hidupnya dengan melompat ke sungai yang dalam, meninggalkan dunia ini tanpa seorang pun yang menyaksikan.
Beberapa bulan berlalu, dan musim kemarau belum juga menunjukkan tanda-tanda reda. Di tengah padang yang gersang, dua anak kecil terlihat sedang mencari makanan, mengais-ngais tanah yang tandus. Tiba-tiba, salah satu dari mereka menemukan sebuah buah besar berbentuk bulat, seukuran buah labu. Tanpa ragu, kedua anak itu membawa buah tersebut pulang untuk ditunjukkan kepada orang tua mereka.
Ternyata, buah yang tidak dikenali itu menjadi perhatian seluruh negeri. Sang raja pun mendengar kabar tersebut dan memutuskan untuk memeriksa kejadian itu dengan mata kepala sendiri. Saat raja dan penduduk berkerumun mengelilingi buah misterius itu, tiba-tiba terdengar suara gaib dari angkasa yang mengumumkan bahwa buah itu adalah jelmaan dari si Beru Dayang, anak yang telah meninggal.
Suara itu memerintahkan penduduk untuk menanam buah tersebut dengan penuh kebaikan agar kelak bisa menjadi makanan. Selain itu, suara itu juga menyampaikan bahwa Beru Dayang sangat merindukan ibunya yang telah berubah menjadi seekor ikan di sungai, dan meminta agar mereka dipertemukan. Jika semua perintah itu dilaksanakan, maka negeri itu tidak akan lagi dilanda kelaparan.
Sang raja tidak ragu untuk memerintahkan agar pesan dari suara gaib itu dilaksanakan dengan segera. Para penduduk dengan penuh semangat menjalankan instruksi tersebut. Mereka menanam buah tersebut dengan penuh harapan dan doa agar menjadi makanan yang melimpah.
Setelah tiga bulan, tanaman itu akhirnya menghasilkan hasilnya. Buah yang dulunya misterius itu kini telah menguning, menandakan bahwa waktunya untuk dipanen telah tiba. Penduduk dengan gembira memanennya, kemudian mengeringkan, menumbuk, dan memasaknya dengan penuh keceriaan.
Ternyata, buah itu adalah padi yang melimpah ruah. Dan dengan berkat dari doa-doa mereka, makanan itu menjadi simbol persatuan dan keberanian mereka dalam menghadapi cobaan. Namun, perintah terpenting dari suara gaib itu belum terlaksana.
Penduduk, dipandu oleh raja, mengunjungi sungai tempat sang ibu diyakini telah berubah menjadi seekor ikan. Dengan hati penuh harapan dan doa, mereka melemparkan makanan yang telah mereka siapkan ke dalam sungai. Tidak berapa lama kemudian, muncullah segerombolan ikan besar yang muncul ke permukaan air.
Di antara ikan-ikan itu, ada satu yang menonjol, terlihat lebih anggun dan berkilau dibanding yang lainnya. Penduduk melihat dengan takjub ketika ikan itu berenang mendekati mereka, seolah-olah mengetahui kedatangan mereka. Tanpa ragu, mereka memeluk dan mencium ikan itu sebagai tanda pertemuan yang penuh makna.
Saat itulah, terdengar suara gaib lagi dari langit, mengumumkan bahwa pertemuan tersebut telah memenuhi keinginan si Beru Dayang dan ibunya. Keduanya kini bersatu kembali, meskipun dalam bentuk yang berbeda. Dan dengan keberhasilan memenuhi perintah suara gaib itu, negeri Tanah Karo kembali dipenuhi dengan kesejahteraan dan kebahagiaan.
Kisah ini menjadi cerita yang melegenda di Tanah Karo, mengajarkan pentingnya kesetiaan, keberanian, dan kebaikan hati dalam menghadapi cobaan hidup. Dan buah misterius yang menjadi simbol keajaiban itu tetap dijaga dan dipersembahkan sebagai pengingat akan keajaiban yang mereka alami.</t>
  </si>
  <si>
    <t>Baginde Lubuk Gong</t>
  </si>
  <si>
    <t>Di sebuah desa yang subur, terletak sebuah pemukiman yang dipimpin oleh seorang kepala desa yang kaya raya, yang dikenal sebagai Baginde Lubuk Gong. Kekayaannya meliputi ratusan hewan ternak dan sawah yang luas, menjadikannya salah satu tokoh terkemuka di desa. Namun, kekayaannya bukanlah satu-satunya yang membuatnya dikenal; Baginde Lubuk Gong juga memiliki seorang putri yang sangat cantik dan lembut, yang diberi nama Putri Lubuk Gong.
Putri Lubuk Gong adalah sosok yang disukai banyak pemuda di desanya. Setiap hari, ada saja yang datang untuk melamarnya, namun ayahnya selalu menetapkan persyaratan yang sulit untuk para pelamar tersebut. Karena itu, Putri Lubuk Gong belum juga menemukan pasangan hidupnya.
Suatu hari, datanglah seorang pemuda yang berani dan kaya dari luar desa untuk melamar Putri Lubuk Gong. Baginde Lubuk Gong, seperti biasa, menetapkan persyaratan yang tinggi, namun pemuda itu dengan percaya diri menyetujui segala persyaratan tersebut. Hari pernikahan pun ditentukan, namun pemuda tersebut dan rombongannya tidak kunjung datang.
Berbulan-bulan berlalu tanpa ada kabar dari mereka. Baginde Lubuk Gong, meskipun sedikit kecewa, tetap menunggu dengan penuh harapan. Namun, ketika rombongan tersebut akhirnya muncul dengan membawa semua persyaratan yang diminta, Baginde Lubuk Gong merasa senang.
Namun, sebelum pernikahan itu bisa terjadi, Baginde Lubuk Gong merasa perlu untuk pergi ke luar negeri untuk membeli barang-barang mewah untuk pernikahan Putri Lubuk Gong. Kepergiannya ini menimbulkan kecurigaan di hati calon menantunya, yang menganggap bahwa Baginde Lubuk Gong sengaja memperlambat pernikahan.
Pemuda tersebut, yang sebelumnya telah dihadapkan pada pikiran-pikiran buruk tentang Baginde Lubuk Gong, menjadi semakin kalap. Dengan pikiran yang tidak stabil, ia meminta orang-orang untuk menculik Putri Lubuk Gong dan merantainya.
Putri Lubuk Gong pun akhirnya hilang tanpa jejak, dan kabar tentang kematiannya menyebar dengan cepat. Ketika Baginde Lubuk Gong kembali ke desanya, ia diterima dengan berita yang menyedihkan. Kehilangan putri tunggalnya adalah pukulan yang sangat berat bagi kepala desa tersebut.
Meskipun penuh kemarahan dan kesedihan, Baginde Lubuk Gong tidak menghukum calon menantunya yang telah terlibat dalam peristiwa tragis itu. Sebaliknya, ia meminta pemuda itu untuk tinggal di rumahnya dan menggantikan posisi Putri Lubuk Gong.
Di tengah duka yang mendalam, Baginde Lubuk Gong memutuskan untuk membuang semua barang mewah dan mas kawin yang telah dibelinya dari luar negeri. Baginda merasa bahwa kekayaan materi tidak ada artinya jika kebahagiaan keluarganya telah sirna.
Walaupun ditinggalkan oleh Putri Lubuk Gong, Baginde Lubuk Gong berusaha melanjutkan hidupnya dengan penuh kesabaran dan keikhlasan. Ia menyadari bahwa takdir telah menulis kisahnya dengan pahit, tetapi ia tetap teguh dan menjalani hidupnya dengan penuh martabat.
Sementara itu, pemuda yang dulunya bermimpi untuk menjadi menantu Baginde Lubuk Gong, sekarang merasa terbebani dengan rasa bersalah yang mendalam. Meskipun telah diampuni, ia harus hidup dengan beban moral yang sangat berat seumur hidupnya.
Kisah tragis tentang Putri Lubuk Gong menjadi pelajaran bagi semua orang bahwa tindakan impulsif dan keputusan yang diambil dalam keadaan emosional bisa memiliki konsekuensi yang sangat merugikan bagi diri sendiri maupun orang lain di sekitarnya. Dan Baginde Lubuk Gong, meskipun harus kehilangan putri tercintanya, memilih untuk memaafkan dan mengajarkan tentang kebaikan hati dan ketabahan dalam menghadapi cobaan hidup.
Namun, cerita tidak berakhir di situ. Dalam keputusasaan dan kesedihan, Baginde Lubuk Gong mencari cara untuk menghadapi rasa kekosongan yang dalam dalam hidupnya. Ia menyadari bahwa mengabdikan dirinya untuk kebaikan orang lain mungkin bisa membantu meredakan luka hatinya yang teramat dalam.
Baginde Lubuk Gong mulai aktif terlibat dalam kegiatan sosial dan bakti kepada masyarakat. Ia memperluas program-program bantuan bagi warga desa yang membutuhkan, membangun fasilitas pendidikan dan kesehatan, serta mengadakan acara-acara keagamaan dan budaya untuk menyatukan masyarakat.
Melalui peran aktifnya dalam membantu sesama, Baginde Lubuk Gong menemukan sedikit demi sedikit kedamaian dalam hatinya yang terluka. Ia menyadari bahwa meskipun kehilangan yang dialaminya takkan pernah tergantikan, tetapi dengan membawa manfaat bagi orang lain, ia bisa menemukan makna baru dalam hidupnya.
Sementara itu, pemuda yang terlibat dalam hilangnya Putri Lubuk Gong juga mengalami perjalanan batin yang panjang. Dihantui oleh rasa bersalah dan penyesalan yang tak terkira, ia berusaha mencari cara untuk menebus kesalahannya.
Setelah meminta maaf kepada Baginde Lubuk Gong dan masyarakat desa, pemuda tersebut memutuskan untuk melakukan perbuatan baik sebagai tanda penyesalannya. Ia terlibat aktif dalam kegiatan sosial dan pembangunan masyarakat, berusaha untuk mengubah dirinya menjadi pribadi yang lebih baik.
Meskipun takkan pernah bisa menghapus kesalahan yang telah dilakukannya, pemuda tersebut berjanji untuk memperbaiki diri dan menggunakan pengalaman pahitnya sebagai pelajaran berharga dalam menjalani kehidupan yang baru.</t>
  </si>
  <si>
    <t>Sabai nan Aluih</t>
  </si>
  <si>
    <t>Sabai Nan Aluih adalah putri sulung dari pasangan Rajo Babanding dan Sadun Saribai.
Ia mempunyai adik laki-laki yang tampan bernama Mangkutak Alam.
Disamping memiliki paras yang cantik, Sabai juga memiliki budi pekerti baik, santun dalam berbicara dan hormat kepada kedua orang tua.
Berbeda dengan adik laki-lakinya, Mangkutak Alam, yang memiliki sifat pemalas, Sabai dikenal rajin membantu kedua orang tuanya.
Kecantikan Sabai Nan Aluih telah tersiar hingga ke kampung lain.
Rajo Babanding memiliki teman baik yang tinggal di kampung Situjuh bernama Rajo Nan Panjang.
Ia adalah seorang saudagar kaya raya yang disegani masyarakat kampung Situjuh.
Meskipun kaya raya, namun Rajo Nan Panjang memiliki perangai buruk yaitu suka memeras warga di sekitarnya dengan cara meminjamkan uang namun meminta pengembalian dengan bunga yang sangat tinggi.
Warga kampung Situjuh tidak berani melawan Rajo nan Panjang karena ia memiliki tiga orang pengawal hebat yang bernama  Rajo nan Konkong, Lompong Bertuah, dan Palimo Banda Dalam.
Kecantikan Sabai Nan Aluih terdengar oleh Rajo Nan Panjang.
Ia berminat untuk meminang putri sulung sahabatnya itu.
Rajo nan Panjang kemudian mengirim utusannya untuk meminang Sabai nan Aluih.
Ia sangat yakin bahwa Rajo Babanding pasti akan menerima pinangannya.
Para utusan Rajo Nan Panjang kemudian berangkat ke Padang Tarok.
Sesampainya di Padang Tarok, mereka pun menyampaikan pinangan majikannya kepada ayah Sabai nan Aluih, Rajo Babanding.
Namun ayah Sabai menolak pinangan sahabatnya itu dengan alasan ia malu memiliki mantu yang seumur dengannya walaupun ia orang kaya.
Setelah mendapat jawaban penolakan dari Rajo Babanding, para utusan itu pun segera kembali ke Kampung Situjuh untuk menyampaikan berita tersebut kepada Rajo Nan Panjang.
Tentu saja Rajo nan Panjang merasa sangat terhina dengan penolakan tersebut.
Rajo Nan Panjang akhirnya memutuskan akan datang langsung menemui Rajo Babanding untuk meminang Sabai.
Berangkatlah Rajo nan Panjang bersama ketiga orang pengawalnya.
Setelah mendengar langsung keinginan sahabatnya untuk meminang Sabai, Rajo Babanding menawarkan untuk berunding di luar rumah, yaitu di sebuah lokasi bernama Padang Panahunan pada hari minggu.
Padang Panahunan adalah tempat yang sepi dan sejak dulu digunakan untuk berkelahi.
Rajo Babanding merasa bahwa sahabatnya itu telah melanggar sopan santun karena berani meminang anak gadisnya secara langsung.
Menurut adat di negeri itu, pinangan tidak boleh disampaikan langsung kepada ayah si Gadis, melainkan kepada mamak atau adik kandung ibu si gadis.
Rajo nan Panjang pun mengetahui bahwa pinangannya ditolak secara halus oleh ayah Sabai nan Aluih.
Ia sadar bahwa dirinya ditantang untuk berkelahi.
Ia menerima permintaan sahabatnya itu dan segera pergi meninggalkan rumah Rajo Babanding dengan marah.
Sabai Nan Aluih merasa cemas mendengar percakapan ayahandanya dengan Rajo Nan Panjang.
Sabai sadar bahwa ayahnya menantang Rajo Nan Panjang berkelahi.
Sabai sangat mengkhawatirkan keselamatan ayahandanya.
Tapi Rajo Babanding menenangkan hati anaknya bahwa ia akan baik-baik saja.
Tibalah hari yang telah ditentukan.
Berangkatlah Rajo Babanding ke Padang Panahunan dengan membawa seorang pembantunya yang bernama Palimo Parang Tagok.
Rajo nan Panjang bersama seorang pengawal setianya Palimo Banda Dalam sudah menunggu.
Rupanya Rajo nan Panjang sengaja datang lebih awal untuk mengatur siasat liciknya.
Ia telah memerintahkan dua orang pengawal lainnya yakni Rajo nan Kongkong dan Lompong Bertuah untuk bersembunyi di balik semak-semak.
Salah seorang di antaranya membawa senapan.
Senapan itu akan digunakan jika diperlukan.
Tidak lama kemudian mereka kemudian bertarung hebat.
Rajo Babanding dan Rajo Nan Panjang bertarung habis-habisan dengan dibantu oleh pengawal masing-masing.
Perkelahian itu rupanya berlangsung lama, akhirnya para pengawal tumbang lebih dulu.
Raja Babanding dan Raja Nan Panjang masih terus berkelahi sampai akhirnya Raja Babanding terkena peluru oleh salah satu pengawal dari Rajo Nan Panjang yang muncul secara tiba-tiba dari semak-semak.
Rajo Nan Panjang berlaku curang.
Rajo Babanding pun tergeletak dan tak bergerak.
Seorang gembala secara tak sengaja melihat kejadian ini.
Si gembala ini kemudian bergegas pergi ke rumah Raja Babanding untuk memberitahukan kejadian tersebut kepada keluarga Raja Babanding.
Mendengar kabar kondisi ayahandanya dari si gembala, Sabai langsung lemas.
Sabai mengajak adiknya Mangkutak Alam untuk melihat kondisi ayahandanya namun adiknya menolak dengan alasan tidak ingin mencari mati.
Sabai pun berlari ke Padang Panahunan dengan membawa senapan.
Di tengah jalan, Sabai bertemu dengan Rajo Nan Panjang dan pengawalnya.
Sabai bertanya tentang kecurangan Raja Nan Panjang, tetapi Raja Nan Panjang hanya tertawa seakan-akan mengejek kematian Raja Babanding.
Mendidih darah Sabai melihat pembunuh ayahnya tertawa mengejek.
Sabai pun tidak bisa menahan amarahnya.
Saat itu juga Sabai langsung menarik pelatuk senapan yang ia bawa dari rumah.
Terdengarlah suara dentuman yang sangat keras.
Peluru mengenai dada Raja Nan Panjang dan ia langsung terjatuh dari kuda.
Rajo Nan Panjang tewas seketika.
Tidak memperdulikan Rajo Nan Panjang, Sabai nan Aluih segera berlari ke Padang Panahunan untuk melihat keadaan ayahnya.
Sesampainya di tempat itu, ia mendapati ayahnya sudah tidak bernyawa lagi.
Hati Sabai hancur karena sang Ayah yang sangat dicintainya telah pergi untuk selamanya untuk membela kehormatan keluarga.
Tidak berapa lama kemudian, ibu Sabai bersama beberapa orang warga tiba di Padang Panahunan.
Jenazah Rajo Babanding kemudian dibawa pulang untuk dikuburkan secara layak.</t>
  </si>
  <si>
    <t>Asal Usul Danau Maninjau</t>
  </si>
  <si>
    <t xml:space="preserve">Di dalam kekayaan tradisi dan adat Minangkabau yang melimpah, terdapat sebuah sistem pemerintahan yang unik dan teratur yang dikenal sebagai "Petitih". Petitih ini mengatur struktur pemerintahan berdasarkan hukum adat, yang melibatkan banyak unsur seperti kamanakan (kerabat), mamak (pemimpin klan), panghulu (kepala suku), dan mufakat (kesepakatan bersama).
Baginde Lubuk Gong, sosok kepala desa yang kaya dan dihormati, tentu memiliki kedudukan yang sangat penting dalam struktur pemerintahan adat ini. Namun, walaupun begitu, kekuasaan tertinggi tetaplah dipegang oleh kebenaran dan kepatutan, yang dijalankan sesuai dengan alur dan tradisi yang telah diwariskan dari nenek moyang.
Kisah yang terjadi di Tanjungraya merupakan cerminan dari kehidupan masyarakat Minangkabau yang diatur oleh sistem Petitih ini. Ketika terjadi perselisihan antara dua keluarga besar, Bujang Sembilan dan Giran, masyarakat serta pemimpin adat berusaha untuk mencari penyelesaian yang adil dan bijaksana, selaras dengan ajaran adat yang mereka anut.
Walaupun Datuk Limbatang, seorang pemimpin adat, berusaha untuk meredakan kesalahpahaman yang timbul di antara kedua keluarga tersebut, masyarakat masih cenderung memandang Giran dan Siti Rasani sebagai pihak yang bersalah. Ini menunjukkan betapa kuatnya pengaruh budaya dan tradisi dalam membentuk persepsi masyarakat terhadap suatu peristiwa.
Saat keputusan telah diambil untuk mengadili Giran dan Siti Rasani, suasana di Tanjungraya menjadi tegang dan mencekam. Ketika malam tiba, kerumunan di kaki gunung terhampar dengan gelapnya. Obor-obor dinyalakan, menyinari wajah-wajah yang dipenuhi oleh kekhawatiran.
Pada titik kritis ini, tiba-tiba terdengar suara berat Kukuban, salah seorang pemimpin adat. Dengan tegas, ia memerintahkan untuk menutup mata Giran dan Siti Rasani dengan sehelai kain hitam, sebagai tanda bahwa keputusan telah diambil dan tidak ada jalan keluar lainnya.
Namun, di tengah keheningan yang menegangkan itu, suara lantang Siti Rasani memotong kebisuan. Dengan keyakinan yang kuat, ia menolak untuk menutup mata dan bersumpah atas kebenaran yang diyakininya. Giran juga tak mau kalah, dan dengan lantang ia memohon kepada Tuhan untuk membuktikan kebenaran mereka.
Dalam ketegangan yang memuncak, Giran memohon kepada Tuhan dengan doa yang penuh keyakinan. Dan mukjizat pun terjadi. Gunung Tinjau, tempat terjadinya perselisihan tersebut, meletus dengan hebatnya. Letusan tersebut begitu dahsyat sehingga membentuklah Danau Maninjau, yang menjadi saksi bisu dari peristiwa tragis tersebut.
Namun, itu belum semua. Sebagai kutukan bagi Bujang Sembilan yang dianggap telah salah dalam menangani perselisihan tersebut, ia pun dikutuk menjadi ikan rayo, yang kemudian mendiami Danau Maninjau. Begitu pula dengan masyarakat pendukungnya, yang dikutuk menjadi ikan rinuak, yang hingga kini menjadi sumber kehidupan bagi masyarakat Tanjungraya dan sekitarnya.
Kisah ini tidak hanya menggambarkan kebijaksanaan dalam menyelesaikan konflik, tetapi juga mengandung pesan tentang keadilan, kebenaran, dan hukuman atas perbuatan yang salah. Sistem Petitih yang dijalankan oleh masyarakat Minangkabau menjadi landasan yang kuat dalam menjaga kedamaian dan keharmonisan dalam kehidupan berbangsa dan bernegara.
Setelah meletusnya Gunung Tinjau dan terbentuknya Danau Maninjau, masyarakat Tanjungraya menyaksikan mukjizat yang mengubah sejarah wilayah mereka. Namun, dampak dari peristiwa tersebut tidak berhenti di situ. Bagi Bujang Sembilan dan para pendukungnya, kutukan yang mereka terima menjadi pengingat akan kesalahan yang telah mereka lakukan, serta konsekuensi dari tindakan yang tidak bijaksana.
Ikan rayo yang mendiami Danau Maninjau menjadi penjaga dan penjaga keberuntungan bagi masyarakat setempat. Keberadaan mereka mengingatkan akan pentingnya menjaga keharmonisan dan kedamaian di antara sesama. Begitu pula dengan ikan rinuak, yang meskipun kecil namun berperan penting dalam ekosistem dan kehidupan sehari-hari masyarakat.
Dengan demikian, kisah tragis Tanjungraya tidak hanya menjadi cerminan dari kehidupan masyarakat Minangkabau, tetapi juga memberikan pelajaran tentang pentingnya menjaga kebenaran, keadilan, dan keharmonisan dalam menjalani kehidupan bermasyarakat. Sistem Petitih yang dijalankan dengan penuh kebijaksanaan dan kearifan lokal menjadi fondasi yang kokoh dalam menjaga stabilitas dan kesejahteraan suatu komunitas.
</t>
  </si>
  <si>
    <t>Kelingking Sakti</t>
  </si>
  <si>
    <t xml:space="preserve">Pada zaman dahulu kala, di sebuah desa di Kepulauan Riau, hiduplah sepasang suami-istri yang sangat miskin. Mereka mempunyai tiga orang anak laki-laki bernama Salimbo, Ngah, dan Kelingking. Saat Kelingking berusia 5 bulan, ibunya meninggal dunia, meninggalkan mereka dalam keadaan duka yang mendalam. Sejak saat itu, ayahnya harus mengurus anak-anaknya sendirian. Meskipun hidup dalam keterbatasan, mereka tetap berusaha bertahan dan saling mendukung satu sama lain.
Waktu terus berlalu. Kelingking tumbuh menjadi pemuda yang tangguh dan penuh semangat. Ketika ia telah dewasa, ia pun berniat untuk merantau, meninggalkan desa kelahirannya untuk mencari pengalaman baru dan mencari rezeki di tempat lain. Ia menyampaikan niatnya pada ayahnya, yang meskipun berat hati, mengizinkannya untuk pergi. Esoknya, dengan perasaan campur aduk, Kelingking bersiap-siap untuk meninggalkan desa dengan tujuh buah ketupat sebagai bekalnya.
Selama dalam perjalanan, Kelingking harus menghadapi berbagai rintangan dan cobaan. Namun, dengan tekad yang kuat dan semangat yang tidak padam, ia berhasil melewati semua itu. Selama perjalanan, ia bertahan dengan makanan yang ditemuinya di alam liar, sehingga bekal ketupatnya tetap utuh.
Suatu siang, setelah berhari-hari berjalan, Kelingking sampai di hutan lebat. Karena lelah, ia memutuskan untuk istirahat sejenak di bawah pohon rindang. Dalam tidurnya, ia mendengar suara misterius yang mengatakan padanya bahwa jika ia ingin menikah dengan seorang putri, ia harus mengikatkan ketupatnya dengan akar tuba dan memasukkannya ke dalam sungai yang mengalir di hutan tersebut. Jika air sungai berbuih, itu merupakan tanda bahwa ikan besar di dalamnya telah mati, dan Kelingking harus mengambil ikannya.
Ketika terbangun, Kelingking mengingat pesan dari mimpi tersebut dan memutuskan untuk mengikutinya. Ia menemukan sebuah sungai kecil di hutan itu, dan dengan hati-hati, ia mengikat ketupatnya dengan akar tuba dan memasukkannya ke dalam sungai. Tak lama kemudian, air sungai mulai berbuih, dan Kelingking tahu bahwa inilah saatnya untuk mengambil ikan yang dimaksud.
Setelah berhasil menangkap ikan tersebut, Kelingking memasaknya dan makan sendiri dengan lahap. Namun, ketika ia menunggu kedatangan seorang putri yang dijanjikan dalam mimpinya, tidak ada yang terjadi. Kelingking mulai merasa kecewa dan bingung. Akhirnya, dengan rasa kesal, ia menendang kepala ikan yang tersisa hingga melambung tinggi dan tidak mempedulikannya lagi.
Meskipun demikian, Kelingking tidak kehilangan harapan. Ia melanjutkan perjalanannya dan akhirnya sampai di sebuah kampung yang ramai. Di sana, ia mendengar kabar bahwa seorang raja sedang mengadakan sayembara untuk memindahkan kepala ikan yang mengganggu pemandangan istana. Jika ada yang berhasil melakukannya, ia akan diberi hadiah berupa pernikahan dengan putri raja.
Melihat kesempatan ini sebagai takdir yang diberikan kepadanya, Kelingking mendaftarkan diri untuk mengikuti sayembara tersebut. Meskipun badannya kecil dan tampangnya kurang menarik, ia yakin bahwa kekuatan dan keberaniannya akan membuktikan bahwa ia pantas mendapatkan hadiah tersebut. Meskipun dicemooh oleh orang-orang yang meremehkannya, Kelingking tidak membiarkan hal itu mempengaruhi semangatnya.
Ketika tiba gilirannya, Kelingking dengan percaya diri menghadapi tantangan yang diberikan oleh raja. Dengan kekuatan dan keberanian yang luar biasa, ia berhasil mengangkat kepala ikan tersebut dan menguburnya di belakang istana. Keberhasilannya ini membuat seluruh istana dan penduduk negeri merasa kagum dan bahagia.
Dengan demikian, Kelingking berhak untuk menikahi putri raja, dan pernikahan mereka diadakan dengan penuh kebahagiaan dan kegembiraan. Kelingking tidak lupa untuk menjemput ayah dan kedua abangnya untuk tinggal bersama di istana, sehingga mereka dapat menikmati kehidupan yang lebih baik bersama-sama.
Kisah Kelingking menjadi legenda di desa itu, menginspirasi banyak orang dengan keberaniannya dan kemurahan hatinya. Ia membuktikan bahwa tidak peduli seberapa sulitnya hidup dan seberapa besar rintangan yang dihadapi, dengan tekad dan keberanian, segala hal mungkin tercapai.
</t>
  </si>
  <si>
    <t>Hang Tuah Kesatrai Melayu</t>
  </si>
  <si>
    <t xml:space="preserve">Bintan adalah sebuah pulau yang indah dan subur di perairan Riau. Setelah sekian lama bagai tak berpemimpin, sekarang Bintan sudah beraja. Nama raja itu Sang Maniaka. Ia adalah putra pertama Sang Purba, raja besar yang bermahligai di Bukit Siguntang, Palembang. Kabar ini menyebar mulai dari tanjung, teluk, anak sungai, bukit, sampai ke pelosok-pelosok tasik rantau Melayu, dan disambut dengan sukacita. Kabar itu sampai pula ke Sungai Duyung, kampung halaman Hang Mahmud dan Dang Merdu, ayah dan bunda Hang Tuah.
Pada Suatu malam, Hang Mahmud bermimpi melihat bulan turun dari langit. Cahayanya memancar penuh menyinari kepala Hang Tuah. Ketika terbangun, Hang Mahmud memeluk dan mencium putranya itu dengan air mata berlinang. Mimpi itu merupakan pertanda baik, dan Hang Mahmud merasa sangat bahagia.
Esok harinya, Hang Mahmud melangir HangTuah serta memandikannya dengan air bunga. Si Tuah diberi pakaian berupa kain dan baju daster serba putih, serta diberi makan nasi kunyit dan telur ayam. Kemudian Hang Mahmud menjemput orang tua-tua untuk membacakan doa selamat.
“Anak kita ini harus dipelihara baik-baik,” ujar Hang Mahmud kepada istrinya, Dang Merdu.
Selanjutnya Hang Tuah dititipkan mengaji dari satu guru mengaji ke guru mengaji lainnya, mulai dari guru peranakan Keling sampai ke guru peranakan Cina. Selain mendalami ilmu agama, Hang Tuah juga mahir berbicara dalam beberapa bahasa, mulai dari bahasa Melayu sampai bahasa Keling, Jawa, Cina, Portugis, dan bahasa-bahasa lainnya.
Ketika berusia sepuluh tahun, Hang Tuah bersama empat karibnya, Hang Jebat, Hang Kasturi, Hang Lekir dan Hang Lekiu pergi berlayar ke Laut Cina Selatan. Sebelum berangkat, masing-masing dari mereka diberi sebihlah keris oleh orang tua mereka.
Di tengah pelayaran, di Riau Kepulauan. tiba tiba mereka diserang tiga buah perahu lanun. Namun mereka tidak sedikit pun gentar. Untuk menghadapi para lanun, Tuah mengarahkan perahunya ke sebuah pulau. Perahu mereka kecil, sedang ketiga perahu para Ianun lebih besar. Mereka akan kalah kalau berperang di laut. Para lanun terus mengejar perahu Hang Tuah.
Setibanya di pulau, pertempuran sengit segera terjadi. “Hai, budak-budak degil! Lebih baik kalian menyerah supaya tidak kami bunuh!” teriak salah seorang Ianun.
“Cih! Kalianlah yang harus tunduk kepada kami!" jawab Tuah. Malang bagi para Ianun itu. Banyak di antara mereka yang terkena tempuling, seligi, dan sumpitan Hang Tuah dan teman-temannya.
Pertarungan sengit itu dimenangkan Tuah dan teman-temannya. Banyak Ianun yang terluka, hingga tinggal sepuluh orang yang akhirnya melarikan diri. Para Ianun yang terluka dibawa Hang Tuah dan ke empat karibnya ke Singapura. Di tengah Iautan, perahu Hang Tuah kembali dikejar gerombolan Ianun yang sebelumnya sempat melarikan diri. Untunglah, saat itu tujuh buah perahu Batin Singapura sedang melintas menuju Bintan. Tujuh perahu itu segera menghadang perahu para Ianun, yang akhirnya berbalik arah dan melarikan diri.
Keberanian Tuah dan teman-temannya diceritakan Batin Singapura kepada Bendahara Paduka Raja Bintan. Tuan Bendahara sangat kagum, dan berniat suatu ketika akan memanggil anak-anak itu.
Setelah pertarungan dengan para lanun di tengah laut, Hang Tuah dan keempat karibnya berguru [ada seorang pertama yang bernama Aria Putra yang mempunyai dua saudara. Sang Persata Nala dan Raden Aria Sena. Sang Persata Nala juga seorang pertapa di Gunung Wirana Pura, sedangkan Raden Aria Sena adalah pegawai Kerajaan Majapahit.
Suatu hari, sekembali dari berguru, Tuah membelah kayu api dengan sebilah kapak di depan kedai orang tuanya.
Tiba-tiba ada orang mengamuk. Orang-orang kampung dikejarnya Siapa pun yang mendekat langsung ditebasnya. Puluhan orang kampung mati dan terluka. Penduduk lainnya Iari lintang pukang dan bersemunyi. Sambil menghunus keris, pengamuk ltu semakln mendekati Hang Tuah. Melihat kejadian itu, Dang Merdu, ibu Hang Tuah, berteriak dari atas Ioteng.
“Hei,Anakku. Cepatlah naik ke kedai!”
Mendengar suara ibunya, Tuah langsung terkesiap dan seketika menyiagakan kapak di tangannya. Ia menghadapi pengamuk itu dengan gagah berani. Terjadilah perkelahian yang seru dan mendebarkan. Dengan ketangkasan dan kecerdikannya, akhirnya Tuah dapat mengalahkan si pengamuk. Orang-orang yang bersembunyi segera keluar. Mereka terkagum-kagum melihat kehebatan Hang Tuah.
“Kelak, anak ini akan jadi hulubalang besar di Tanah Melayu,” kata seorang penduduk.
Beberapa hari kemudian, Hang Tuah dan keempat karibnya kembali berhasil mengalahkan empat pengamuk yang ingin mengganggu Bendahara Paduka Raja Bintan. Beliau sangat kagum dan berterima kasih kepada Hang Tuah dan kawan-kawannya, Ialu mengangkat kelimanya sebagai anaknya. Kisah keberanian Hang Tuah dan teman-temannya disampaikan Bendahara Paduka Raja kepada Raja Bintan, Baginda Raja Syah Alam. Baginda Raja pun tertarik dan mengangkat kelima anak itu sebagai anaknya pula. Baginda lalu menghadiahkan sebilah keris yang elok kepada Hang Tuah. Setelah menyambut keris dan memberi hormat kepada Baginda Raja, Hang Tuah bersilat sambil berseru-seru.
“Cihh, manakah dia Hulubalang Melayu? Empat, lima orang tiada aku gentar menghadapinya!”
Baginda Raja tersenyum melihat kelucuan si Tuah. Diantara empat puluh Anak angkatnya, Baginda Raja menilai Hang Tuahlah yang paling pandai. Walaupun Hang Tuah masih kecil, tak jarang Baginda Raja meminta pendapabtnya jika menghadapi suatu masalah.
Beberapa tahun kemudian...
Baginda Raja Syah Alam ingin mencari tempat untuk dijadikan pusat kerajaan yang baru. Maka bertolaklah beliau bersama para pembesar kerajaan, Hang Tuah, dan keempat karibnya. Salah seorang tamu, Raden Wira Nantaja, Pangeran dari Daha, Tanah Jawa, juga diajak melancong ke sekitar Selat Melaka dan Selat Slngapura. Karena gemar berburu, Baginda Raja kemudian singgah di Pulau Ledang, dekat Semenanjung Melayu, untuk berburu.
Ketika sedang berburu, rombongan Baginda Raja melihat seekor kancil putih sebesar kambing. Untuk menangkapnya, Tuah segera melepaskan dua ekor anjingnya, Kibu Nirang dan Rangga Raya. Namun, kedua anjing itu justru digigit dan diterjang si kancil hingga jatuh ke dalam sungai. Hang Tuah dan Hang Jebat heran melihat kegarangan kancil itu. Anehnya lagi, ketika dikejar, kancil itu pun tiba-tiba menghilang begitu saja.
“Menurut petuah dari orang tua-tua, jika ada kancil putih di hutan atau di mana saja, maka tempat itu bagus dibuat negeri,” kata Bendahara Paduka Raja. Setelah meminta pendapat para pembesar lainnya, usul Bendahara Paduka Raja disetujui. “Baiklah kalau memang begitu. Kita akan membangun negeri baru di sini.” Kata Baginda Raja.
Baginda Raja Syah Alam kemudian menitahkan Bendahara Paduka Raja dan Temenggung untuk memimpin pembangunan negeri di Pulau Ledang itu. Di tempat inilah pada mulanya diketemukan pohon Melaka yang kemudian menjadi asal-usul nama Melaka.
Ditengah kesibukannya memerintah negeri Kerajaan Melaka, Raja Syah Alam mendengar ada seorang putri cantik. Putri itu bernama Tun Teja, putri tunggal Bendahara Seri Benua di Indrapura. Dia cantik, tetapi keras kepala. Raja Syah Alam berkenan untuk meminang Tun Teja, sehingga diutuslah Tun Utama dan Tun Bija Sura ke lndrapura.
“Kami menyambut baik pinangan Raja Melaka. Namun, perlu jugalah Iebih dulu kami tanyakan kepada putri kami,” kata Bendahara Seri Benua ketika menerima Tun Utama dan Tun Bija Sura di Balai Kerajaan. Dia berkata demikian karena sudah sering putrinya menolak lamaran anak-anak raja lainnya.
Bendahara Seri Benua Ialu menemui Tun Teja dan mengutarakan maksud kedatangan utusan Melaka tersebut.
Mendengar penjelasan ayahnya, Tun Teja menjawab, “Ayahanda, Raja MeLaka adalah putra dari seorang raja besar sedangkan hamba hanyalah anak dari seorang raja kecil. Jadi mohon ampun, janganlah ananda dijodonkan dengan Raja Melaka itu!” kata Tun Teja
Tak hanya Bendahara Seri Benua, permaisuri pun membujuk Tun Teja. Namun, Tun Teja malah berkata, "Dibunuh pun saya rela, asalkan saya jangan dipaksa menikah dengan Raja Melaka itu,” tangis Tun Teja di pangkuan ibunya.
Akhirnya, Tun Utama dan Tun Bija Sura pun pulang ke Melaka tanpa berhasil meminangkan Tun Teja untuk Baginda Raja Syah Alam.
Baginda Raja Syah Alam sangat sedih pinanannya ditolak. Patih Kerma Wijaya mengusulkan agar Baginda Raja meminang putri tunggal Seri Betara Majapahit, Raden Galuh Mas Ayu. Mendengar hal itu, Raja Syah Alam lalu memerintahkan Patih Kerma Wijaya dan Hang Tuah serta keempat karibnya untuk pergi ke Majapahit. Mereka kemudian menyiapkan sebuah perahu yang sangat megah, bernama Mendam Birahi. Perahu itu sangat cepat. bak burung terbang menuju Tanah Jawa.
Setibanya di Majapahit. rombongan dari Melaka itu disambut dengan upacara kebesaran. Mereka diarak dengan empat puluh payung iram sebagai payung kebesaran kerajaan. Akan tetapi tiba-tiba muncul enam puluh orang mengamuk. Hang Tuan dan keempat karibnya tidak gentar. Terjadilah perkelahian, hingga akhirnya, para pengamuk yang ternyata diatur Patih Gajah Mada untuk menguji mental anak-anak Melayu itu mundur begitu saja.
Ketika sampai di paseban istana, Patih Kerma Wijaya meng-utarakan maksud kedatangan mereka, yaitu meminangkan Raden Galuh Mas Ayu bagi Raja Melaka. Pinangan tersebut disambut dengan sukacita, baik oleh Patih Gajah Mada maupun oleh Seri Betara Majapahit, yang bahkan menyarankan agar pernikahan segera dilaksanakan. Utusan Raja Syah Alam pun pulang ke Melaka dengan gembira.
Setibanya kembali di Melaka, Patih Kerma Wijaya melaporkan diterimanya pinangan Raja Syah Alam. Baginda Raja sangat gembira. Setelah melakukan persiapan beberapa hari, Raja Syah Alam lalu pergi ke Majapahit dengan perahu kebesaran Kota Segara. Perahu itu dilengkapi meriam dan dihiasi dengan berbagai ukiran Melayu. Perahu pengiringnya adalah Mendam Birahi.
Sesampainya di Majapahit Baginda Raja Syah Alam dan rombonan disambut, dan diarak dengan gajah menuju istaga Seri Betara, diiringi beberapa gajah lain dan kuda-kuda yang dihias. Tuah dan keempat karibnya tidak pernah jauh dari Bagnda Raja Syah Alam. Mereka disambut oleh raja-raja yang takluk kepada Majapahit beserta semua menteri dan kesatrianya.
Arak-arakan itu sangat semarak dan meriah. Payung iram kuning terkembang memanjang. Bunyi gendang, merangu, nafiri, gamelan, dan bermacam-macam alat musik lainnya semarak ramai mengiringi langkah para rombongan.
Setelah diterima Seri Betara, rombongan Raja Syah Alam istirahat selama beberapa hari di istana, menunggu tibanya hari pernikahan. Istana dan kota Majapahit dihias warna-warni. Segala permainan muncul di setiap sudut kota. Suara musik terus terdengar bagaikan tak pernah ada habisnya.
Sehari menjelang hari pernikahan, Raja Syah Alam dan rombongan beserta raja-raja yang takluk kepada Majapahit dijamu makan dan minum bersama di paseban istana. Pada saat itu, tiba-tiba terdengar suara gaduh, menyeruak di tenagh-tengah keramaian.
“Taming Sari mengamuk….!” Pekik orang-orang sambil berlarian. Taming Sari adalah prajurit Majapahit yang sudah tua, tapi sangat kuat dan tangguh. Langkahnya cepat bagaikan kilat. Ketika ia sampau ke tempat perjamuan, Seri Betara segera membawa masuk Raja Syah Alam ke dalam istana. Tujuh lapis pintu istana pun ditutup. Hang Tuah segera berdiri menghadap Taming Sari.
Mengetahui dirinya dihadang, Taming Saru lalu menyerang Tuah. Serangan itu segera dibalas Tuah dengan tusukan keris. Anehnya, tusukan itu tidak berbekas pada tubuh Taming Sari. Karena memiliki firasat kalau kekuatan musuhnya terletak pada kerisnya, Hang Tuah segera berpikir untuk memperdayai Taming Sari.
“Hai, Taming Sari. Kau hanya seorang diri, sedangkan Seri Betara raja besar. Kalau beliau menginginkan engkau mati, mati juga engkau dengan sia-sia. Jika engkau ingin hidup, lebih baik kita bekerja sama. Seri Betara dan Gajah Mada kita bunuh. Engkau menjadi raja dan aku menjadi patihnya. Siapa yang sanggup melawan kita berdua? Aku lihat kerismu kurang kukuh. Ambil kerisku ini!”
Taming Sari terjebak siasat Tuah. Dia bersedia menukarkan kerisnya. Setelah mendapat keris Taming Sari, Hang Tuah menyerang. Mereka bertarung lagi. Taming Sari makin ganas menyerang. Karena gencarnya serangan itu, suatu ketika keris di tangan Taming Sari tertancap pada papan tebal di depan paseban istana. Pada saat berusaha mencabut kerisnya, Taming Sari tidak sanggup menghindari serangan Hang Tuah.
Akhirnya, Taming Sari rubuh. Hang Tuah lalu naik ke paseban istana, menyerahkan keris Taming Sari kepada Seri Betara. Namun, Seri Betara malah menghadiahkan keris itu dan menganugerahkan gelar Laksamana kepada Hang Tuah.
Ketika hari pernikahan tiba digelarlah upacara pernikahan yang megah dan meriah selama tujuh hari tujuh malam.
Larut tengah malam pada hari pertama, Hang Tuah dan keempat karibnya menlnggalkan istana tanpa pamit. Mereka menuju Gunung Wirana Pura menemui Sang Persata Nala. Saudara Aria Putra, untuk berguru. Sesampainya di kaki gunung. Tuah dan teman-temannya bertemu dengan murid-murid Sang Persata Nala.
“Tiga puluh orang anak raja yang mengabdi kepadanya pun tidak diajari, apalagi kalian. perantau jauh. Manalah pula Mahaguru berkenan untuk mengajar kalian."
“Kalau beliau tidak mau juga tidak apa-apa," kata Tuah si Laksamana, “bagaimana pun kami ingin bertemu dengannya Iebih dulu."
Setelah beristirahat semalam di kaki gunung, esok paginya Tuah dan keempat karibnya mendaki gunung, menemui Sang Persata Nala. Ternyata Sang Persata Nala berkenan menerima dan keempat karibnya sebagai murid. Lalu bergurulah mereka selama tiga hari tentang ilmu keprajuritan dan ilmu hulubalang. Hang Tuah memanfaatkan waktu dengan sebaik-baiknya. Hampir tiada mau ia berpisah dengan Sang Guru. Tak mengherankan kalau dia mendapat ilmu yang lebih banyak dibanding teman-temannya.
Setelah tiga hari, Hang Tuah dan teman-temannya mohon pamit kepada Sang Persata Nala untuk kemball ke Kotaraja Majapahit.
Hari kelima, Hang Tuah bersama teman-temannya sudah kembali berada di Kotaraja Majapahit. Mereka masih melihat kesibukan perhelatan pesta pernikanan itu. “Ke mana saja ananda-ananda ini? Lama sekali tak terlihat,” tanya Patih Gajah Mada kepada mereka.
“Maafkan saya, Paman. Saya sakit,” jawab Tuah yang lihai.
Seri Betara pun heran melihat Hang Tuah baru muncul. Saat beliau bertanya jawaban Hang Tuah tetap sama. Tanpa bertanya lagi, Seri Betara langsung berseru pada Sang Patih. “Hai, Patih Gajah Mada. Tolong ambilkan minuman arak empat piala untuk Laksamana!”
Hang Tuah dan para pembesar kerajaan lalu minum arak sambil bersuka ria. Walaupun sudah minum banyak, Hang Tuah tampak segar bugar.
“Seri Betara dan Patih Gajah Mada menjebak aku,” pikir Hang Tuah. “Apabila ak mabuk, aku pun akan mereka habisi.”
Hang Tuah tak habis pikir. Walaupun tampak baik, Raja Majapahit itu selalu ingin mencoba ketangguhannya dengan membuat kegaduhan dan tipu muslihat, peristiwa Taming Sari, dan saat ini, memaksanya agar mabuk. Untunglah, semuanya dapat dihadapi Hang Tuah.
Hingga pesta pernikahan selesai, Hang Tuah dapat melewati malam dan hari-hari selanjutnya dengan aman. Ketika pesta pernikahan selesai, Raja Syah Alam mohon pamit pulang ke Melaka bersama istrinya, Raden Galuh Mas Ayu.
Menjelang kepulangan ke Melaka, ketika Raja Syah Alam menghadap Seri Betara di istana untuk pamit. Hang Tuah bersama keempat karibnya pergi ke Taman Larangan yang hanya boleh dipakai Seri Betara dan permaisurinya. Mereka hendak membalas perbuatan yang dilakkan Seri Betara dan Patih Gajah Mada, yang sudah berkali-kali ingin membunuh mereka. Sesampainya di taman larangan, Hang Tuah menyergap penjaga taman yang sedang tertidur, lalu memaksanya membuka pintu taman.
“Tuan-tuan, jangan mandi di kolam Baginda Raja dan permaisuri itu!" seru penjaga taman saat melihat Hang Tuah dan keempat karibnya menceburkan diri ke kolam.
“Oleh karena taman Baginda Rajalah, kami mandi di sini,“ sahut Hang Jebat diikuti tawa keempat karibnya tanpa memperdulikan kekhawafiran penjaga taman.
Setelah puas mandi di kolam, kelima sekawan itu naik ke pinggir kolam. Berbagai bunga yang mekar mereka petik dan dibuat karangan bunga.
Karangan bunga itu mereka kalungkan ke leher masing-masing. Sesudah itu, mereka memetik dan memakan buah-buahan yang ada di situ, sambil bermain-main seperti anak kecil. Mereka berpantun.
Karena takut, penjaga taman pun langsung melapor pada Seri Betara.
Mendengar laporan penjaga taman, Seri Betara bukan main geramnya. Raja Syah Alam yang duduk di sebelah Seri Betara pun segera menyela, “Ampunkan saya, Ayahanda! Saya tak tahu kalau Tuah dan teman-temannya berani bebuat lancang. Kalau memang oeroboh. hukumlah mereka dengan semestinya!” kata Baginda Raja Syah Alam tertunduk.
‘Hai. Pengawal. Kerahkan prajurit-prajurit bertombak ke sana! Bunuh si Tuah dan teman-temannya!” seru Seri Betara dengan rnarah.
Setibanya di taman larangan. para prajurlt langsung menyerang Hang Tuah dan teman-temannya. “Ini yang kucari,” gumam Tuah Sang Laksamana. Hang Tuah dan keempat kanbnya pun main libas saja. Hampir semua prajurit binasa di tangan mereka. Si komandan pengawal segera menghadap Seri Betara.
“Ya. Tuanku. Jangankan mati, luka pun mereka tidak. Sedangkan prajurit kerajaan binasa semua. Seorang pun tak ada yang tersisa.”
“Mari kita menghadap Seri Betara, mempersembahkan tombak prajuritnya yang putus ini," kata Tuah Sang Laksamana yang sakti kepada keempat karibnya. Mereka mencucu tangan di kolam, kemudian pergi ke paseban istana.
Seri Betara segera memalingkan muka saat melihat kedatangan Tuah Sang Laksamana dan teman-temannya. Namun, Laksamana Hang Tuah tetap saja menghadap dan memberi hormat kepada Seri Betara.
“Ya Tuanku. Ampunkan kami! Kami ini tidaktahu kalau tempat kami mandi itu taman larangan, sehingga kami dikepung oleh para prajurit. Kami pun tidak tahu kalau Tuanku ingin memperingatkan kami. ltulah sebabnya, semua prajurit kami lawan,” Tuah Sang Laksamana coba menjelaskan.
“Jika Laksamana Hang Tuah memang tak tahu bahwa itu taman larangan, apa mau dikata,” kata Seri Betara kemudian. “Tetapi jika orang Iain yang berbuat demikian, tahulah dia balasan apa yang mesti diterimanya.”
Baginda Raja Syah Alam bersama istrinya, Raden Galuh Mas Ayu, dan rombongan kemudian pamit pulang ke Melaka.
Beberapa tahun kemudian...
Kerajaan Melaka yang aman dan tenteram tiba-tiba bergalau. Bukan disebabkan oleh orang-orang yang mengamuk atau diserang musuh, tapi oleh fitnah. Berkembang kabar tentang Hang Tuah, kesatria muda perisai Kerajaan Melaka, penasihat pribadi kesayangan Raja Melaka, telah berbuat tidak sopan dengan seorang dayang istana.
Ketika fitnah itu semakin menyebar, Patih Kerma Wijaya bersama beberapa pengikutnya datang menghadap Baginda Raja. Di hadapan Baginda Raja, fitnah itu diceritakan secara rinci. Penjelasan Patih Kerma Wijaya dikuatkan pula oleh para pengikutnya.
Mendapat laporan itu, Baginda Raja sangat marah dan memanggil Bendahara Paduka Raja. “Hai, Bendahara. Usir si Tuah celaka itu! Dia sudah berbuat tidak sopan di dalam negeri ini!” perintah Baginda Raja dengan geram.
Bendahara Paduka Raja terkejut melihat kemurkaan Baginda Raja yang demikian hebat, hingga membuatnya tidak berani menanyakan tentang kesalahan yang telah dilakukan Hang Tuah Sang Laksamana yang kebal dan sakti
Bendahara Paduka Raja lalu menemui Tuah Sang Laksamana. Dia menceritakan kemarahan dan kehendak Raja mengusir Tuah Sang Laksamana Yang Kebal. “Karena perintah Raja, aku tak dapat menolongmu, Anakku,” jelas Bendahara sedih.
Mendengar bahwa dirinya diusir, dengan tenang Tuah menghunus keris dan menyerahkannya kepada Bendahara Paduka Raja sambil berkata, “Si Tuah ini tak akan bertuan lebih dari satu dan tak mau menantang rajanya. Laksanakanlah Datuk, apa yang Baginda Raja perintahkan terhadap saya!”
“Dengarlah Laksamana! Aku sangat berat melaksanakan perintah Baginda Raja. Sekarang, yang penting tinggalkan Melaka dulu, sebab Baginda Raja sedang murka kepadamu," kata Bendahara Paduka Raja dengan sedih. Mendengar jawaban Bendahara Paduka Raja, terpikir oleh Tuah untuk merantau ke lndrapura dan minta perlindungan dari Bendahara Seri Buana, Raja lndrapura. Setelah berpamitan ke Bendahara Paduka Raja, Tuah kemudian pergi berlayar ke lndrapura.
Setibanya di Indrapura, Hang Tuah disambut dengan suka cita oleh Bendahara Seri Buana. Tuah diizinkan tinggal di sebuah rumah milik kerajaan Kampung Bendahara.
Sebulan berlalu, Tuah Sang Laksamana mulai betah tinggal di lndrapura. la semakin mengenal orang-orang yang tinggal di Kampung Bendahara.
Suatu hari, saat duduk di depan rumahnya, Tuah Sanga Laksamana melihat seorang perempuan tua bernama Dang Ratna, inang Tun Teja, melintas di hadapannya. Tuah pun segera mencari tahu rumah Dang Ratna dari tetangganya. Setelah tahu, Tuah lalu pergi ke rumah Dang Ratna. Ketika bertemu Dang Ratna, Hang Tuah berkata, “Hai, Ibu! Ibu saya Iihat serupa betul dengan ibu saya di Melaka,” ujar Tuah Sanga Laksamana kepada Dang Ratna dengan memelas. Dang Ratna terheran-heran melihat Tuah Yang Kebal tiba-tiba menangis.
“Oh, Anak Muda! Tak usahlah bersedih hati. Anggap saja ibu ini sebagai ibumu sendiri. Ibu sudah tua dan juga tak punya anak,”jawab Dang Ratna.
Hari itu juga, Tuah Sanga Laksamana menjadi anak angkat Dang Ratna. Bukan main gembiranya Dang Ratna mendapat anak angkat yang gagah dan perkasa. Karena sangat gembira, Dang Ratna kemudian menceritakannya kepada para dayang Tun Teja, hingga terdengar pula oleh Tun Teja.
Dari hari ke hari, Dang Ratna makin sayang pada si Tuah, melebihi dirinya sendiri. Hang Tuah pun tahu inang tua itu sangat sayang kepadanya. Pada suatu hari. ia mengajukan permintaan kepada ibu angkatnya itu.
“Jika ibu memang sayang kepada saya, katakan pada Tun Teja mohon supaya dia berkenan menerima saya sebagai orang yang mengasihinya…”
Dang Ratna sangat terkejut mendengar permintaan itu. Ia mengeluh tidak berani menyampaikan permintaan seperti itu kepada tuan putrinya. Tetap Tuah terus mendesak, hingga akhirnya Dang Ratna tidak blsa Iagi menolak.
Keesokan harinya, Dang Ratna pergi menemui Tun Teja. Namun hari itu Dang Ratna belum berani menyampaikan keinginan Hang Tuah. Baru pada hari berikutnya Dang Ratna memberanikan diri bicara, saat menemani Tun Teja di taman. Dengan gugup, Dang Ratna mengutarakan rasa hati Tuah Sang Laksamana.
Mendengar perkataan Dang Ratna, Tun Teja marah. “Raja Melaka saja aku tolak. apalagi hambanya!” serunya dengan muka merah padam.
Tun Teja lalu memerintahkan dayang-dayang untuk menghukum Dang Ratna. lnang tua itu digosok mukanya dungan sabut kelapa. Akibat hukuman itu, Dang Ratna pulang ke rumahnya dengan muka terluka. Ketika Dang Ratna sampai di rumah, Tuah Sang Laksamana terkejut melihat ibu angkatnya terluka. Setelah mendengar cerita ibunya, Hang Tuah tergerak hatinya untuk menyadarkanTun Teja.
Malam harinya Hang Tuah berdoa. agar Tun Teja disadarkan atas perbuatannya yang tidak pantas kepada Dang Ratna. Pagi harinya, ia pergi ke rumah Dang Ratna dan meminta agar ibu angkatnya itu datang kepada Tun Teja untuk mendoakan yang sama.
Dang Ratna yang semula ragu-ragu akhirnya mau juga pergi. Ketika sampai di istana, Dang Ratna melihat Tun Teja tengah tidur-tiduran. Dengan diam-diam, Dang Ratna menghampiri Tun Teja lalu berdoa dengan khusyu Segera setelah selasai berdoa, Dang Ratna pergi. Sesaat kemudian, Tun Teja bagai terbangun dari mimpi. Tiba-tiba, ia merindukan Dang Ratna dan Hang Tuah. Ia bangun dan menyuruh dayang-dayang memanggil Dang Ratna.
Mendapat perintah Tun Teja, dua orang dayang segera mengejar Dang Ratna. Karena takut, Dang Ratna malah berlari. Akhirnya, kedua dayang itu berhasil membujuk Dang Ratna untuk menghadap Tun Teja.
“Jangan takut! Saya hendak menanyakan tentang si Tuah. Di mana dia sekarang?” tanya Tun Teja kepada Dang Ratna yang ketakutan.
“Ampunkan saya, Tuan Putri! Setelah Tuan Putri menolak keinginannya, katanya dia hendak kembali ke Melaka.”
Tiba-tiba Tun Teja merasa sangat sedih. Matanya berlinang. “Tolonglah saya. Bawalah dia ke rumah Mak Inang!" pinta Tun Teja pada Dang Ratna.
Setelah berpamitan, Dang Ratna lalu pulang dan langsung menghias rumahnya dengan tabir warna-warni dan kelambu bertirai keemasan.
Malam harinya, dengan menyamar dan ditemani beberapa dayang, Tun Teja menyelinap pergi ke rumah Dang Ratna. Sesampainya di rumah Dang Ratna, Tun Teja disambut Tuah Sang Laksamana dan diajak ke kelambu bertirai keemasan yang telah dipersiapkan Dang Ratna. Dengan santun, Hang Tuah mempersilakan Tun Teja duduk. Tun Teja lalu menyorongkan tempat sirih kepada Tuah, sebagai pernyataan sikap hormat dalam adat Melayu. Tuah pun menyambutnya dengan santun.
Sejak malam itu, hubungan Tuah Sang Laksamana dengan Tun Teja semakin erat. Tun Teja pun semakin sering datang menemui Hang Tuah.
Beberapa waktu kemudian. lndrapura disinggahi perahu Melaka pimpinan Tun Ratna Diraja dan Tun Bija Sura. yang datang dan membeli gajah di Myanmar. Mereka bertemu Tuah Sang Laksamana. Karena sudah saling kenal. permintaan Tuah Sang Laksamana ikut ke Melaka dikabulkan. Tuah Sang Laksamana membawa serta Tun Teja dan Dang Ratna.
Di perairan Riau Kepulauan, perahu Melaka diserang Tun Jenal. saudara Tun Teja, namun gagal. Rombongan Melaka melanjutkan perjalanan. Setibanya di Melaka, mereka disambut dengan meriah. Saat itulah. tampak Hang Tuah dengan tangan terikat, dan mengejutkan Raja Syah Alam yang duduk di balairung. "Mohon ampun, Tuanku! Selama ini saya tinggal di lndrapura dan sempat diminta jadi Laksamana, tapi saya tolak karena hanya ingin mengabdi pada Tuanku seorang,” jelas Tuah Sang Laksamana Yang Sakti. Raja Syah Alam lalu memerintahkan ikatan Hang Tuah dilepas.
Setelah ikatannya lepas. Tuah Sang Laksamana memberi hormat pada Raja Syah Alam. "Wahai. Tuanku. Hamba datang dari Indrapura untuk mempersembahkan anak panah manikam yang melekat di dada Duli Tuanku dan cermin yang Tuanku idamkan.“ kata Tuah Sang Laksamana yang sakti. Tun Ratna Diraja lalu menjelaskan bahwa Tuah Sang Laksamana telah membawa serta Tun Teja yang pernah diidamkan-idamkan Sang Baginda Raja.
Baginda Raja Syah Alam segera bangkit dan merangkul Hang Tuah. Dia lalu menyuruh dayang-dayang dan para istri pembesar kerajaan untuk menjemput Tun Teja. Hal tersebut tentu sangat mengejutkan Tun Teja. Ia pun menangis. Hang Tuah lalu memberinya pengertian, sambil berdoa dengan sungguh-sungguh agar hati Tun Teja dipalingkan darinya. la mohon agar Tun Tejn mau menerima pinangan Raja Syah Alam. Tun Teja pun akhirnyn mau menikah dengan Raja Syah Alam. meskipun Raja Syah Alam telah beristrikan Raden Galuh Mas Ayu. Setelah menikah, Tun Teja tinggal di Melaka. Hubungan antara lndrapura dan Melaka pun semakin baik. Tun Jenal yang semula menentang, akhirnya menyetujui saudaranya menjadi istri Raja Syah Alam. Tuah Sang Laksamana pun kembali menjadi Laksamana Melaka. Dengan kepandaian, kecakapan, dan kebijakannya, Kerajaan Melaka semakin maju dan berkembang.
Beberapa tahun kemudian, Hang Tuah kembali difitnah berbuat tidak sopan dengan seorang dayang istana. Penyebar fitnah itu adalah Patih Kerma Wijaya bersama teman-temannya yang merasa iri dengan kedudukan Tuah Sang Laksamana. Mendengar kabar itu, tanpa mencari tahu kebenarannya, Raja Syah Alam kembali memerintah Bendahara Paduka Raja agar membunuh Hang Tuah.
“Aku hanya perlu kabar dia sudah mati!" Kata Raja Syah Alam saat Bendahara menghadap.
Dengan sedih, Datuk Bendahara pergi menemui Tuah Sang Pemegang Keris Taming Sari. “Maafkan aku, Tuah! Aku tak dapat berbuat apa-apa untuk membelamu."
Tuah Sang Laksamana Yang Sakti tetap tegar menerima hukuman Raja. Namun, Bendahara tidak tega membunuh Hang Tuah dan mengungsikannya ke Hulu Melaka. Peristiwa ini tidak diketahui oleh siapa pun. Sebelum pergi, Hang Tuah menitipkan keris Taming Sari pada Bendahara agar diberikan kepada Baginda Raja. Oleh Raja Syah Alam, keris Taming Sari lalu diberikan pada Hang Jebat.
Mulai saat itu, Hang Jebat menggantikan posisi Hang Tuah sebagai Laksamana Kerajaan Melaka.
Semenjak memberi hukuman kepada Hang Tuah, Raja Syah Alam selalu tampak murung.
“Menyesalkah Tuan telah membunuh Laksamana Hang Tuah?” tanya Hang Jebat. Raja Syah Alam tidak menjawab. Beliau tetap berusaha menutupi kesedihan hatinya.
Untuk menghibur hatinya, Raja Syah Alam meminta Hang Jebat melantunkan syair dan hikayat Melayu. Suaranya yang merdu membuat para dayang saling berebut mengintip Hang Jebat. Tak jarang Raja tertidur di hadapan Hang Jebat. Pada saat inilah, secara diam-diam, para dayang menggoda
Hang Jebat.
Setiap kali Raja Syah AIam pergi, Hang Jebat semakin berani bertindak tidak sopan di depan para pembesar kerajaan. Hang Kasturi, Hang Lekir, dan Hang Lekiu terpaksa mengingatkannya. Namun, Hang Jebat tidak mempedulikannya sedikit pun. Raja Syah Alam sebenarnya telah diperingatkan Tun Teja tentang sikap Hang Jebat itu. Namun, Raja Melaka tetap sayangi pada Hang Jebat. Raja Melaka malah
memberinya gelar Paduka Raja
Lama-kelamaan Raja Syah Alam menyadari keIaIaiannya yang terlalu terlalu memanjakan Hang Jebat. Dia tidak dapat lagi mengendalikan tingkah laku Hang Jebat dan terpaksa harus pindah ke Istana Raden Galuh Mas Ayu. Hang Jebat tinggal sendiri di istana bersama para dayang.
Mengetahui hal itu, Hang Kasturi pun berniat menyadarkan kekeliruan Hang Jebat. “Hai, Jebat. Keterlaluan perbuatanmu! Sekarang aku dititahkan raja untuk membunuhmu!” teriak Hang Kasturi sesampainya di halaman istana.
Sambil tersenyum, si Jebat berkata, “Ketahuilah olehmu, Saudaraku. Aku berbuat demikian ini karena Laksamana sudah dibunuh! Aku harus menuntut balas pada Raja Melaka. Demi Tuhan, aku tidak mau bertarung denganmu."
Hang Kasturi memahami maksud si Jebat. “Aku mengerti maksudmu, tapi aku diperintahkan oleh tuanku. Jika harus mati pun, aku rela."
Beberapa prajurit pengawal Kasturi lalu mengeroyok si Jebat. Namun, mereka bukanlah tandingan Hang Jebat, apalagi dengan keris Taming Sari pemberian Raja ada di tangannya. Korban pun berjatuhan. Setiap kali tikam, setiap kali pula nyawa melayang. Setelah semua prajurit tewas, Hang Kasturi tinggal sendiri berhadapan dengan Hang Jebat. Bukannya menyerang, Hang Jebat malah kembali masuk istana dengan tenang.
Sekali lagi aku bilang, aku tidak ingin bertarung denganmu, Saudaraku!" seru Hang Jebat keras.
Hang Kasturi pun gagal. Temenggung Tun Utama, dan Tun Bija Sura juga mencobanya, namun mereka juga tidak berhasil.
Raja semakin khawatir menyaksikan perbuatan Hang Jebat yang semakin kurang ajar. Ia terkenang pada Hang Tuah. “Sayang si Tuah sudah tidak ada. Di mana akan kucari orang seperti dia,” gumam Raja. Ia termenung, menyesali tindakannya yang telah memerintahkan untuk membunuh Hang Tuah.
Saat itulah Bendahara menghadap dan menceritakan bahwa Hang Tuah masih hidup. “Maafkan saya, Tuanku, karena telah melanggar perintah Tuanku. Hang Tuah tidak saya bunuh. Sekarang dia masih hidup di Huiu Melaka.” Mendengar hal itu Raja Melaka sangat gembira. Ia pun kemudian memerintahkan agar Hang Tuah segera dijemput.
Kemunculan Hang Tuah di Melaka disambut dengan sukacita. "Hai. Laksamana! Aku sangat dipermalukan. Aku minta bantuanmu untuk menghapus arang di mukaku ini,". kata Raja Syah Alam ketika menyambut Hang Tuah.
"Daulat Tuanku,” Tuah Sang Pemegang Keris Taming Sari memberi hormat. Karena masih letih. Hang Tuah pamit terlebih dahulu untuk beristirahat.
Setelah tenaganya pulih, Tuah kembali menghadap Raja dan menyatakan kesiapannya melawan Hang Jebat. Hang Tuah meminta kembali keris Taming Sari pada Raja Syah Alam. Tapi keris itu sudah terlanjur diberikan pada Hang Jebat. Sebagai gantinya, Hang Tuah diberi keris Purung Sari.
Dengan keris Purung Sari itulah Tuah Yang Sakti pergi ke istana raja untuk menemui Hang Jebat.
Sesampainya di halaman istana, Hang Tuah berteriak. “Hai, Jebat! Mengapa engkau tidak setia pada rajamu? ”
Mendengar suara itu, Hang Jebat berdebar-debar. Suara itu mengingatkannya pada Tuah Sang Laksamana. “Laksamana sudah mati dibunuh Bendahara, siapa pula yang datang ini, seperti Laksamana,” pikirnya. Hang Jebat lalu menjawab, “Siapa engkau yang hendak menantangku?”
“Hai, Jebat. Akulah Laksamana Hang Tuah yang baru datang dari Hulu Melaka."
Hang Jebat terdiam dan termenung. “Hai, Laksamana, jika tahu engkau masih hidup, aku tak akan melakukan perbuatan ini!"
“Kenapa engkau juga membunuh orang-orang yang tak berdosa? Besar sekali dosamu Jebat..!!" teriak Tuah Yang Sakti sambil meloncat ke dalam istana. Keduanya pun langsung berkelahi dengan seru. Hingga berjam-jam, tak satu pun yang terluka.
Pada suatu kesempatan, Hang Tuah berhasil merebut keris Taming Sari, dan menghujamkannya ke dada Hang Jebat. Hang Jebat pun merintih kesakitan, hingga membuatnya terpaksa lari dan bersembunyi, setelah sempat merebut kain selempang Hang Tuah untuk membalut luka dadanya.
Setelah membalut lukanya. Hang Jebat mengamuk. Bahkan hingga ke tengah pasar dan perkampungan masyarakat. Kajadian ini berlangsung beberapa hari. Korban tak berdosa pun terus berjatuhan.
Tuah Sang Laksamana merasa bertanggung jawab untuk menghentikan perbuatan Hang Jebat.
“Hai. Jebat. Hentikan perbuatanmu dan segeralah bertobat!" Mendengar seruan itu. Hang Jebat malah menertawainya. Keduanya pun kembali bertarung. Hingga akhirnya, saat lukanya semakin parah, Hang Jebat pun tersungkur dan tak sanggup lagi berdiri. la hanya bisa mengeluh kesakitan.
“Hai. Sahabatku. Segeralah habisi nyawaku ini! " kata Hang Jebat sambil merangkak mendekati Hang Tuah. Tuah Sang Laksamana pun segera memapah Hang Jebat ke dalam rumahnya. Luka Hang Jebat lalu dibersihkan dan dibalut lagi dengan kain selempang Hang Tuah. Namun, Hang Jebat sepertinya tak sanggup lagi untuk bertahan. Hang Jebat lalu berpesan pada Tuah Sang Laksamana, “Tuah, Aku punya satu permintaan. Tolong pelihara anakku yang akan lahir dari kandungan Dang Baru. Kalau dia laki-laki, berilah nama Hang Kadim!" desah Hang Jebat sambil menahan perih luka di dadanya. Hang Tuah mengiyakan permintaan itu, lalu memberi sekapur sirih agar dimakan Hang Jebat. Kemudian Hang Jebat meminta agar Tuah Sang Laksamana melepaskan balutan luka di dadanya. Balutan itu dibuka pelan-pelan dan seketika itu Hang Jebat meninggal di pangkuan Hang Tuah.
Sejak kematian Hang Jebat, Melaka kembali tenteram. Rakyat Melaka dapat mambangun negerinya kembali hingga menjadi kerajaan besar. Hang Tuah pun kembali diangkat menjadi Hu ubalang Kerajaan Melaka.
Setelah beberapa tahun, Melaka berkembang menjadi kerajaan yang cukup dikenal oleh negeri-negeri di Asia dan di Eropa. Dengan dermaga internasionalnya negeri ini menjadi pusat perdagangan yang penting dan ramai di Asia Tenggara. Kapal-kapal dagang yang datang dari seluruh penjuru dunia melakukan transaksi dagang disini. Rakyat Melaka semakin sejahtera.
Untuk meningkatkan kesejahteraan rakyatnya, Raja Syah Alam mengirim utusan dagang ke Kerajaan Bijaya Nagaram di India yang dipimpin Laksamana Hang Tuah.
Setelah berlayar beberapa hari, Tuah Sang Laksamana dan para pembesar Melaka sampai di India. Rombongan tidak hanya disambut hangat oleh para pembesar kerajaan, tetapi juga oleh Raja Kerajaan Bijaya Nagaram. Karena kecakapannya, Hang Tuah pun dipercaya memimpin duta Kerajaan Bijaya Nagaram ke negeri China.
Beberapa hari kemudian rombongan Kerajaan Bijaya Nagaram pimpinan Tuah Sang Laksamana berlayar ke negeri Cina. Ketika sampai di pelabuhan Cina, Syahbandar mempersilahkan rombongan itu berlabuh di samping perahu-perahu Portugis. Hal ini diprotes oleh orang-orang Portugis.
“Hei, jangan merapatkan perahu kalian dekat perahu kami. Kalau Kapten kami datang, kalian akan ditembak!” teriak salah seorang awak kapak Portugis.
Sikap ini hanya ditertawakan Hang Tuah, hingga membuat orang Portugis marah. “Mengapa harus marah seperti itu? Kami ini pendatang juga. Di mana disuruh berlabuh, disitulah kami ikuti. Tapi kalau memang hendak menantang, satu lawan satu pun kami tidak takut,” sindir Tuah Sang Laksamana. Tanpa memperdulikan kemarahan orang Portugis, rombongan Hang Tuah turun dari geladak kapal.
Hang Tuah dan rombongan lalu menghadap empat menteri kerajaan negeri Cina. Sebelum masuk menghadap Baginda Raja, keempat menteri itu berpesan agar Tuah Sang Laksamana dan rombongan tidak memandang wajah Raja Cina, apalagi menatapnya.
Kedatangan rombongan Hang Tuah di istana disambut Raja Cina dengan hangat. Meskipun sudah empat kali menghadap, Tuah Sang Laksamana masih belum dapat melihat wajah Raja Cina. Hang Tuah lalu menemukan cara agar dapat melihat wajah Raja Cina. Ia akan memesan mie dan sayur kangkung yang tida dipotong-potong. “Ketika makan, kepalaku harus mendongak. Saat itulah wajah Raja Cina pasti akan terlihat,” pikir Tuah Sang Laksamana.
Ketika berlangsung perjamuan, Hang Tuah berhasil melaksanakan siasatnya, hingga dapat melihat wajah Raja Cina. Tindakan Tuah Sang Laksamana ini rupanya diketahui pengawal Raja yang segera hendak menangkapnya. Untunglah, Raja Cina mencegahnya. “Hai, Pengawal. Jangan kalian hukum dia! Dia orang bijaksana dan berbudi,” kata Raja Cina.
Sejak peristiwa itu, Raja Cina justru memberikan berbagai macam hadiah kepada Hang Tuah. Beberapa hari setelah perundingan dengan para pembesar Cina selesai, Tuah Sang Laksamana dan rombongan bertolak kembali ke India.
Ketika awak perahu Hang Tuah mulai menarik tali jangkar di pelabuhan Cina. Beberapa perahu Portugis bermaksud menghadang perahu Hang Tuah. Hal ini membuat Syahbandar Cina marah. “Hei Portugis. Kalau mau berkelahi, di tengah laut saja. Jangan di pelabuhan ini,” teriaknya.
Beberapa perahu Portugis kemudian segera berlayar ke tengah Iaut. Di tengah laut, perahu-perahu Portugis yang dilengkapi dengan meriam menghadang perahu Hang Tuah. Mereka pun langsung menyerang perahu Hang Tuah dengan menembakkan meriam. Namun, setiap kali hendak ditembakkan, meriam itu tidak dapat meletus karena kesaktian Hang Tuah.
Terjadilah perang Iaut antara perahu antara perahu Hang Tuah dan perahu Portugis. Peperangan itu dimenangkan Tuah Sang Laksamana. Kapten perahu Portugis dan seorang perwiranya kemudian terjun ke laut, melarikan diri ke Manila, Filipina.
Rombongan Tuah Sang Laksamana meneruskan perjalanan ke India dengan tenang. Selanjutnya, mereka pulang ke Melaka.
Setibanya di Melaka, Tuah Sang Laksamana melaporkan hasil kunjungannya ke India dan Cina pada Raja Syah Alam. Banyaknya negeri sahabat Melaka semakin menyibukkan Raja Melaka, hingga membuatnya jenuh. Untuk menghiIangkan kejenuhan itu, Raja Melaka dan keluarganya berwisata ke Singapura.
Maka berangkatlah rombongan Raja. Raden Galuh Mas Ayu naik perahu Mendam Birahi yang dinahkodai Tuah Sang Laksamana Yang Sakti. Raja Syah Alam dan Tun Teja naik perahu Kota Segara, diikuti perahu Batil Tuasa yang dinaiki Bendahara Paduka Raja, dan perahu Rancung Mengkuang yang dinaiki anak Bendahara.
Ketika sampai di Selat Singapura, tiba-tiba terlihat seekor ikan bersisik emas dan bermatakan mutu manikam di sekitar perahu Raja Syah Alam.
Rombongan Melaka berebut ingin melihatnya, termasuk Raja Syah Alam dan Tun Teja. Ketika menengok ke permukaan air itulah, tiba-tiba mahkota emas terlepas dan tanggal dari kepala Raja Syah Alam. Dia segera menyuruh pengawal meminta bantuan Hang Tuah untuk menyelami Iaut di sekitar perahu.
Mendapat laporan pengawal raja, Hang Tuah langsung terjun ke laut sambil menghunus keris Taming Sari. Di dasar laut, ia menemukan mahkota raja dan segera membawanya ke permukaan air. Ketika hampir mencapai perahu, tiba-tiba muncul seekor buata putih yang sangat besar. Karena terkejut, keris dan mahkota di tangan Hang Tuah pun terlepas.
Tanpa rasa takut, Hang Tuah pun segera memburu buaya itu, hingga berhasil menangkap ekor dan bertarung dengannya. Namun, buaya itu ternyata pintar. la menyeret Tuah Sang Laksamana jauh ke dasar laut yang sangat dalam dan gelap. Karenanya, Tuah Sang Laksamana pun jadi kehabisan udara, dan harus kembali sejenak ke permukaan untuk menghirup udara. Setelah itu, Hang Tuah pun kembali memburu buaya putih tadi. Namun, apa mau putih itu telah lenyap, berikut juga dengan mahkota Sang Raja. Hang Tuah pun kesal, dan dengan terpaksa kembali ke permukaan. Rombongan raja yang melihat pusaran air laut tak jauh dari perahu mengira Tuah Sang Laksamana telah mati. Ternyata, Hang Tuah selamat.
“Ampun, Tuanku! Saya tidak berhasil mendapatkan mahkota emas itu,” kata Tuah Sang Laksamana setelah naik ke kapal Raja Syah Alam.
“Sudahlah, kalau memang sudah demikian kehendak Yang Maha Kuasa, apalah daya kita, yang penting Laksamana selamat,” jawab Baginda Raja dengan wajah sedih.
Baginda Raja lalu menyuruh Bendahara memerintahkan semua perahu memutar haluan, kembali ke Melaka. Sejak peristiwa itu, Raja Syah Alam selalu terlihat bersedih. Laksamana Hang Tuah pun mulai sering sakit dan jarang menghadap rajanya.
Sementara itu, di markas Portugis di Manila, Filiplna
Gubemur Portugis di Manila, Filiina sangat marah mendapat laporan dua orang perwiranya yang menceritakan kekalahan di perairan Laut Cina Selatan.
Kejadian ini akhirnya dilaporkan ke pusat Kerajaan di Lisabon, Portugis.
Mendapat laporan itu, Raja Portugis memerintahkan Dong Suala dan Gubernur Portugis di Manila menjadi panglima perang untuk membalas kekalahan atas Melaka. Setelah melakukan persiapan beberapa bulan, angkatan perang Portugis yang berkekuatan empat puluh perahu perang bergerak menuju ke Selat Melaka.
Ketika kapal-kapal Portugis sampai di perairan Bintan. Selat Melaka, Raja Syah Alam langsung memerintahkan kepada seluruh rakyatnya di seluruh teluk, tanjung, rantau,dan daratan untuk ikut mempertahankan Melaka dari ancaman Portugis.
Karena Laksamana Hang Tuah sedang sakit, Raja Syah Alam memerintahkan Maharaja Setia dan Maharaja Dewa untuk memimpm perlawanan yang berpusat di Laut Bintan.
Dalam sekejap, Laut Bintan sudah penuh dengan riuh dan gemuruhnya dentuman-dentuman meriam dan teriakan para prajurit Melaka dan Portugis.
Mendapat laporan Bendahara, Raja Syah Alam segera memerintahkan untuk meminta bantuan Tuah Sang Laksamana yang saat itu sedang sakit. Bendahara pun pergi menemui Hang Tuah. Ketika Bendahara Paduka Raja sampai di rumahnya, Tuah Sang Laksamana terlihat masih lemah. Bendahara kemudian membantu Tuah Yang Sakti duduk, lalu menceritakan ancaman serangan Portugis. Mendengar berita itu, Tuah Sang Laksamana memaksakan diri untuk pergi menuju istana. Ketika sampai di istana, ia disambut Raja Syah Alam.
“Mari, mari Laksamana," sambul Raja Syah Alam. “Kita semua ikut merasa sedih atas kondisi Laksamana. Tapi sekarang, bagaimana pendapal Laksamana? Empat puluh perahu Portugis dengan peralatan Iengkap akan menyerang Melaka."
“Apalagi yang kita tunggu? Secepatnya kita harus mengusir mereka dari sini," sahut Tuah Sang Laksamana seraya menyatakan kesiapannya menjadi panglima perang.
Niat itu pun Iangsung direstui oleh Raja Syah Alam.
Walaupun masih sakit, Laksamana Hang Tuah tetap memimpin pasukan Melaka. Peperangan dahsyat pun terjadi lagi di Selat Melaka. Suara meriam saling bersahutan. Banyak pasukan Portugis dan Melaka yang mati.
Dengan berani Tuah Sang Laksamana meloncat naik ke sebuah perahu Portugls dan melibas habis semua prajurit Portugis yang ada di atasnya.
Melihat banyak kawannya yang mati, enam perahu Portugis kembali ke pangkalan. Dua Panglima Perang Portugls, Kapitan Gubernur dan Dong Suala, sangat marah mendengar laporan itu. Mereka kemudian segera membantu prajuritnya yang tengah berperang di Seat Melaka.
Kedatangan bantuan Portugis itu disambut Tuah Sang Laksamana dengan tembakan meriam. Akibatnya, tiang layar perahu Kapitan Gubernur dan Dong Suala patah. Serangan itu dibalas Kapitan Gubernur yang juga menyebabkan tiang layar dan kemudi perahu Maharaja Setia patah. Peluru prajurit Melaka berhasil melukai Kapitan Gubernur Portugis. La jatuh terduduk. Beberapa saat kemudian, praiurlt berhasil melukai Panglima Dong Suala.
Walaupun beberapa pemimpinnya sudah tidak berdaya, para prajurit Portugis terus menembaki perahu-perahu Melaka dengan membabi-buta. Saat itulah, tiba-tiba sebuah peluru mesiu menghantam Tuah Sang Laksamana. Dia pun terpelanting sejauh 7 meter dan jatuh ke laut. Beberapa perahu prajurit Melaka segera menyelamatkan Tuah Sang Laksamana, lalu dinaikkan ke perahu Mendam Birahi. Walaupun badannya kebal dan tak Iuka sedikit pun, tetapi Tuah Sang Laksamana tak dapat berkata-kata.
Laksamana Hang Tuah dibawa perahu Mendam Birahi kembali ke Melaka, diikuti perahu Maharaja Setia dan Maharaja Dewa. Karena banyak pemimpinnya yang terluka, para prajurit Portugis pun akhirnya memutuskan untuk kembali ke pangkalannya di Manila, Filipina.
Beberapa tahun kemudian.....
Baginda Raja Syah Alam sudah tidak lagi memimpin kerajaan Melaka, dan telah digantikan oleh anaknya, Putri Gunung Ledang. Saat itu, Laksamana Hang Tuah sudah tidak lagi menjabat sebagai laksamana kerajaan Melaka. Ia sudah lanjut usia, dan menyepi di puncak bukit Jugara di Melaka.
Mengetahui keadaan ini, Portugis datang dengan berpura-pura sebagai pedagang. Mereka mendapat izin dari Tuanku Putri Gunung Ledang untuk membangun gudang-gudang besar tempat menyimpan barang-barang perniagaan mereka di Melaka.
Ternyata gudang itu bukan saja berisi barang-barang perniagaan, tetapi juga meriam, mesiu, dan peralatan perang lainnya. Gudang tersebut akhirnya dijadikan benteng. Melalui “gudang-benteng” inilah kemudian Portugis menyerang, menghancurkan, dan merebut Melaka. Prajurit Melaka melawan serangan Portugis dengan gagah berani, namun karena persenjataan Portugis sangat kuat dan lengkap, akhirnya dengan terpaksa para pemimpin kerajaan pun harus mengungsi ke Johor, Riau, Singapura, dan daerah sekitarnya untuk menyusun kekuatan baru.
</t>
  </si>
  <si>
    <t>Kisah Kucing Sang Guru</t>
  </si>
  <si>
    <t xml:space="preserve">Pada zaman dahulu, di hutan yang subur dan rimbun, Kucing dianggap sebagai binatang yang luar biasa. Kehebatan dan keberaniannya membuatnya dihormati oleh banyak binatang di sekitarnya. Ia tidak hanya dianggap sebagai binatang yang tangkas dan lincah, tetapi juga memiliki kebijaksanaan yang luar biasa. Oleh karena itu, Kucing dikenal sebagai guru besar di antara hewan-hewan hutan.
Di antara sekian banyak murid yang ingin belajar darinya, Singa dan Harimau adalah dua murid yang paling setia. Mereka rela mengikuti Kucing ke mana pun ia pergi, dengan harapan untuk bisa menimba ilmu dari kebijaksanaannya yang luar biasa.
Namun, suatu hari, keinginan mereka untuk mempelajari ilmu baru menimbulkan ketegangan di antara mereka. Singa dan Harimau mengungkapkan keinginan mereka untuk belajar cara memanjat pohon kepada Kucing, guru mereka.
"Sungguh, ilmu yang kuturunkan kepada kalian berdua sudah sangat banyak. Mengapa kalian begitu menginginkan ilmu ini?" tanya Kucing dengan penuh kehati-hatian.
"Kami ingin tahu cara memanjat pohon, Guru. Ilmu itu sangat penting bagi kami," jawab Harimau dengan antusias.
Namun, Kucing ragu. Ilmu memanjat pohon adalah ilmu yang langka dan sulit untuk diajarkan. Ia tidak ingin mengungkapkan keinginan sejatinya, yakni untuk tidak mengajarkan ilmu tersebut kepada mereka. Sebagai pengalihan, Kucing memutuskan untuk mengajari mereka keterampilan berenang.
Namun, semakin hari, keinginan Harimau untuk mempelajari ilmu memanjat pohon semakin kuat. Pada suatu pagi, ia mendatangi Kucing dengan tekad yang bulat.
"Guru, aku ingin kau mengajari aku ilmu memanjat pohon," desak Harimau dengan tegas.
Kucing mencoba menunda-nunda dengan berbagai alasan, tetapi Harimau tetap kukuh pada keinginannya.
"Akan kau gunakan ilmu itu untuk apa?" tanya Kucing dengan penuh pertimbangan.
"Sebagai bekal, Guru. Aku ingin memiliki keterampilan yang lengkap," jawab Harimau dengan mantap.
Namun, Kucing tidak terkejut dengan jawaban tersebut. Ia tahu bahwa manfaat dari suatu ilmu tidak selalu baik, dan dapat digunakan untuk tujuan yang kurang baik.
"Manfaat itu bisa baik atau buruk, Harimau. Aku tidak ingin mengajarkanmu sesuatu yang akan kau gunakan untuk hal yang salah," jelas Kucing dengan bijaksana.
Namun, Harimau semakin kesal dengan penundaan yang dilakukan oleh Kucing.
"Guru, jika kau terus menunda-nunda, aku akan marah!" ancam Harimau dengan nada tinggi.
Kucing tersentak mendengar ancaman itu, tetapi ia tetap tenang.
"Jika kau marah, apa yang akan kau lakukan?" tanya Kucing dengan tenang.
"Aku akan bertindak kasar!" jawab Harimau dengan tegas.
Namun, Kucing hanya tersenyum. "Apakah kau berani mengancam gurumu sendiri?" ujarnya dengan lembut.
"Aku tidak peduli!" jawab Harimau dengan keras.
Mendengar hal itu, Kucing menyadari bahwa tidak mungkin baginya untuk tetap berada di sana. Ia tahu bahwa Harimau telah terlalu jauh dalam kemarahannya. Dengan hati yang berat, Kucing meninggalkan Harimau dan pergi mencari tempat yang aman.
Namun, Harimau tidak puas dengan keputusan Kucing. Kemarahannya semakin memuncak, dan ia bersumpah untuk membunuh Kucing sebagai balasannya.
"Aku bersumpah akan membunuhmu!" serunya dengan penuh kemarahan.
Namun, saat Harimau mencari-cari Kucing, ia merasa lapar dan memutuskan untuk mencari makanan terlebih dahulu. Ketika ia kembali, Kucing sudah tidak ada di tempat itu lagi.
Sementara itu, Kucing terus melangkah dengan hati yang berat. Ia tidak tahu kemana arah yang ia tuju, tetapi yang ia tahu saat ini adalah bahwa ia harus menjauh dari Harimau yang penuh amarah.
Di tempat yang jauh dari desa dan dari Harimau, Kucing terus berjalan dengan langkah yang mantap. Ia tidak tahu apa yang akan terjadi selanjutnya, tetapi satu hal yang pasti: ia tidak akan pernah melupakan pelajaran berharga yang diberikan oleh pengalaman dengan Harimau.
</t>
  </si>
  <si>
    <t>Asal Usul Selat Nasi</t>
  </si>
  <si>
    <t>Kepulauan Riau</t>
  </si>
  <si>
    <t>Dahulu, di Provinsi Kepulauan Riau,  ada sepasang suami istri yang menguasai Pulau Subi. Namanya Datuk Kaya dan istrinya, Cik Wan. Anaknya bernama Nilam Sari. Dia gadis yang sangat cantik dan halus budi pekertinya. Namanya tersohor hingga ke negeri seberang. Banyak yang ingin meminangnya atau di jadikan menantu.  Salah satu diantaranya adalah Permasuri dari Kerajaan Palembang. Beliau ingin Nilam Sari menikah dengan putranya, Pangeran Demang Aji Jaya. Untuk mewujudkan impiannya tersebut, maka Permaisuri mengirim utusan untuk melamar sang putri. Mereka menghadap Datuk Kaya dan menyampaikan baik-baik maksud dan tujuan kedatangan mereka. Setelah terjadi percakapan yang cukup hangat dan dalam, akhirnya Datuk Kaya mengutarakan isi hatinya. “Aku setuju dengan lamaranmu. Acara pernikahan akan dilaksanakan pada tanggal 10 Safar nanti. Jadi silahkan kalian datang lebih awal sebelum jadwal tersebut,”jawab Datuk Kaya dengan wajah berseri-seri karena sebentar lagi akan memiliki besan seorang raja. Itu berarti kedudukannya akan semakin naik di mata masyarakat. Ia akan menjadi orang yang sangat terhormat dan disegani. Beberapa hari sebelum pesta pernikahan, ia mengerahkan segala daya upaya untuk mensukseskan acara tersebut. Ratusan orang datang untuk membantu mempersiapkan tempat pernikahan dan memasak hidangan yang akan disajikan. Nasi dimasak demikian banyak untuk memenuhi kebutuhan para tamu yang diperkirakan akan datang dalam jumlah besar. Segala jenis hiburan dipersiapkan untuk memeriahkan suasana. Rombongan dari Kerajaan Palembang lalu berangkat tiga hari sebelum acara. Mereka mengerahkan sejumlah kapal untuk membawa rombongan. Celakanya, cuaca tidak mendukung. Ombak dan badai datang. Kapal-kapal terombang-ambing di samudera biru yang kini terlihat sangat menyeramkan. Untuk menghindari keadaan yang lebih buruk, mereka memutuskan untuk berlindung di teluk Pulau Kiabu hingga cuaca kembali normal. Akibatnya kedatangan mereka terlambat. Rombongan tiba di lokasi pernikahan tiga hari setelah jadwal yang telah disepakati bersama. Datuk Kaya dan istrinya bertengkar hebat menyikapi hal demikian. Sang istri masih mencoba memahami situasi yang tengah terjadi. Namun tidak dengan Datuk Kaya. Ia kecewa sekali. Apalagi sekian banyak hidangan yang disiapkan kini telah basi semua.   “Kita ganti saja dengan yang baru, Suamiku. Malu kita kalau memberikan hidangan basi kepada tamu sebanyak ini,” usul Cik Wan.“Tidak usah! Biarkan mereka makan hidangan basi itu. Salah mereka sendiri kenapa datang terlambat. Hukuman itu pantas untuk orang yang sudah ingkar janji. Dikiranya mudah apa mempersiapkan acara sebesar ini,”jawab Datuk Kaya semakin emosi. Ia tidak habis pikir kenapa sang istri masih mau membela orang yang jelas-jelas telah bersalah. Perdebatan itu terus terjadi hingga akhirnya Datuk Kaya menjatuhkan talak tiga kepada istrinya. Ia sudah tidak dapat membendung emosinya lagi hingga menjadi gelap mata. Lebih baik ia bercerai saja. Ia mengambil nasi basi yang ada dihadapannya lalu membuat garis panjang yang memisahkan dirinya dengan sang istri. “Perceraian kita dibatasi oleh garis dari nasi basi ini. Kau tidak boleh melewatinya. Begitu juga aku!”ucap Datuk Kaya dengan nada tinggi. Selesai berucap, alam seperti mendengar sumpah Datuk Kaya. Kilat dan petir menyambar dengan kerasnya. Angin kencang disertai hujan lebat tiba-tiba turun dengan derasnya. Tanah lalu terbelah menjadi dua sesuai dengan garis yang dibuat Datuk Kaya. Disebelah selatan menjadi Pulau Subi besar milik Datuk Kaya, sedangkan di sebelah utara menjadi Pulau Subi kecil milik Cik Wan, istrinya. Kedua pulau itu dipisahkan oleh sebuah selat yang oleh masyarakat diberi nama Selat Nasi. Nama itu untuk mengenang segala perbuatan Datuk Kaya yang menghambur-hamburkan nasi basi akibat emosi yang tak terkendali.</t>
  </si>
  <si>
    <t>Putri Pandan Berduri</t>
  </si>
  <si>
    <t>Pada zaman dahulu, hiduplah sekelompok Suku Laut di Pulau Bintan, Kepulauan Riau, yang dipimpin oleh Batin Lagoi. Dia adalah seorang lelaki santun yang senantiasa memimpin orang-orang dengan adil. Suatu hari, Batin Lagoi sedang berjalan menyusuri pantai dan tak sengaja mendengar suara tangisan bayi. "Anak siapa yang menangis di tempat seperti ini?" pikirnya heran sambil melihat sekeliling. Tak menemukan siapapun, Batin Lagoi memutuskan untuk meneruskan langkahnya. Namun, tiba-tiba saja dia kembali mendengar suara tangisan bayi yang lebih jelas dari dalam semak-semak pandan. "Astaga! Siapa gerangan yang meletakkan bayi di sini?" kaget Batin Lagoi hingga jatuh tersungkur di tanah. Seorang bayi perempuan tampak terbaring lemah tepat di atas tumpukan dedaunan. Meski ragu, Batin Lagoi berjalan dengan hati-hati dan pelan mendekati sang bayi. Karena dia tak punya anak, timbul keinginan untuk mengangkat bayi itu sebagai anak dan membawanya pulang. Putri Pandan Berduri adalah nama yang diberikan kepada bayi perempuan cantik itu. Batin Lagoi merawatnya penuh kasih sayang bak anak sendiri dan menganggapnya sebagai pemberian dari Tuhan. Waktu berlalu begitu cepat, Putri Pandan Berduri tumbuh menjadi seorang gadis cantik jelita yang memiliki sikap anggun dan santun. Tutur katanya yang lembut membuat masyarakat Suku Laut jatuh hati. Banyak pemuda terpikat akan kecantikan Putri Pandan Berduri walau tak seorang pun yang berani meminangnya. Batin Lagoi sendiri menginginkan putrinya menikah dengan keturunan bangsawan. Sementara itu, di Pulau Galang, dua orang kakak beradik keturunan bangsawan yakni Julela dan Jenang Perkasa hidup rukun sejak kecil. Sampai akhirnya, sang ayah menunjuk Julela sebagai pemimpin selanjutnya di Pulau Galang. Julela pun menjadi angkuh dan mengancam Jenang Perkasa, "Hai Jenang bodoh, kelak aku menjadi pemimpin lalu kau harus mengikuti setiap perintahku. Jika tidak tunduk, kau akan aku usir dari kampung ini." Jenang Perkasa sungguh kecewa akan sikap kakaknya dan memutuskan pergi meninggalkan Pulau Galang. Selama berhari-hari, dia berlayar tanpa arah tujuan hingga tiba di Pulau Bintan. Sehari-hari, Jenang bekerja sebagai pedagang. Dia menyesuaikan diri dan bersikap sopan dengan menggunakan gaya bahasa halus, membuat setiap orang kagum bahkan dirinya menjadi pembicaraan di seluruh pulau. Cerita itu sampai ke telinga Batin Lagoi yang kemudian sangat penasaran untuk mengenal si pemuda secara langsung. Supaya tak mencolok, Batin Lagoi menyelenggarakan acara makan malam dengan mengundang seluruh tokoh terkemuka di Pulau Bintan. Jenang Perkasa juga diundang dalam acara itu dan tak luput dari perhatian Batin Lagoi. Caranya bersikap, berbicara dan bersantap membuat Batin Lagoi terkesan sampai terbesit keinginan menikahkan putrinya dengan Jenang. "Sudah lama aku mendengar kehalusan budi pekertimu anak muda," kata Batin Lagoi membuka percakapan yang dibalas senyuman sopan oleh Jenang. "Alangkah senangnya hatiku jika kau bersedia aku nikahkan dengan putriku," lanjutnya. Jenang terkejut mendengar tawaran itu, tak menyangka ayah seorang gadis cantik meminta kesediaannya menjadi menantu. Beberapa hari kemudian, Batin Lagoi menikahkan Putri Pandan Berduri dan Jenang Perkasa. Pesta besar digelar untuk merayakan pernikahan putri semata wayangnya dihadiri seluruh warga Pulau Bintan. Tak lama setelah itu, Batin Lagoi yang merasa sudah tua mengangkat menantunya menjadi pemimpin di Pulau Bintan. Jenang yang memang merupakan anak seorang pemimpin bersedia menggantikan Batin Lagoi. Ternyata dia mewarisi bakat kepemimpinan ayahnya dan mampu menjadi pemimpin yang disegani juga dicintai rakyatnya. Pernikahan Putri Pandan Berduri dengan Jenang Perkasa dikaruniai tiga anak yakni Batin Mantang yang kemudian sebagai kepala suku di utara Pulau Bintan, Batin Mapoi yaitu kepala suku di barat Pulau Bintan, dan Kelon yaitu kepala suku di timur Pulau Bintan.</t>
  </si>
  <si>
    <t>Asal Usul Pulau Senua</t>
  </si>
  <si>
    <t>Alkisah, di sebuah daerah di Natuna, Kepualauan Riau, hiduplah sepasang suami-istri miskin. Sang suami bernama Baitusen, sedangkan istrinya bernama Mai Lamah. Suatu ketika, mereka memutuskan merantau ke Pulau Bunguran untuk mengadu nasib. Mereka memilih Pulau Bunguran karena daerah tersebut terkenal memiliki banyak kekayaan laut, terutama karang dan siput. Ketika pertama kali tinggal di Pulau Bunguran, Baitusen bekerja sebagai nelayan sebagaimana umumnya warga yang tinggal di pulau tersebut. Setiap hari, ia pergi ke laut mencari siput-lolak (kerang-kerangan yang kulitnya dapat dibuat perhiasan), kelekuk-kulai (siput mutiara), dan beragam jenis kerang-lokan. Sedangkan istrinya, Mai Lamah, membantu suaminya membuka kulit kerang untuk dibuat perhiasan. Baitusen dan istrinya pun merasa senang dan betah tinggal di Pulau Bunguran, karena warga pulau tersebut menunjukkan sikap yang ramah dan penuh persaudaraan. Kebetulan rumah mereka bersebelahan dengan rumah Mak Semah, seorang bidan kampung yang miskin, tetapi baik hati. “Jika suatu ketika kalian sakit-mentak (sakit-sakitan), panggil saja Emak! Emak pasti akan datang.” Pesan Mak Semah kepada Mai Lamah, tetangga barunya itu. “Terima kasih, Mak!” ucap Mai Lamah dengan senang hati. Begitu pula warga Bunguran lainnya, mereka senantiasa bersikap baik terhadap Baitusen dan istrinya, sehingga hanya dalam waktu beberapa bulan tinggal di daerah itu, mereka sudah merasa menjadi penduduk setempat. "Bang! Sejak berada di kampung ini, Adik tidak pernah merasa sebagai pendatang. Semua penduduk di sini menganggap kita sebagai saudara sendiri,“ kata Mail Lamah kepada suaminya. "Begitulah kalau kita pandai membawa diri di kampung halaman orang,“ pungkas Baitusen. Waktu terus berjalan. Baitusen semakin rajin pergi ke laut mencari kerang dan siput. Ia berangkat ke laut sebelum matahari terbit di ufuk timur dan baru pulang saat matahari mulai terbenam. Daerah pencariannya pun semakin jauh hingga ke daerah pesisir Pulau Bunguran Timur. Pada suatu hari, Baitusen menemukan sebuah lubuk teripang, di mana terdapat ribuan ekor teripang (sejenis binatang laut) di dalamnya. Sejak menemukan lubuk teripang, ia tidak pernah lagi mencari kerang dan siput. Ia berharap bahwa dengan mencari teripang hidupnya akan menjadi lebih baik, karena harga teripang kering di Bandar Singapura dan di Pasar Kwan Tong di Negeri Cina sangatlah mahal. Ia pun membawa pulang teripang-teripang untuk dikeringkan lalu dijual ke Negeri Singapura dan Cina. Akhirnya, hasil penjualan tersebut benar-benar mengubah nasib Baitusen dan istrinya. Mereka telah menjadi nelayan kaya raya. Para tauke dari negeri seberang lautan pun berdatangan ke Pulau Bunguran untuk membeli teripang hasil tangkapan Baitusen dengan menggunakan tongkang-wangkang (kapal besar). Setiap enam bulan sekali segala jenis tongkang-wangkang milik para tauke tersebut berlabuh di pelabuhan Bunguran sebelah timur. Sejak saat itu, Baitusen terkenal sebagai saudagar teripang. Langganannya pun datang dari berbagai negeri. Tak heran jika dalam kurun waktu dua tahun saja, pesisir timur Pulau Bunguran menjadi Bandar yang sangat ramai. Istri Baitusen pun terkenal dengan panggilan Nyonya May Lam oleh para tauke langganan suaminya itu. Rupanya, gelar tersebut membuat Mai Lamah lupa daratan dan lupa dengan asal usulnya. Ia lupa kalau dirinya dulu hanyalah istri nelayan pencari siput yang miskin dan hidupnya serba kekurangan. Sejak menjadi istri seorang saudagar kaya, penampilan sehari-hari Mai Lamah berubah. Kini, ia selalu memakai gincu, bedak dan wangi-wangian. Bukan hanya penampilannya saya yang berubah, tetapi sikap dan perilakunya pun berubah. Ia berusaha menjauhkan diri dari pergaulan, karena jijik bergaul dengan para tetangganya yang miskin, berbau anyir, pedak-bilis (sejenis pekasam atau ikan asin, makanan khas orang Natuna), dan berbau kelekuk (siput) busuk. Selain itu, ia pun menjadi pelokek (sangat kikir) dan kedekut (pelit). Pada suatu hari, Mak Semah datang ke rumahnya hendak meminjam beras kepadanya. Namun malang bagi Mak Semah, bukannya beras yang ia peroleh dari Mai Lamah, melainkan cibiran. "Hai, perempuan miskin! Tak punya kebun sekangkang-kera (bidal untuk menentukan luas tanah/perkebunan), masih saja pinjam terus. Dengan apa kamu akan membayar hutangmu?“ Mai Lamah mencemooh Mak Semah. Mendengar cemoohan itu, Mak Semah hanya terdiam menunduk. Sementara suami Mak Lamah yang juga hadir di tempat itu, berusaha untuk membujuk istrinya. "Istriku, penuhilah permintaan Mak Semah! Bukankah dia tetangga kita yang baik hati. Dulu dia telah banyak membantu kita.” “Ah, persetan dengan yang dulu-dulu itu! Dulu itu dulu, sekarang ya sekarang!“ seru Mai Lamah dengan ketus. Begitulah sikap dan perlakuan Mai Lamah kepada setiap warga miskin yang datang ke rumahnya untuk meminta bantuan. Dengan sikapnya itu, para warga pun menjauhinya dan enggan untuk bergaul dengannya. Suatu ketika, tiba juga masanya Mai Lamah membutuhkan pertolongan tetangganya. Ia hendak melahirkan, sedangkan Mak Bidan dari pulau seberang belum juga datang. Baitusen telah berkali-kali meminta bantuan Mak Semah dan warga lainnya, tetapi tak seorang pun yang bersedia menolong. Mereka sakit hati karena sering dicemooh oleh istrinya, Mai Lamah. "Ah, buat apa menolong Mai Lamah yang kedekut itu! Biar dia tau rasa dan sadar bahwa budi baik dan hidup bertegur sapa itu jauh lebih berharga dari harta benda,” cetus Mak Saiyah, seorang istri nelayan, tetangga Mai Lamah. Baitusen yang tidak tega lagi melihat keadaan istrinya itu segera mengajaknya ke pulau seberang untuk mencari bidan. "Ayo, kita ke pulau seberang saja, Istriku!“, ajak Baitusen sambil memapah istrinya naik ke perahu. "Bang! Jangan lupa membawa serta peti emas dan perak kita! Bawa semua naik ke perahu!“ seru Mai Lamah sambil menahan rasa sakit. “Baiklah, Istriku!” jawab Baitusen. Setelah mengantar istrinya naik ke atas perahu, Baitusen kembali ke rumahnya untuk mengambil peti emas dan perak tersebut. Setelah itu, mereka pun berangkat menuju ke pulau seberang. Dengan susah paya, saudagar kaya itu mengayuh perahunya melawan arus gelombang laut. Semakin ke tengah, gelombang laut semakin besar. Percikan air laut pun semakin banyak yang masuk ke dalam perahu mereka. Lama-kelamaan, perahu itu semakin berat muatannya dan akhirnya tenggelam bersama seluruh peti emas dan perak ke dasar laut. Sementara Baitusen dan istrinya berusaha menyelamatkan diri. Mereka berenang menuju ke pantai Bunguran Timur mengikuti arus gelombang laut. Tubuh Mai Lamah timbul tenggelam di permukaan air laut, karena keberatan oleh kandungannya dan ditambah pula dengan gelang-cincin, kalung lokit (liontin emas), dan subang emas yang melilit di tubuhnya. Untungnya, ia masih bisa berpegang pada tali pinggang suaminya yang terbuat dari kulit kayu terap yang cukup kuat, sehingga bisa selamat sampai di pantai Bunguran Timur bersama suaminya. Namun, malang nasib istri saudagar kaya yang kedekut itu, bumi Bunguran tidak mau lagi menerimanya. Saat itu, angina pun bertiup kencang disertai hujan deras. Petir menyambar-nyambar disusul suara guntur yang menggelegar. Tak berapa lama kemudian, tubuh Mai Lamah menjelma menjadi batu besar dalam keadaan berbadan dua. Lama-kelamaan batu besar itu berubah menjadi sebuah pulau. Oleh masyarakat setempat, pulau tersebut dinamakan “Sanua” yang berarti satu tubuh berbadan dua. Sementara emas dan perak yang melilit tubuh Mai Lamah menjelma menjadi burung layang-layang putih atau lebih dikenal dengan burung walet. Hingga kini, Pulau Bunguran terkenal sebagai pulau sarang burung layang-layang putih itu.</t>
  </si>
  <si>
    <t>Desa Penyalahan Tasikmalaya</t>
  </si>
  <si>
    <t>Dahulu kala, di sebuah desa yang terletak di kawasan Tasikmalaya, terdapat sebuah kisah yang melibatkan sepasang suami istri yang hidup bersama seekor harimau bernama si Loreng. Harimau ini tidak seperti harimau pada umumnya; ia tidak hanya gagah dan tangkas, tetapi juga memiliki kepatuhan yang luar biasa terhadap suami istri tersebut. Mereka merawat si Loreng sejak ia masih anak-anak, dan hubungan mereka dengan harimau itu semakin kuat ketika mereka memiliki seorang anak.
Ketika suami istri itu pergi bekerja di ladang, si Lorenglah yang menjaga anak mereka di rumah. Harimau itu menunjukkan kesetiaan yang luar biasa, menjaga bayi itu dengan penuh tanggung jawab dan kasih sayang. Si Loreng menjadi bagian dari keluarga mereka, dan anak itu tumbuh dalam keamanan dan perlindungan harimau itu.
Namun, suatu hari, saat suami istri itu sedang sibuk bekerja di ladang, terjadi sesuatu yang mengejutkan. Si Loreng datang berlari kencang melintasi pematang sawah menuju mereka dengan geraman yang panik. Binatang itu tampak gelisah, dan saat mereka mendekat, mereka melihat mulut si Loreng penuh dengan darah. Sang suami dan istri langsung panik, teringat akan bayi mereka yang seharusnya dijaga oleh si Loreng.
"Jangan-jangan, ia telah memangsa anak kita, Bul!" seru sang suami dengan panik, meraih geloknya.
"Hai, Loreng, kau membunuh anakku?" teriak sang istri, tak dapat menyembunyikan ketakutannya.
Namun, si Loreng hanya menggelengkan kepalanya dengan penuh kesedihan. Darah di mulutnya semakin berhamburan keluar, menyulut kemarahan sang suami. Tanpa berpikir panjang, sang suami menyerang si Loreng dengan geloknya. Si Loreng terkejut dan heran dengan serangan itu, tetapi ia tidak berusaha melawan. Ia hanya mengerang kesakitan, tetapi tidak ada tindakan balasan dari pihaknya. Akhirnya, dengan penuh kesedihan, si Loreng meninggalkan dunia ini.
Setelah si Loreng mati, sang suami dan istri segera bergegas pulang untuk melihat keadaan anak mereka. Namun, ketika mereka sampai di rumah, mereka terkejut melihat si bayi sedang tidur dengan nyenyak di dalam buaian. Tidak terjadi apa-apa pada bayi mereka.
Sang istri meraih bayinya dengan gemetar, mencari-cari tanda-tanda luka atau cedera. Namun, bayi itu dalam keadaan baik-baik saja. Pada saat yang sama, di pojok ruangan, dekat buaian bayi, mereka menemukan bangkai seekor ular besar yang tubuhnya sudah kehilangan nyawa dan penuh dengan darah.
Mereka segera menyadari bahwa si Loreng sebenarnya datang untuk menyelamatkan anak mereka dari serangan ular besar itu. Timbullah penyesalan di hati suami istri ini. Mereka menyadari bahwa mereka telah salah menyalahkan si Loreng, yang sebenarnya telah bersikap sangat setia dan penuh pengabdiannya kepada mereka selama ini.
Sejak peristiwa itu, tempat tinggal mereka di desa itu diberi nama Desa Penyalahan, yang memiliki arti "salah duga." Desa itu semakin ramai dengan penduduk dari berbagai penjuru, dan kisah si Loreng menjadi cerita yang melegenda di sana. Meskipun demikian, penduduk Desa Penyalahan mengambil hikmah dari kisah tersebut, bahwa keadilan dan pengertian adalah hal yang sangat penting dalam kehidupan. Dan karena pengorbanan si Loreng, mereka menjaga dan menghormati keberadaan harimau di desa mereka, mengingatkan bahwa keputusan yang terburu-buru dapat mengakibatkan penyesalan yang besar.</t>
  </si>
  <si>
    <t xml:space="preserve">Pada jaman dahulu kala di sebelah Utara kota Garut terdapat sebuah desa yang penduduknya kebanyakan bekerja sebagai petani. Tanah desa yang subur dan tidak kekurangan air sangatlah membantu petani untuk menghasilkan banyak padi dengan kualitas yang baik.Meskipun begitu para penduduk di sana masihlah hidup dalam kemiskinan. Ini disebabkan oleh kehadiran tengkulak pelit yang kaya raya. Ia bernama Nyai Endit.
Nyai Endit merupakan seorang perempuan kaya yang tinggal di desa itu. Semenjak suaminya meninggal, ia memperoleh warisan berupa kekayaan yang berlimpah. Sayangnya, hal tersebut malah membuat Nyai Endit menjadi kikir dan congkak.Nyai Endit terbiasa menekan para petani yang tinggal di desa tersebut. Ia seringkali memaksa para petani untuk menjual padinya dengan harga murah. Dan ketika persediaan beras masyarakat habis, mereka harus membeli dari nyai Endit dengan harga yang melambung tinggi. Perbuatan Nyai Endit ini sangatlah merugikan masyarakat yang hidup di sana. Harta yang berlimpah hanya membuat Nyai Endit semakin pelit. Bukan hanya ia sering menekan warga desa, Nyai Endit bahkan tidak pernah mau membantu warga yang sedang kesulitan. Setiap kali warga datang meminta bantun, Nyai Endit menolaknya dengan angkuh."Ini semua kan harta milikku, untuk apa juga aku membagikannya pada warga? Mereka itu hanya bisanya meminta-minta saja. Seharusnya mereka bekerja lebih keras jika ingin kaya sepertiku," ungkap Nyai EnditNyai Endit lebih senang menghabiskan hartanya untuk mengadakan pesta di desa tersebut. Di tengah kemeriahan pesta, Nyai Endit terbiasa memamerkan harta kekayaannya pada rakyat setempat dengan sombong.Pesta yang dia adakan selalu saja mendatangkan perkara lebih besar bagi rakyat. Pesta Nyai Endit selalu membuat penduduk desa mulai kehabisan bahan makanan. Bahkan banyak yang sudah mulai menderita kelaparan. Sementara Nyai Endit selalu berpesta pora dengan makanan-makanan mewah di rumahnya. “Aduh, persediaan beras kita sudah menipis. Sebentar lagi kita terpaksa harus membeli beras ke Nyai Endit," kata seorang warga kepada tetangganya."Harganya kini lima kali lipat lebih mahal dibanding saat kita menjualnya dulu. Bagaimana ini?" Balas warga lainnya. "Padahal kita juga perlu membeli keperluan yang lain. Ya Tuhan, berilah kami keringanan atas beban yang kami pikul,” ungkap yang lain. Di suatu hari yang sangat terik Nyai Endit kembali mengadakan pesta yang amat besar. Hal ini membuat warga setempat merasa khawatir akan persediaan beras mereka yang akan habis dan terik matahari penanda musim kemarau telah tiba. Di tengah meriahnya pesta yang diadakan Nyai Endit, dari kejauhan datanglah seorang pengemis tua. Ia memakai pakaian compang-camping dan celana yang lusuh. Pengemis itu berjalan terbungkuk-bungkuk melewati rumah penduduk dengan tatapan iba dan menemui Nyai Endit di rumahnya.iba-tiba saja pengemis tua itu berkata, “Nyai, tolong beri hamba makanan sedikit saja, hamba lapar sudah beberapa hari belum makan."Nyai Endit yang melihat pengemis itu merasa terganggu. Ia pun berusaha memanggil penjaga untuk mengusir pengemis itu dari rumahnya. “Pergilah kau dari rumahku, pengemis kotor! Tidak lihat ya kamu aku sedang berpesta? Kamu mengacaukan semua kegembiraanku dengan baumu itu,” teriak Nyai Endit dengan jengkel. Tidak lama para penjaga pun tiba dan memaksa pengemis tua itu untuk segera pergi. Pengemis itu pun pergi dengan perasaan sangat sedih. Hari pun berganti dan Nyai Endit masih merasa tidak nyaman atas kedatangan pengemis lusuh di pestanya kemarin. Ketika ia keluar dari rumah, ia pun menemukan sesuatu yang aneh. Di sebuah jalan di desa tersebut ditemukan sebuah tongkat yang tertancap di tanah. Tidak ada satupun warga yang mengetahui mengapa tongkat tersebut ada di sana.Lebih anehnya lagi tidak ada seorangpun yang berhasil mencabut tongkat tersebut, meskipun banyak warga yang telah mencoba menariknya beramai-ramai. Nyai Endit yang terlihat penasaran berusaha mendekati kerumunan warga yang tengah mencoba menarik tongkat tersebut. Tanpa diduga ternyata pengemis yang Nyai Endit usir sebelumnya kembali. Melihatnya Nyai Endit pun kembali merasa geram. Nyai Endit segera berkata, "Rupanya kau kembali pengemis tua. Jangan-jangan tongkat aneh yang tertencap di tanah ini itu akibat ulahmu. Cabut dan segera pergi dari sini!" Pengemis tua itu melihat Nyai Endit dan ia pun mengabulkan permintaannya. Sang pengemis tua segera  mencabut tongkat tersebut. Warga pun terheran mengapa pengemis itu mampu melakukannya padahal tidak ada warga yang mampu. Setelah dicabut, tiba-tiba saja mengalirlah air dari tempat tersebut. Semakin lama air semakin deras dan tinggi, memenuhi tempat itu. Karena takut tenggelam, para penduduk pun bergegas menyelamatkan diri mereka sendiri. Mereka mengungsi mencari tempat yang lebih aman.Berbeda dengan Nyai Endit yang engga melepas hartanya. Meskipun air semakin bertambah tinggi, Nyai Endit tetap beridam di rumahnya yang penuh dengan harta dan perhiasan. Hingga akhirnya ia pun tenggelam bersama rumah dan isinya.Tempat tersebut berubah menjadi sebuah danau yang kemudian dinamakan Situ Bagendit. Situ artinya danau dan Bagendit berasal dari nama Nyai Endit. Menurut cerita, konon orang-orang percaya mereka melihat lintah yang sebesar kasur di dasar danau. Katanya itu merupakan penjelmaan sosok Nyai Endit yang tidak berhasil kabur dari jebakan air. </t>
  </si>
  <si>
    <t>Asal Mula Pancoran</t>
  </si>
  <si>
    <t>DKI Jakarta</t>
  </si>
  <si>
    <t>Dahulu kala, di antara hamparan tanah subur di antara Jakarta dan Bogor, sebuah kerajaan yang makmur dan damai berdiri tegak di bawah kepemimpinan seorang raja yang bijaksana dan adil. Raja tersebut memiliki tiga orang putra yang hebat dan berbakat, yakni Pangeran Jaya, Pangeran Suta, dan Pangeran Gerinda. Kehidupan di istana selalu dipenuhi dengan keceriaan, tapi suatu hari, semua itu berubah ketika sang raja memutuskan bahwa saatnya telah tiba untuk memilih pewaris tahta.
"Sesuai tradisi keluarga kita, hanya mereka yang berhasil menjalani ujian yang akan mewarisi tahta kerajaan," ujar raja kepada ketiga putranya dengan serius. "Besok pagi, kalian harus meninggalkan istana ini dan memulai perjalanan ujian kalian."
Dengan hati penuh tekad, ketiga pangeran itu memulai perjalanan mereka ke tempat ujian. Perjalanan mereka berliku, melewati hutan yang lebat dan sungai yang tenang, hingga akhirnya mereka sampai di sebuah sungai yang mempesona.
Setelah melewati perjalanan yang melelahkan, ketiga pangeran itu memutuskan untuk beristirahat dan mandi di sungai yang sejuk itu. Namun, ketika mereka hendak berganti pakaian setelah mandi, perbedaan sikap mulai terungkap di antara mereka. Pangeran Jaya memilih untuk tetap mengenakan pakaian lamanya, sementara kedua adiknya, Pangeran Suta dan Pangeran Gerinda, mengganti pakaiannya dengan yang baru.
"Pangeran Jaya, mengapa kau tidak mengganti pakaiannya?" tanya Pangeran Suta dengan heran.
"Aku hanya membawa beberapa potong baju, adikku. Aku harus menghematnya," jawab Pangeran Jaya dengan lembut. "Maaf jika aku terlihat kumal di hadapan kalian."
Meskipun kedua adiknya memaksa, Pangeran Jaya tetap pada pendiriannya. Mereka melanjutkan perjalanan mereka, dan tidak lama kemudian, mereka menemukan sebuah pancuran yang indah di tengah hutan. Tanpa berpikir panjang, Pangeran Suta dan Pangeran Gerinda langsung terjun ke dalam pancuran dan meminum airnya.
Namun, sesaat setelah meminum air tersebut, kedua pangeran itu tiba-tiba terkapar dan meninggal dunia di tempat. Pangeran Jaya sangat sedih dan berpikir untuk ikut mati bersama adik-adiknya. Namun, ketika ia hendak meminum air pancuran itu, sebuah suara misterius menghentikannya.
"Jangan kau minum air itu! Apakah kau ingin mati seperti adik-adikmu yang gegabah?" ucap suara itu tegas.
Muncullah seorang lelaki tua yang mengaku sebagai pemilik pancuran tersebut. Dia menjelaskan bahwa hanya bidadari yang boleh meminum air pancuran tersebut, dan memperingatkan Pangeran Jaya untuk tidak melakukan hal yang sama.
"Biarlah aku menyusul adik-adikku!" ucap Pangeran Jaya dengan sedih.
Namun, lelaki tua tersebut memberikan Pangeran Jaya sebuah kesempatan untuk menyelamatkan dirinya dan adik-adiknya. Dia menawarkan sebuah pertanyaan: "Jika aku bisa menghidupkan kembali adikmu, apakah kau bersedia menggantikan mereka sebagai pewaris tahta kerajaan?"
Setelah berpikir sejenak, Pangeran Jaya menjawab dengan mantap, "Aku bersedia menggantikan adik-adikku jika mereka hidup kembali."
Pemilik pancuran itu mengizinkan Pangeran Jaya meminum air pancuran tersebut. Saat Pangeran Jaya meneguk air tersebut, tiba-tiba tubuh Pangeran Suta dan Pangeran Gerinda bergerak-gerak dan mereka hidup kembali. Pangeran Jaya mendapati dirinya masih tetap hidup walaupun sudah meneguk air pancuran itu.
"Jaya, kini aku telah melihat pengorbanan, kesabaran, dan ketabahanmu!" kata si lelaki tua dengan penuh penghargaan. Lalu, ia menyerahkan sebuah tongkat ke arah ketiga pangeran itu.
"Bawalah tongkat ini. Tongkat saktiku akan mengantar kalian pulang. Siapa yang bisa mengangkat tongkat ini, dialah yang berhak menduduki tahta Kerajaan."
Setelah pangeran-pangeran itu mencoba, hanya Pangeran Jaya yang mampu mengangkat tongkat itu dengan mudah. Ketiganya menyadari bahwa dalam perjalanan ujian dari sang ayah, kakak mereka yang unggul. Lokasi pancuran itu kemudian dikenal dengan nama Pancoran, yang terletak bersebelahan dengan Kalibata, Jakarta Selatan.
Dengan tongkat sakti itu, Pangeran Jaya dan saudara-saudaranya kembali ke istana dengan rasa kemenangan yang memenuhi hati mereka. Dan dari situlah, kisah ketiga pangeran itu menjadi legenda yang dikenang oleh seluruh kerajaan, sebagai contoh pengorbanan, kesabaran, dan keberanian yang patut diteladani.</t>
  </si>
  <si>
    <t>Si Pitung</t>
  </si>
  <si>
    <t>Babah Liem atau Liem Tjeng adalah tuan tanah di daerah tempat tinggal si Pitung.
Babah Liem menjadi tuan tanah dengan memberikan sejumlah uang pada pemerintah Belanda.
Selain itu, ia juga bersedia membayar pajak yang tinggi pada pemerintah Belanda.
Itulah sebabnya, Babah Liem mempekerjakan centeng-centengnya untuk merampas harta rakyat dan menarik pajak yang jumlahnya mencekik Ieher.
Si Pitung bertekad, ia harus melawan para centeng Babah Liem. Untuk itu ia berguru pada Haji Naipin, seorang ulama terhormat dan terkenal berilmu tinggi.
Haji Naipin berkenan untuk mendidik si Pitung karena beliau tahu wataknya.
Si Pitung memang terkenal rajin dan taat beragama.
Tutur katanya sopan dan ia selalu patuh pada kedua orangtuanya, Pak Piun dan Bu Pinah.
Beberapa bulan kemudian, si Pitung telah menguasai segala ilmu yang diajarkan oleh Haji Naipin.
Haji Naipin berpesan, “Pitung, aku yakin kau bukan orang yang sombong.
Gunakan ilmumu untuk membela orang-orang yang tertindas.
Jangan sekali-kali kau menggunakannya untuk menindas orang lain.”
Si Pitung mencium tangan Haji Naipin lalu pamit.
Ia akan berjuang melawan Babah Liem dan centeng-centengnya.
“Lepaskan mereka!” teriak si Pitung ketika melihat centeng Babah Liem sedang memukuli seorang pria yang melawan mereka.
“Hai Anak Muda, siapa kau berani menghentikan kami?” tanya salah satu centeng itu.
“Kalian tak perlu tahu siapa aku, tapi aku tahu siapa kalian. Kalian adalah para pengecut yang bisanya hanya menindas orang yang lemah!” jawab si Pitung.
Pemimpin centeng itu tersinggung mendengar perkataan si Pitung.
Dia lalu memerintahkan anak buahnya untuk menyerang si Pitung.
Namun semua centeng itu roboh terkena jurus-jurus si Pitung.
Mereka bukanlah lawan yang seimbang baginya. Mereka Ian terbirit-birit, termasuk pemimpinnya.
Sejak saat itu, si Pitung menjadi terkenal.
Meskipun demikian ia tetaplah si Pitung yang rendah hati dan tidak sombong.
Sejak kejadian dengan para centeng Babah Liem, si Pitung memutuskan untuk mengabdikan hidupnya bagi rakyat jelata.
Ia tak tahan menyaksikan kemiskinan mereka, dan ia muak melihat kekayaan para tuan tanah yang berpihak pada Belanda.
Suatu saat ia mengajak beberapa orang untuk bergabung dengannya.
Mereka merampok rumah orang-orang kaya dan membagikan hasil rampokan tersebut pada rakyat jelata.
Sedikit pun ia tak pernah menikmati hasil rampokan itu secara pribadi.
Rakyat jelata memuji-muji kebaikan hati si Pitung. Sebaliknya, pemerintah Belanda dan para tuan tanah mulai geram.
Apalagi banyak perampok lain yang bertindak atas nama si Pitung, padahal mereka bukanlah anggota si Pitung.
Pemerintah Belanda kemudian mengeluarkan perintah untuk menangkap si Pitung.
Meskipun menjadi buronan, si Pitung tak gentar. Ia tetap merampok orang-orang kaya, dengan cara berpindah tempat agar tak mudah tertangkap.
Kesal karena tak bisa menangkap si Pitung, pemerintah Belanda menggunakan cara yang licik.
Mereka menangkap Pak Piun dan Haji Naipin.
Salah satu pejabat pemerintah Belanda yang bernama Schout Heyne mengumumkan bahwa kedua orang tersebut akan dihukum mati jika si Pitung tak menyerah.
Berita itu sampai juga ke telinga si Pitung.
Ia tak ingin ayah dan gurunya mati sia-sia. Ia lalu mengirim pesan pada Schout Heyne.
Si Pitung bersedia menyerahkan diri jika ayah dan gurunya dibebaskan.
Schout Heyne menyetujui permintaan si Pitung.
Pak Piun dibebaskan, tapi Haji Naipin tetap disandera sampai si Pitung menyerahkan diri.
Akhirnya si Pitung muncul.
“Lepaskan Haji Naipin, dan kau bebas menangkapku,” kata si Pitung.
Schout Heyne menuruti permintaan tersebut. Haji Naipin pun dilepaskan.
“Pitung, kau telah meresahkan banyak orang dengan kelakuanmu itu.
Untuk itu, kau harus dihukum mati,” kata Schout Heyne.
“Kau tidak keliru? Bukannya kau dan para tuan tanah itu yang meresahkan orang banyak? Aku tidak takut dengan ancamanmu,” jawab si Pitung.
“Huh, sudah mau mati masih sombong juga. Pasukan, tembak dia!” perintah Schout Heyne pada pasukannya.
Pak Piun dan Haji Naipin berteriak memprotes keputusan Schout Heyne.
“Bukankah anakku sudah menyerahkan diri? Mengapa harus dihukum mati?” ratap Pak Piun.
Namun Schout Heyne tak perduli, baginya si Pitung telah mengancam jabatannya.
Suara rentetan peluru pun memecahkan kesunyian, tubuh si Pitung roboh bersimbah darah terkena peluru para prajurit Belanda.
Pak Piun dan Haji Naipin sangat berduka. Mereka membawa pulang jenazah si Pitung kemudian menguburkannya.</t>
  </si>
  <si>
    <t>Sungai Jodoh</t>
  </si>
  <si>
    <t>Batam</t>
  </si>
  <si>
    <t>Di sebuah desa yang terletak di pedalaman Pulau Batam, hiduplah seorang gadis muda bernama Mah Bongsu. Gadis itu telah kehilangan kedua orangtuanya dan sekarang tinggal dan bekerja sebagai pembantu di rumah seorang wanita tua bernama Mah Piah. Mah Piah adalah seorang wanita yang kikir dan serakah, sementara anaknya, Siti Mayang, memiliki sifat yang serupa.
Setiap hari, Mah Bongsu pergi ke sungai untuk mencuci pakaian rumah tangga. Pada suatu hari, di tengah pekerjaannya, ia terkejut melihat seekor ular melintas di dekatnya. Meskipun ketakutan, Mah Bongsu tidak diserang oleh ular tersebut. Sebaliknya, ular itu berenang di sekitar gadis itu sambil menunjukkan luka-luka di kulitnya.
Merasa kasihan, Mah Bongsu membawa ular tersebut ke rumahnya dan dengan penuh kehati-hatian merawatnya. Setiap kali kulit sang ular terlepas, Mah Bongsu memungutnya dan membakarnya. Keajaiban terjadi ketika asap dari pembakaran kulit ular itu mengarah ke arah tertentu. Jika asapnya mengarah ke arah Singapura, tiba-tiba muncul tumpukan emas dan berlian. Namun, jika asapnya mengarah ke arah Koto Bandar Lampung, muncullah berbagai kodi kain sutra dari Lampung.
Dalam waktu singkat, Mah Bongsu menjadi kaya raya dan dihormati oleh penduduk desa sekitar. Namun, kekayaannya tidak membuatnya menjadi sombong atau serakah. Sebaliknya, Mah Bongsu tetap menjadi sosok yang dermawan dan selalu siap membantu siapa pun yang membutuhkan.
Namun, rahasia kekayaan Mah Bongsu akhirnya terungkap oleh Mah Piah dan Siti Mayang. Mereka berusaha mencari tahu asal usul kekayaan tersebut, dan pada suatu malam, mereka menemukan ular yang telah dirawat oleh Mah Bongsu beserta tumpukan kulit yang sudah mengelupas di kamar gadis itu.
Tanpa ragu, mereka percaya bahwa ular itu adalah hewan ajaib yang menjadi sumber kekayaan bagi Mah Bongsu. Tanpa memikirkan konsekuensinya, Mah Piah dan Siti Mayang pergi ke hutan untuk mencari ular yang sama. Mereka akhirnya menemukan seekor ular berbisa dan membawanya pulang dengan harapan mendapatkan kekayaan yang sama seperti yang dinikmati oleh Mah Bongsu.
Namun, niat mereka berbalik menjadi bencana ketika ular tersebut menyengat Siti Mayang, yang akhirnya meninggal dunia akibat racun yang mematikan. Sementara itu, ular yang dirawat dengan penuh kasih oleh Mah Bongsu telah sembuh dari luka-lukanya.
Ketika Mah Bongsu hendak memberi makan pada ular tersebut, ular itu tiba-tiba berbicara. "Malam ini, tolong antarkan aku ke sungai," pinta ular tersebut pada Mah Bongsu. Tanpa bertanya, Mah Bongsu mengabulkan permintaan ular itu dan membawanya ke sungai.
Di tepi sungai, ular tersebut berkata pada Mah Bongsu, "Sudah waktunya bagiku untuk melamarmu sebagai istriku." Mah Bongsu terkejut melihat ular itu berubah menjadi seorang pemuda yang gagah dan tampan. Kulit ular tersebut berubah menjadi sebuah rumah yang megah dan sangat indah.
Tidak percaya dengan kejadian yang baru saja terjadi, Mah Bongsu menerima lamaran pemuda itu. Kemudian, mereka menikah dan hidup bahagia bersama. Rumah yang indah itu menjadi tempat tinggal mereka, di mana cinta dan kebahagiaan selalu menyertai mereka setiap hari.
Keberhasilan dan kebahagiaan Mah Bongsu menjadi pembicaraan hangat di seluruh desa. Masyarakat desa pun merasa kagum dan terinspirasi oleh kebaikan hati dan keberuntungan Mah Bongsu. Seiring berjalannya waktu, desa itu pun dikenal sebagai Desa Tiban, yang artinya "ketiban rezeki", sebagai penghargaan atas keajaiban yang telah terjadi di desa itu.
Sungai tempat Mah Bongsu bertemu dengan pemuda tampan itu pun dikenal sebagai Sungai Jodoh, karena dipercaya sebagai tempat di mana jodoh dan keberuntungan akan bertemu. Dan kisah tentang Mah Bongsu dan ular ajaibnya tetap dikenang dan diceritakan dari generasi ke generasi sebagai pelajaran tentang kebaikan hati, ketabahan, dan keajaiban yang mungkin terjadi di dunia ini.</t>
  </si>
  <si>
    <t>Si Penyumpit</t>
  </si>
  <si>
    <t>Bangka Belitung</t>
  </si>
  <si>
    <t>Dahulu kala, di Kepulauan Bangka, terdapat seorang pria sederhana yang dikenal sebagai si Penyumpit. Namanya diambil dari keahliannya dalam menyumpit binatang buruan dan juga kemampuannya dalam mengobati berbagai macam penyakit. Si Penyumpit hidup di sebuah dusun kecil yang dihuni oleh masyarakat yang ramah dan bersahaja.
Suatu hari, ketika musim panen telah tiba, masyarakat dusun itu dikejutkan oleh kehadiran kawanan babi hutan yang sering merusak tanaman mereka. Tanpa ragu, kepala desa meminta bantuan si Penyumpit untuk mengusir kawanan babi tersebut. Si Penyumpit dengan senang hati menyetujui permintaan tersebut, karena ia sangat mencintai dusunnya dan ingin melindungi tanaman-tanaman yang telah ditanam dengan susah payah oleh warga.
Selama tujuh malam berturut-turut, si Penyumpit berjaga-jaga di sekitar ladang untuk mengusir kawanan babi tersebut. Namun, pada malam ketujuh, tujuh kawanan babi muncul dan merusak ladang dengan liar. Tanpa ragu, si Penyumpit segera menyumpit salah satu babi itu dengan sumpitnya yang jitu. Namun, sesuatu yang aneh terjadi. Begitu sumpitnya mengenai babi itu, kawanan babi tersebut tiba-tiba menghilang tanpa jejak.
Terkejut dengan apa yang terjadi, si Penyumpit mengikuti ceceran darah babi tersebut hingga sampai ke tengah hutan. Di tengah hutan, ia menemukan sebuah gua yang tersembunyi di balik semak-semak yang lebat. Tanpa ragu, si Penyumpit memasuki gua tersebut dan di dalamnya, ia menemukan seorang gadis cantik yang terbaring sakit, dikelilingi oleh wanita-wanita cantik yang berpakaian indah.
Ternyata, kawanan babi yang merusak ladang adalah jelmaan dari mereka. Ibu dari gadis itu sangat sedih melihat putrinya yang terluka parah. Si Penyumpit, yang merasa bertanggung jawab atas kejadian tersebut, dengan tulus menawarkan diri untuk mengobati gadis itu. Dengan keahliannya dalam pengobatan tradisional, si Penyumpit berhasil menyembuhkan luka sang Putri tanpa meninggalkan bekas.
Ibu dari sang Putri sangat berterima kasih kepada si Penyumpit atas pertolongannya. Sebagai ungkapan terima kasih, ibu sang Putri memberikan sebuah bungkusan yang berisi kunyit, buah nyatoh, daun simpur, dan buah jering kepada si Penyumpit. Ia meminta si Penyumpit untuk membuka bungkusan itu di rumah.
Sesampai di rumah, si Penyumpit dengan penuh rasa ingin tahu membuka bungkusan tersebut. Namun, ia sangat terkejut ketika melihat isinya. Bungkusan itu berisi emas, berlian, dan intan permata yang berkilauan. Kekayaan yang tidak pernah ia bayangkan sebelumnya.
Kabar tentang keberhasilan si Penyumpit dalam menyembuhkan Putri dan mendapatkan harta karun tersebut menyebar dengan cepat di seluruh dusun. Pak Kepala Desa, yang juga mengidamkan kekayaan dan kehormatan, merasa iri dan ingin mengikuti jejak si Penyumpit.
Namun, saat Pak Kepala Desa mencoba melakukan hal yang sama dengan si Penyumpit, kejadian yang tragis pun terjadi. Saat sumpitnya melukai gadis jelmaan babi itu, Pak Kepala Desa tidak mampu membuktikan kemampuannya untuk menyembuhkannya. Akibatnya, kawanan babi itu menyerang dengan marah dan Pak Kepala Desa mengalami luka yang parah.
Mendengar berita tersebut, si Penyumpit datang dengan segera untuk menolong Pak Kepala Desa. Dengan keahliannya dalam pengobatan, si Penyumpit berhasil menyembuhkan luka Pak Kepala Desa dalam waktu yang singkat. Terima kasih atas pertolongan si Penyumpit, Pak Kepala Desa menjadi sadar atas kesalahannya dan merasa malu dengan apa yang telah dilakukannya.
Sebagai ungkapan terima kasih dan untuk menebus kesalahan yang telah dilakukannya, Pak Kepala Desa menikahkan putrinya dengan si Penyumpit. Ia juga menyerahkan jabatan kepala desa kepada si Penyumpit, mengakui bahwa si Penyumpit adalah pemimpin yang bijaksana dan berhati mulia.
Dengan demikian, si Penyumpit pun menjadi pemimpin baru di dusun tersebut. Dibimbing oleh kebijaksanaan dan kebaikan hatinya, ia memimpin dusun dengan bijaksana dan adil. Warga dusun pun hidup dalam kedamaian dan kebahagiaan, menghormati dan mengagumi si Penyumpit sebagai pahlawan mereka yang telah menyelamatkan mereka dari bencana dan memberikan mereka harapan baru untuk masa depan yang lebih baik.</t>
  </si>
  <si>
    <t>Banta Barensyah</t>
  </si>
  <si>
    <t>Di sebuah dusun terpencil yang terletak di pedalaman Nanggroe Aceh Darussalam, terdapat seorang janda yang hidup bersama dengan anak laki-lakinya yang bernama Banta Berensyah. Kehidupan mereka sangatlah sederhana, diwarnai dengan kesulitan ekonomi yang tak kunjung reda. Meski demikian, kebersamaan dan kekuatan ikatan batin antara ibu dan anak itulah yang menjadi pilar kekuatan bagi mereka dalam menghadapi segala cobaan hidup.
Banta Berensyah, seorang pemuda yang memiliki bakat luar biasa dalam memainkan suling, adalah harapan satu-satunya bagi ibunya di masa depan mereka. Suatu hari, desas-desus mengenai sayembara yang diadakan oleh seorang raja tersebar di dusun mereka. Sayembara itu menawarkan kesempatan langka bagi siapa pun yang mampu memberikan hadiah yang istimewa kepada putri raja, Putri Terus Mata.
Hadiah yang diminta oleh sang raja tidaklah sembarangan. Dia menginginkan sehelai pakaian yang terbuat dari emas dan suasa, sebuah bahan mewah yang sangat langka dan mahal. Mendengar kabar tersebut, hati Banta Berensyah berdesir oleh keinginan untuk mencari keberuntungan dan memperbaiki nasib mereka berdua. Dengan penuh semangat, Banta memutuskan untuk mengambil bagian dalam sayembara tersebut.
Meskipun sangat miskin, Banta mendapat restu dari ibunya untuk berangkat mengejar impian tersebut. Dengan hanya membawa suling kesayangannya dan sehelai daun talas sebagai bekal, Banta Berensyah memulai perjalanannya. Ia menumpang kapal pamannya untuk berlayar ke negeri yang belum pernah ia kenal sebelumnya, berharap bahwa perjalanan itu akan membawanya kepada keberuntungan.
Selama berhari-hari terombang-ambing di lautan yang luas, Banta Berensyah terus berpegang teguh pada tekadnya. Meski terasa sulit, dia tidak pernah menyerah. Akhirnya, perjalanannya membawanya ke sebuah pulau yang penuh dengan keindahan alam dan keunikan budayanya. Namun, yang paling menarik perhatiannya adalah kain emas dan suasa yang sedang dicarinya.
Di sebuah rumah yang ia temui, Banta Berensyah menemukan kain yang sesuai dengan deskripsi yang diberikan oleh raja. Namun, sebelum ia bisa mengambilnya, kain tersebut dirampas oleh pamannya sendiri, Jakub, yang ternyata telah mengikuti jejaknya. Dengan hati hancur, Banta Berensyah terpaksa menerima kenyataan bahwa perjalanannya belum berakhir dan masih ada banyak rintangan yang harus dia hadapi.
Tanpa ragu, Banta Berensyah melanjutkan perjalanannya menuju istana sang raja, meskipun ia tidak memiliki bukti yang cukup untuk membuktikan kepemilikan atas kain tersebut. Ketika tiba di istana, ia dikejutkan oleh pemandangan pesta pernikahan putri raja yang sudah dalam tahap puncaknya. Dengan hati yang berat, Banta Berensyah menyadari bahwa kesempatannya untuk menunjukkan kain emas dan suasa yang hilang telah berlalu.
Namun, keajaiban tak terduga pun terjadi. Tiba-tiba, seekor burung elang muncul di atas keramaian pesta, menyuarakan kebenaran yang tersembunyi. Dengan suara yang lantang dan jelas, burung elang itu mengungkapkan bahwa kain emas dan suasa yang dirampas oleh Jakub adalah milik Banta Berensyah. Sang raja dan Putri Terus Mata sadar bahwa mereka hampir saja tertipu oleh Jakub yang serakah.
Merasa malu dan takut akan hukuman yang akan diterimanya, Jakub mencoba melarikan diri melalui jendela. Namun, takdir berkata lain. Kakinya tersandung dan ia jatuh ke tanah, menemui ajalnya dengan cepat. Peristiwa itu menjadi pelajaran berharga bagi semua yang menyaksikannya, bahwa keadilan akan selalu menang pada akhirnya.
Setelah semua kekacauan itu berlalu, Banta Berensyah dan Putri Terus Mata akhirnya bisa bersatu dalam ikatan pernikahan yang dihadiri oleh seluruh kerajaan. Sang raja, yang tersentuh oleh keberanian dan ketulusan Banta Berensyah, dengan tulus menyerahkan jabatannya kepadanya, mengangkatnya sebagai penerus yang pantas atas tahta kerajaan.
Dengan demikian, cerita tentang perjalanan Banta Berensyah dari seorang pemuda miskin menjadi raja yang berjaya menjadi bagian dari sejarah kerajaan. Keberanian, kejujuran, dan keadilan yang ia tunjukkan telah mengubah nasibnya, membuktikan bahwa kebaikan hati selalu dihargai, bahkan di tengah-tengah dunia yang keras dan penuh tipu muslihat.</t>
  </si>
  <si>
    <t>Si Parkit Raja Parakeet</t>
  </si>
  <si>
    <t xml:space="preserve">Di dalam hutan yang rimbun dan damai, terhampar sebuah komunitas burung parkit yang hidup harmonis di bawah kepemimpinan seorang raja yang bijaksana. Mereka menikmati kebebasan untuk terbang bebas di antara pepohonan yang menjulang tinggi, mengejar mentari terbenam, dan mencari buah-buahan yang melimpah sebagai sumber makanan mereka. Setiap hari mereka menjalani kehidupan dengan penuh kegembiraan dan kedamaian, tanpa beban dan ketakutan yang menghantui.
Namun, ketenangan mereka terganggu ketika seorang pemburu tiba-tiba muncul di dalam hutan dengan niat jahat untuk menangkap mereka. Pemburu itu memasang perangkap besar yang dipenuhi dengan aneka buah-buahan yang menggoda, dengan harapan dapat menangkap sebanyak mungkin burung parkit untuk dijual di pasar. Perangkap itu menjadi ancaman besar bagi komunitas burung parkit, dan kecemasan mulai melanda di antara mereka.
Tidak ingin mengabaikan situasi yang serius ini, Raja Parkit dengan bijaksananya mencoba menenangkan para pengikutnya yang gelisah. Dengan suara yang penuh otoritas dan kedamaian, ia berusaha mengajak mereka untuk tetap tenang dan mencari solusi yang tepat. "Kita harus tetap waspada dan tenang. Kita akan mencari jalan keluar dari situasi ini bersama-sama," kata Raja Parkit dengan tegas.
Para burung parkit yang cemas pun mendengarkan nasihat Raja Parkit dengan penuh perhatian. Mereka tahu bahwa Raja Parkit adalah sosok yang bijaksana dan dapat diandalkan dalam situasi sulit seperti ini. Maka, dengan saran dan arahan dari Raja Parkit, mereka bersama-sama mencari strategi untuk mengatasi ancaman yang mengancam kebebasan dan keselamatan mereka.
"Dia pasti ingin menangkap kita dalam keadaan hidup," kata Raja Parkit, mencoba memahami niat sebenarnya dari pemburu tersebut. "Kita harus menemukan cara untuk menghadapinya tanpa mengorbankan kehidupan kita sendiri."
Setelah berdiskusi panjang, mereka akhirnya sepakat untuk berpura-pura mati sebagai upaya untuk memperdaya pemburu tersebut. Dengan hati-hati, mereka merencanakan cara untuk melaksanakan rencana mereka dengan penuh ketelitian dan kehati-hatian. Mereka bersumpah untuk tetap bersatu dan berjuang bersama-sama menghadapi ancaman yang mengintai.
Pada hari yang ditentukan, ketika pemburu datang untuk memeriksa perangkapnya, para burung parkit dengan berani memainkan perannya dalam adegan pura-pura mati. Mereka tetap berbaris rapi di dalam perangkap, menunggu dengan sabar hingga pemburu membuka perangkapnya. Saat pintu perangkap terbuka, para burung parkit segera meloncat keluar dan terbang dengan cepat menjauh dari tempat itu.
Namun, malang bagi Raja Parkit, dia terjebak di dalam perangkap dan tertinggal oleh teman-temannya yang lain. "Rupanya kalian membohongiku!" seru pemburu itu dengan amarah, merasa tertipu oleh trik para burung parkit.
Meskipun Raja Parkit berusaha memohon kepada pemburu agar tidak mencelakainya, pemburu itu memutuskan untuk membawa Raja Parkit pulang bersamanya. Namun, sebagai gantinya, Raja Parkit harus tinggal di bawah perawatan pemburu dan bernyanyi setiap hari sebagai hiburan baginya.
Tiap hari, Raja Parkit dengan setia menghibur pemburu dengan suara merdunya yang indah. Suaranya yang memikat dan mempesona tidak hanya menghibur pemburu, tetapi juga menarik perhatian seorang raja yang tinggal di sebuah istana megah di dekat hutan.
Sang raja terpesona oleh keindahan suara Raja Parkit dan meminta pemburu untuk memberikannya sebagai hiburan pribadinya. Dalam pertukaran, sang raja menawarkan sejumlah uang emas kepada pemburu sebagai imbalan atas Raja Parkit. Tanpa ragu, pemburu setuju untuk memberikan Raja Parkit kepada sang raja sebagai imbalan atas sekantong uang emas yang berkilauan.
Sekarang, Raja Parkit tinggal di dalam sebuah sangkar emas yang indah di dalam istana sang raja. Meskipun hidupnya telah berubah menjadi lebih mewah, Raja Parkit merasa tidak bahagia. Sangkar itu terlalu sempit baginya, dan ia merindukan kebebasan dan persahabatan yang pernah ia miliki
</t>
  </si>
  <si>
    <t>Tujuh Anak Lelaki</t>
  </si>
  <si>
    <t>Dahulu kala, di Aceh, hiduplah sepasang suami istri bersama tujuh anak kandungnya di sebuah perkampungan pinggir hutan. Keluarga tersebut hidup rukun, tentram, dan bahagia. Mereka menggantungkan hidupnya dengan menjadi petani sayur di kebun. Suatu ketika, daerah tempat tinggal mereka mengalami kemarau panjang yang mengakibatkan paceklik. Tanah yang biasa mereka garap kering dan tidak bisa ditanami sayur-sayuran. Sepasang suami istri itu pun khawatir akan nasib mereka. Apalagi, mereka masih memiliki tanggung jawab terhadap tujuh anak kandungnya yang masih kecil. Suami istri tersebut akhirnya membicarakan untuk menentukan nasibnya ke depan. Mereka berdua berniat meninggalkan ketujuh anaknya di hutan. Namun, ketika sedang berbicara, anak ketiga mereka diam-diam mendengarkan rencana tersebut. Keesokan harinya, sepasang suami istri itu mengajak ketujuh anaknya untuk mencari kayu bakar di hutan. Ketujuh anak tersebut mulanya tidak curiga bahwa mereka akan ditinggal di hutan oleh orangtuanya. Kecuali si anak ketiga. Setelah lama mencari kayu bakar, sepasang suami istri tersebut memerintahkan semuanya untuk beristirahat. Sepasang suami istri tersebut kemudian berniat untuk mencari sumber air untuk minum. Kemudian, mereka berdua pamit kepada ketujuh anaknya untuk segera mencari sumber air. Ketika akan berangkat, si anak bungsu berkata kepada orangtuanya untuk segera kembali. Namun, perkataan si anak bungsu tak dihiraukan oleh orangtuanya tersebut. Setelah sekian lama, si orangtua ketujuh anak laki-laki tersebut tak juga kembali kepada mereka. Si anak sulung kemudian memerintahkan adiknya yang nomor dua untuk segera mencari orangtua mereka. Namun, hal itu dicegah oleh si anak ketiga yang terlebih dahulu mengetahui bahwa mereka memang sengaja dibuang ke hutan. Mengetahui hal itu, si anak sulung menggantikan orangtuanya untuk bertanggungjawab terhadap adik-adiknya. Mereka kemudian berjalan di dalam hutan hingga hari mulai gelap. Setelah lama berjalan, mereka kemudian menemukan pohon besar yang terdapat lubang di dalamnya. Si anak sulung kemudian meminta adik-adiknya untuk masuk ke dalam lubang tersebut. Setelah itu, si anak sulung memanjat ke atas pohon untuk mencari kepulan asap yang mungkin saja bisa membantu mereka. Si anak sulung menemukan kepulan asap. Setelah itu mereka kemudian bergegas menuju sumber tersebut. Setelah tiba mereka kemudian terkejut bahwa sumber kepulan asap tersebut berasal dari rumah raksasa yang ada di tengah hutan. Dari rumah itu, seorang raksasa wanita keluar dan menemukan tujuh anak kecil. Si raksasa wanita tersebut menanyakan kenapa mereka bisa ada di depan rumahnya. Si anak sulung menjelaskan bahwa mereka telah ditinggalkan oleh orangtuanya di hutan. Mengetahui hal tersebut, si raksasa wanita tersebut mempersilakan ketujuh anak laki-laki itu untuk masuk rumahnya. Si raksasa wanita juga menyuguhkan makanan untuk mereka. Setelah kenyang, ketujuh anak tersebut pergi. Si raksasa wanita tak lupa membekali mereka makanan dan berbagai perhiasan yang mahal. Ketujuh anak laki-laki tersebut kemudian pergi dan berjalan hingga mereka berada di tepi pantai.Tak lama kemudian datanglah kapal yang lewat di tepi pantai tersebut. Ketujuh anak laki-laki itu akhirnya ikut ke kapal tersebut hingga ke Pulau Sebrang. Sesampainya di Pulau Sebrang, mereka kamudian menjual perhiasan yang diberi oleh raksasa wanita. Hasil dari penjualan tersebut dibagi dan diolah menjadi rumah tempat tinggal dan kebun. Seiring berjalannya waktu, ketujuh anak laki-laki tersebut beranjak dewasa dan hidup makmur. Tiba-tiba, si anak bungsu berbicara kepada kakak-kakaknya bahwa ia sangat rindu dengan ibu dan ayahnya. Ternyata, mereka semua juga rindu kepada orangtuanya. Akhirnya, mereka bertujuh sepakat untuk mencari orangtua mereka yang telah lama berpisah. Setelah lama mencari, akhirnya mereka bertujuh berhasil menemukan orangtuanya. Saat bertemu, si orangtua ketujuh laki-laki tersebut sudah tua renta dan hidup dalam kemiskinan. Si orangtua akhirnya meminta maaf karena telah meninggalkan mereka ke dalam hutan. Namun, anak-anak mereka bisa memaafkan. Setelah itu, mereka bertujuh membawa orangtuanya ke Pulau Sebrang untuk tinggal bersama.</t>
  </si>
  <si>
    <t>Asal Usul Tari Guel</t>
  </si>
  <si>
    <t>Alkisah, ada kakak beradik anak dari Sultan Johor, Malaysia yang bernama Muria dan Sengeda. Pada suatu hari, kedua kakak beradik itu disuruh oleh orang tuanya menggembala itik di tepi laut. Sambil menggembala, untuk mengisi kebosanan, mereka pun bermain layang-layang. Tanpa diduga, datanglah badai dahsyat yang mengakibatkan benang layang-layang mereka berdua terputus.
Kakak beradik itu langsung mengejar layang-layang yang putus tersebut, hingga mereka lupa terhadap itik-itik yang digembalanya. Setelah lelah mengejar layang-layang yang putus, kembalilah mereka ke tepi laut untuk membawa itik-itiknya pulang. Namun sesampai di sana, mereka tidak mendapati satu ekor itik pun karena seluruh itik telah hilang ditelan ombak lautan. Dengan perasaan takut karena lalai dalam menjalankan tugas yang diberikan, akhirnya mereka pulang untuk melaporkan kejadian itu pada orang tua mereka.
Sesampai di rumah, mereka dimarahi ayahnya. Lalu sang ayah, Sultan Johor, menghukum keduanya untuk mencari semua itik yang hilang dan tidak boleh pulang sampai berhasil menemukannya. Akhirnya kedua kakak beradik itu pergi dengan sebuah sampan. Mereka mengarungi lautan luas untuk mencari itik-itik yang hilang. Namun setelah berhari-hari mencari ke segala penjuru, akhirnya mereka tersesat dan terdampar di sebuah negeri yang bernama Serule.
Saat mereka sampai di Negeri Serule, hari telah gelap gulita. Kemudian mereka menuju ke sebuah meunasah atau langgar untuk beristirahat karena sekujur tubuh mereka basah serta lemah lunglai setelah berhari-hari berada di tengah lautan.
Pada pagi harinya, masyarakat Serule terkejut mendengar ada dua anak terdampar di tanah mereka. Rakyat Serule beramai-ramai menuju ke meunasah. Mereka membawa Muria dan Sengeda ke istana Raja Cik Serule untuk diinterogasi. Setelah kedua anak itu menjelaskan alasan mereka terdampar, maka raja menjadi iba dan mengangkat mereka menjadi anak angkatnya. Kedua anak itu sangat disayangi oleh Raja Cik Serule.
Selama kedua anak itu berada di Negeri Serule, rakyat Serule hidup makmur, aman dan sentosa. Hal ini terjadi karena kedua anak itu mempunyai tuah atau kesaktian yang menakjubkan.
Melihat kemakmuran Negeri Serule akibat kesaktian atau tuah dari kedua anak itu, maka Raja Linge, yang berasal dari negeri tetangga merasa dengki. Kemudian ia memerintahkan kepada para prajuritnya untuk membunuh kedua anak itu. Namun dalam usaha pembunuhan itu, yang terbunuh hanya Muria, kakak dari Sengeda. Sedangkan Sengeda berhasil diselamatkan oleh Raja Cik Serule. Sang raja menyembunyikan keberadaan Sengeda di suatu tempat yang tidak diketahui oleh sembarang orang. Jasad Muria pun dimakamkan di tepi sungai di Desa Samarkilang, Aceh Tengah.
Setiap akhir tahun, raja-raja harus datang ke Kutaraja untuk mengantarkan atau mempersembahkan "cup usur" (upeti) kepada Sultan Aceh. Maka pergilah Raja Cik Serule ke Ibu Kota Aceh Darussalam (sekarang kota Banda Aceh), guna memenuhi hajatan sidang tahunan Kesultanan Kerajaan. Sengeda ikut dibawa serta. Saat para raja mengadakan pertemuan dengan Sultan Aceh, Segenda yang bukan seorang raja, menunggu di halaman istana sambil menikmati keagungan Istana Sultan.
Pada waktu itulah ia teringat akan mimpinya di waktu silam. Sesuai petunjuk saudara kandungnya Bener Meria, ia lukiskanlah seekor gajah berwarna putih pada sehelai daun neniyun (pelepah rebung bambu). Usai melukis, lukisan itu dihadapkan pada cahaya matahari.  Tak disangka, pantulan cahaya yang begitu indah itu mengundang kekaguman sang Putri Raja Sultan. Sang putri kemudian meminta ayahnya (Sultan Aceh) untuk mencarikan jenis binatang yang dilukis oleh Sengeda.
Sultan Aceh enggan menolak permintaan anaknya tersebut. Ia memerintahkan Raja Cik Serule bersama Sengeda mencari dan menangkap gajah itu guna dipersembahkan kepada Sultan Aceh. Raja Cik Serule sangat kebingungan menerima tugas yang berat itu, sebab ia tidak tahu bagaimana cara mencari dan menangkap gajah tersebut. Melihat kebingungan ayah angkatnya itu, Sengede kemudian bercerita bahwa beberapa malam sebelumnya ia didatangi oleh roh kakaknya (Muria) yang dibunuh dan dikubur di Desa Samarkilang. Roh kakaknya itu memberikan petunjuk di mana mereka dapat mencari gajah putih.
Esok paginya, Raja Cik Serule dan Sangede pergi ke Samarkilang, sesuai petunjuk yang telah disampaikan roh Muria melalui mimpinya. Ternyata benar, di sana mereka menemukan gajah putih di pinggiran sungai yang sedang berkubang.</t>
  </si>
  <si>
    <t>Labib</t>
  </si>
  <si>
    <t>Raden Keling</t>
  </si>
  <si>
    <t xml:space="preserve">Pada zaman dahulu, ada tiga orang bersaudara, yang pertama bemama Raden Keling, yang kedua bemama Hitam Manis, dan yang ketiga bemama Raden Kuning. Raden Kuning dan saudaranya diajak ayahnya pergi mencari calon menantu. Berangkatlah mereka ke kota Tukang Pantunan. Tiba di kota Tukang Pantunan, Raden Kuning memberi hormat kepada Ratu Agung. Ratu Agung berlcata, "Apa keinginan kalian ini? Apakah kalian ini berlayar tersesat? Apakah kalian ingin meminang?" Disahut oleh Raden Kuning, "Saya ini disuruh Ayah menyabung berjalan kaki." "Ooo rupanya kalian ini ingin meminang Si Sinaran Bulan. Kalau demikian, baiklah. Perundingan kita, kita mulai," kata Ratu Agung. Ketika berunding itu, datanglah Geseran Angin dan Rantai Sekilan, anak ratu Agung yang tinggal di kota Tukang Pantunan. Diberitahukan oleh Ratu Agung bahwa mereka itu mau meminang Sinaran Bulan. Perundingan itu memakan waktu yang lama, belum ada keputusan. Kemudian Rantai Sekilan menghadap ayahnya, "Bagaimana pemndingan adik Sinaran Bulan dengan Raden Kuning? Kelihatannya kakak Raden Kuning itu telah bosan di kota Tukang Pantunan ini." "Lanjutkanlah berunding dengan Raden Kuning. Setclah selesai, saya akan memanggil adikmu Sinaran Bulan," kata Ratu Agung. Ratu Agung berkata, "Sinaran Bulan, engkau aku tunangkan dengan Raden Kuning." Kata putri Sinaran Bulan, "Saya tidak menolak perundingan itu. Kata Ayah hitam, hitam, kata Ayah putih, putih. Saya tidak menolak apa yang Ayah inginkan." Putri Sinaran Bulan meminta emas segantang, permata segantang. Permintaan itu diterima oleh Raden Kuning. Kata Raden Geseran Angin, "Tetapi kalau berubah janji, kamu akan menjadi batu." Perundingan pun selesai. Rombongan Raden Kuning melanjutkan perjalanan ke kota Pinang Berlapis. Tiba di kota Pinang Berlapis, ayahnya berkata, "Kita mengundangrajaempatpuluhorang,juaraernpat puluh orang. Kita akan mengadakan perjudian selama sebulan lebih. Raden Kuning dan Raden Keling ikut dalam perjudian itu. Dalam perjudian itu, Raden Keling dan Raden Kuning kalah, habis semua hartanya. Oleh karena itu, Raden Kuning dimarahi oleh Ratu Agung. Raden Kuning merajuk, lalu ia melarikan diri bersama Raden Keling, menuruti kehendak hatinya, masuk hutan ke luar hutan, masuk padang ilalang ke luar padang ilalang. Setelah tiga bulan berlalu, ia tiba di kota Tukang Pantunan. Tiba di sini, bajunya tidak ada lagi. Ketika dilihat oleh Rantai Sekilan, ia berkata dalam hatinya. "Kalau tidak salah, itu kakak Raden Keling. Apa sebabnya ia tidak berbaju lagi." Langsung Geseran Angin mendekatinya. Tatkala dilihatnya, memang benar dugaan hatinya. Geseran Angin berkata, "Kak Raden Keling, apa bala bencana yang menyebabkan engkau seperti ini ?" Raden Ke ling menjawab, "Saya ini kalah berjudi setelah kami meminang Sinaran Bulan." "Nab, kalau demikian, kita adakan judi sabung ayam. Tidak ribut karena harta, habis harta, kita jualkan negeri itu. Apa kemauan orang, kita layani. Juara memang menjadi musuh, juara ka1ah menjadi teman." Maka terjadilah gelanggang sabung ayam itu. Dalam gelanggang itu, Raden Keling menjadi ketua gelanggang, Rantai Sekilan menjadi tukang bulang taji ayam, ada pula yang menjadi tukang cuci ayam. Semua menjadi satu berkumpul di situ. Mari kita earl pula cerita tentang kota Pinang Berlapis. Di sini tinggal ayah dan ibunya. Di sana ada pula Homan Roman Yakub, seorang yang berasal dari kota Tutup Pandan. Homan Roman Yakub itu adalah hulubalang dari tujuh orang bersaudara. la bersaudara sangat kejam dan suka membunuh orang. Tujuh bersaudara itulah yang akan me~Putri HitamManis, dengan mengadakan tembakan_x0002_tembakan bedil. Sebelum tiba di kota Pinang Berlapis, tembakan_x0002_tembakan itu terjadi dengan dahsyatnya sehingga seperti embun kemarau dalam kota itu. Pendek kata, kota Pinang Berlapis dalam keadaan kacau balau. Laki-laki perempuan, tua muda menggendong anakke sana ke marl, pontang-panting kebingungan karena mendengar bunyi tem-bakan itu. "Apa yang terjadi di kota ini? Apakah penyamun akan masuk kota kita ini?" Ratu Agung berkata, "Kalian semua yang berada di negeri ini, bersiap-siaplah, penyamon akan tiba. Alangkah hebatnya bunyi tembakan ito!" 1iba di kota Pinang Berlapis, Homan Roman Yakub naik ke darat mencari raja Pinang Berlapis. la bertemo dengan penjaga pinto. Tiba di sini, ia berkata, "Bukakan pintu itu!" Penjaga pinto itu tidak mao membokanya. Pintu gerbang itu langsung diterjang oleh Homan Roman Yakub sehingga pecah. Kemudian ia masuk. Setibanya di dalam kota itu, ia langsung menangkap orang-orang yang ada di sana dan semoanya dibonohnya. Holubalang empat poluh dibonuhnya juga. Lalo ia masuk ke dalam kota mencari Ratu Agung. Ratu Agung yang pada waktu itu sedang duduk di kursi dibunuhnya pula. Kenasihan, istri Ratu Agung, yang sedang tidur pun di bun uh sehingga habislah orang_x0002_orang dalam negeri itu. Anak-anak kecil dan binatang yang tidak berdosa, semuanya dibunuh oleh Homan Roman Yakub. Putri Hitam Manis dan Putri Sinaran Bulan dijadikan tawanan. Setelah itu, mereka tiba di sebuah ulak (pusaran air dalam sungai). Rejung Homan Roman Yakub tidak dapat bergerak di Ulak Kenasihan itu. Rupanya ada orang yang luar biasa. Raden Keling dapat mengubah wujud dirinya menjadi tujuh macam, yaitu ular, bunga harum, bambu gading, kumbang, dan sebagainya. Homan Roman Yakub mengambil keris Nagalipan. Senjata itu diputar-putar oleh Homan Roman Yakub, dibentuknya pusaran angin. Kemudian kelihatan sinar bermacam warna (perubahan wujud Raden Keling). Warna itulah yang bersuara, "Sayalah yang bernama Raden Keling. Raden Keling turunan Pinang Berlapis. Kita perang dahulu!" Pendek kata, perang berlangsunglah. Tebas di kiri, ia ke kanan, tebas ke kanan, ia ke kiri. Perang berlangsung selama tiga bulan. Raden Keling berkata, "Kita bergan-tian dahulu Homan Roman Yakub. Saya pula yang menebas!" Rupanya tiba giliran pada Homan Roman Yakub, ia langsung mati, dibunuh oleh Raden Keling. </t>
  </si>
  <si>
    <t>Bujang Kurap</t>
  </si>
  <si>
    <t>Pada zaman dahulu di sebuah desa hiduplah seorang lelaki yang di sekujur tubuhnya penuh oleh penyakit kurap. Oleh karena itu, orang_x0002_orang di desa tersebut memberinya nama Bujang Kurap. Kemana pun ia pergi orang-orang selalu mengejeknya sambil berteriak "Kurap! Kurap!". Pada awalnya ia tidak menggubris ejekan-ejekan itu, tetapi bagaimana pun ia tidak bisa untuk terus bersabar. Ia telah mencoba mengobati penyakitnya tersebut, tapi tidak pemah berhasil. Pada suatu hari, ia mendengar ada orang sakti yang tinggal di desa Bengen yang tidak begitu jauh dari desanya. Orang sakti tersebut bemama Tapak Libok, tetapi berdasarkan kabar yang ia dengar orang sakti tersebut sulit ditemukan, selain sulit ia juga memiliki tubuh yang sangat tinggi seperti pohon manggeris. Tetapi Bujang Kurap sudah bertekat apa pun resikonya, ia harus menemui orang sakti tersebut untuk mengobati penyakit yang dideritanya dan untuk mengembalikan nama baiknya. Setelah berjalan selama berhari-hari, Bujang Kurap tiba di suatu tempat. Di tempat tersebut, ia menemukan bekas telapak kaki kiri yang sangat lebar, ia yakin bahwa bekas telapak kaki tersebut adalah bekas telapak kaki dari Tapak Libok. Keyakinan itu menimbulkan semangat pada dirinya untuk terns mencari orang sakti tersebut dengan rnenelusuri jejak-jejak yang ditinggalkan. Setelah berjalan selama tiga puluh hari, ia barn bisa menemukan bekas telapak kaki kanan yang ditinggalkan oleh Tapak Libok. Bujang Kurap terns berjalan. Ia memasuki hutan yang lebat. Ia kemudian beristirahat di bawah pohon rindang. Tiba-tiba ia merasakan tetesan airdari atas, ia berpikir bahwa air itu adalah air hujan. Tetapi setelah menengok ke atas, ia melihat orang yang berperawakan sangat tinggi se&lt;lang buang air. Rupanya air membasahinya berasal dari air seni orang tersebut. "Anak muda, mengapa engkau berada di tempat kediamanku ini", tanya orang tinggi tersebut dengan suaranya yang seperti halilintar. Dalamketakutannya, Bujang Kurap berkata "Apakah saya telah bertemu dengan orang sakti yang bemama Tapak Libok?". "Ya, sayalah Tapak Libok, ada keperluan apa engkau mencariku?" Lalu Bujang Kurap menuturkan alasannya mencari Tapak Libok. Setelah mendengar alasan itu, Tapak Libok berkenan untuk mengobati Bujang Kurap. Setelah mendapatkan pengobatan, Bujang Kurap akhimya sembuh, tubuhnya benar-benar bersih dari kurap. ''Terima kasih Tapak Libok, sekarang penyakit saya sudah sembuh, saya harus pergi sekarang". "Jangan pergi dulu anak muda, bukankah engkau ingin rnengembalikan nama baikmu" cegah Tapak:Libok. "Benar, oleh karena itulah saya hams kembali ke desa", tawab Bujang Kurap. "Kau tak usah pergi, aku akan memberikan satu kekuatan kepadamu, tetapi dengan satu syarat engkau tidak boleh kembali ke desa, engkau hams berkelana untuk mengamalkan ilmu yang aku berikan kepadamu. Apakah engkau bersedia?", tanya Tapak Libok. "Baiklah, saya bersedia", jawab Bujang Kurap. Setelah mendapatkan ilmu tersebut, akhimya Bujang Kurap pergi berkelana. Dalarn perjalanan, sampailah ia di suatu kerajaan di pulau Bangka, di sana ia mendengar ada sayembara yang diadakan oleh kerajaan untuk mencabut sebatang pohon yang tumbuh di tengah istana Keberadaan pohon tersebut mengganggu jalan menu ju istana. Raja menjanjikan barang siapa yang bisa mencabut pohon tersebut, kalau dia seorang laki-laki maka akan dinikahkan dengan putri raja yang cantik, dan kalau ia seorang perempuan, maka ia akan diangkat menjadi anak raja. Tetapi sebaliknya, jika orang tersebut tidak bisa mencabutnya, maka ia akan dihukum mati. Sudah banyak orang sakti yang mencoba mencabut pohon tersebut tetapi tidak ada yang berhasil. Mendengar berita itu Bujang Kurap mencoba peruntungannya, ia berpikir kalau takdir menghendaki ia mati, ia tidak bisa mengelak. Dengan bekal ilmu dari Tapak Libok, ia mencoba mencabut pohon tersebut dan ia berhasil. Sesuai dengan janji yang telah ditetapkan, Bujang Kurap menikah dengan putri raja. Setelah berbulan-bulan berada di istana, Bujang Kurap merasa rindu dengan kampung halamannya, ia ingin mengunjungi desanya sekaligus membuktikan kepada warga desanya bahwa dirinya bukan Bujang Kurap yang dulu. Akhimya setelah disetujui sang raja, Bujang Kurap beserta istrinya berangkat menu ju kampung halamannya melalui jalan sungai dengan dikawal oleh beberapa prajurit istana. Ketika hampir sampai di desanya, Bujang Kurap berhenti di tengahjalan dan menyuruh istrinya untuk melanjutkan perjalanan, ia sendiri akan meneruskan perjalanan melalui darat. Ketika sang putri memasuki desa, orang-orang banyak terpesona dengan kecantikannya. Tiba-tiba Bujang Kurap muncul, kedatangannya membuat warga desa terkejut dengan perubahan pada dirinya. Tetapi Bujang Kurap tidak memperdulikan orang-orang di sekitarnya. "Alangkah cantik putri raja itu, kalau begitu aku akan mendekatinya" kata Bujang Kurap. Orang-orang desa banyak yang mengejeknya tapi ia tidak peduli, ia hanya melambaikan tangan kepada sang putri yang masih berada di atas kapal. Melihat kejadian itu warga desanya tertawa dan menganggap Bujang Kurap sudah gila Bujang Kurap hanya tersenyum. Tiba-tiba ia melompat ke sungai lalu berenang menuju kapal. Ketika ia sampai di kapal Sang Putri menjulurlcan tangannya untulc menyambut Bujang Kurap. Warga desa baru sadar bahwa Bujang Kurap adalah suami dari Sang Putri, mereka menyesal telah meremehkan Bujang Kurap yang temyata memiliki nasib yang lebih beruntung daripada mereka. Akhimya mereka pun menyambut kedatangan Bujang Kurap dengan perasaan menyesal sekaligus senang dengan kedatangan orang besar di desanya. Setelah beberapa lama tinggal di desa, Bujang Kurap ingin mengundang mertuanya untuk datang ke desanya. Untuk menunjukkan bahwa desanya memiliki kekayaan alam, Bujang Kurap menanam banyak telur di dalam pasir di tepi sungai. Ketika Sang Raja datang, Bujang Kurap mengajaknya berjalan-jalan. Ketika mereka sampai di tepi sungai, Sang Raja menemukan banyak telur di dalam pasir. Ia sangat kagum temyata desa Bujang Kurap memiliki kekayaan yang tidak dimiliki daerah yang lain. Setelah beberapa hari tinggal di desanya, Bujang Kurap beserta rombongan kerajaan kembali ke negeri Bangka, dan akhirnya Bujang Kurap menjadi raja menggantikan mertuanya.</t>
  </si>
  <si>
    <t>Asal Usul Harimau Tidak Mau Memakan Orang Rambang</t>
  </si>
  <si>
    <t xml:space="preserve">Menurut sejarah dan kisahnya, pada zaman dahulu hiduplah sekelompok manusia dalam sebuah talang atau ladang. Pada awalnya talang tersebut aman tentram tanpa ada suatu hal yang perlu ditakuti. Sekelompok manusia tersebut masih berasal dari keturunan orang_x0002_orang Rambang. Mereka hidup dari bertani. Semua kebutuhan hidup seperti buah-buahan dan kayu bakar disediakan oleh hutan yang ada di sekeliling talang tersebut. Setiap hari masyarakat masuk keluar hutan tanpa rasa takut dan tidak ada satu gangguan sedikit pun yang mereka temui. Mereka dengan leluasa dapat mengambil buah_x0002_buahan dan kayu bakar. Pada suatu hari ketentraman talang mulai terusik. Mereka menemukan sosok mayat yang penuh Iuka dengan cengkraman dan gigitan binatang buas. Mereka kebingungan binatang apa yang telah mencabut nyawa manusia yang telah terbujur kaku dengan darah yang terpecik di mana-mana. Masyarakat desa tidak mengetahui bahwa itu adalah perbuatan seekor harimau. Setelah mengurus jenazah dan mengubumya, kegiatan desa berjalan seperti biasa. Masyarakat mulai masuk ke hutan untuk mencari kayu bakar dan buah-buahan yang dapat dimakan, bahkan sebagian dari mereka ada yang berburu. Tanpa disadari, setiap rombongan yang masuk hutan selalu jumlahnya berkurang setelah mereka keluar dari hutan. Setiap hari ada saja orang yang hilang dan jenazahnya tidak diketahui di mana. Hal ini membuat masyarakat dicekam oleh rasa takut yang luar biasa. Masyarakat akhirnya bermusyawarah untuk mengetahui apa yang menjadi penyebabnya. Setelah bermusyawarah akhirya disepakati bahwa beberapa orang harus jaga malam untuk menentramkan masyarakat di malam hari dan mereka harus waspada dan saling menjaga jika masuk ke hutan. Apa yang telah dilakukan oleh masyarakat tidak membawa basil. Masih ada orang yang hilang tanpa diketahui di mana jenazahnya. Hal ini membuat masyarakat takut untuk keluar malam hari. Dari hari ke hari keadaan semakin buruk. Manusia yang masuk ke hutan tidak ada yang keluar dan berkumpul kembali dengan keluarganya dengan selamat. Hal ini membuat masyarakat takut masuk ke hutan untuk mencari kayu bakar dan buah-buahan. Dari hari ke hari persediaan kayu bakar masyarakat semakin menipis. Bahkan ada masyarakat yang membakar perabotannya untuk memasak. Keadaan desa semakin tambah parah. Masyarakat benar_x0002_benar dicekarn oleh rasa takut. Berita ketakutan masyarakat sampai di telinga Adipati Ratu. Dengan penuh amarah Adipati Ratu mendatangi desa tersebut dan mencari tahu apa yang menjadi sebab hilangnya dan terbunuhnya masyarakat yang ada di desa tersebut. Setelah diselidiki ternyata yang menjadi penyebabnya adalah seekor harimau jadi jadian yang memiliki kesaktian yang luar biasa. Sebagai seorang pemimpin, Adipati Ratu memiliki rasa tanggung jawab untuk mengembalikan ketentraman yang ada di desa tersebut. Maka dengan penuh keberanian dicarinya sang harimau. Adipati Ratu masuk ke hutan dengan ditemani oleh beberapa orang. Setelah beberapa hari akhirnya harimau berhasil ditemui oleh sang Adipati Ratu. Terjadi pertarungan yang seru. Keduanya memiliki kesaktian yang luar biasa sehingga tidak ada yang mau mengalah dan dikalahkan meskipun pertarungan itu telah berlangsung selama dua hari dua malam. Lalu berkata sang Adipati Ratu kepada harimau, ''Makanlah aku sebagai ganti dari rakyatku. Jika aku mati, kamu boleh meneruskan memakan manusia yang kamu temui, tapi jika aku tidak mati, kamu tidak boleh lagi makan keturunanku. Kamu tidak boleh makan manusia yang masih memiliki darah keturunan Rambang". Karena merasa bahwa setiap orang yang digigit dan ditelannya pasti mati, harimau setuju dengan usul yang diajukan oleh Adipati Ratu. Dengan buasnya diterkamnya tubuh sang Adipati Ratu. Dikoyak_x0002_koyaknyalah tubuh sang Adipati Ratu dan ditelannya. Darah berceceran di mana-mana. Orang-orang yang menemani Adipati Ratu lari berhamburan menyelamatkan diri. Keanehan terjadi, dari burit sang harimau keluar sang Adipati Ratu dengan utuh tanpa ada sedikit Iuka pun yang menempel di tubuhnya. Dengan penuh amarah diterkamnya kembali tubuh sang Adipati Ratu. Dikoyak-koyaknya lagi tubuh sang Adipati Ratu sampai terburai di mana-mana dan ditelannya kembali tanpa ada sisa sedikit pun. Keanehan kembali terulang, dengan selamat sang Adipati Ratu keluar dari burit sang harimau. Kejadian tersebut berulang-ulang terjadi sampai sang harimau kehilangan tenaga dan menyerah kepada sang Adipati Ratu. "Baiklah Adipati Ratu, aku menyerah kalah. Aku dan seluruh jenisku tidak akan menganggu lagi keturunanmu. Jika kamu izinkan aku akan selalu mengikuti ke mana pun kamu pergi. Aku ingin mengabdikan hidupku kepadamu." kata sang harimau. "Baiklah jika begitu, aku mengizinkan kamu mengikutiku ke mana pun aku pergi. Cuma satu permintaanku kamu jangan menampakkan dirimu di hadapan orang-orang karena aku khawatir mereka ketakutan dan akan menjauhiku. Bagaimana setuju kamu dengan permintaanku?" kata sang Adipati Ratu dengan bijaksananya setelah mengetahui sang harimau mengakui kekalahannya. "Baiklah jika itu memang kehendakmu, aku menurut saja." Mulai saat itu keadaan masyarakat desa tersebut kembali menjadi aman dan tentram. Tidak ada lagi manusia yang hilang setelah masuk hutan. Masyarakat yang masuk ke hutan dapat kembali dengan selamat dan dapat kembali berkumpul dengan keluarganya. Mereka dapat mengambil kembali kayu bakar dan buah-buahan yang ada di hutan. Bahkan sampai sekarang keyakinan tersebut masih tetap ada pada masyarakat keturunan Rambang. Mereka merasa aman ketika mereka masuk ke hutan karena sang raja hutan telah terikat sumpah dengan puyang mereka. Setelah melalui perbincangan mereka hanya menjelaskan bahwa mereka benar-benar merindukan kakak kandung yang tertua, yang sudah sekian lama berpisah dengan mereka karena suatu permasalahan. Waktu itu Puyang Sajak hanya mengungkapkan bahwa dia telah melupakan permasalahan tersebut dan mengungkapkan keharuan dan rasa terima kasihnya atas kehadiran adik-adiknya dan perjuangan mereka dalarn menemukan dirinya. Rasa syukur kepada Tuhan Yang Maha Esa juga terucap dari mulut Pu yang Sajak ketika ia tahu bahwa semua keluarganya sehat-sehat saja. Dalam perbincangan tersebut terjadi pula suatu kesimpulan bahwa adik-adik Puyang Sajak berkeinginan besar untuk tinggal bersama-sama sang kakak dan ingin menjemput keluarga mereka masing-masing untuk dibawa ke Muara Buluh Hitam. Setelah beberapa hari berkumpul dengan Puyang Sajak, akhimya sebelum terbit fajar, mereka berangkat turun ke sungai untuk kembali ke Talang Genting Rami, sekaligus untuk menjemput anak istri mereka untuk berpindah tempat. Begitu sampai di Talang Genting Rami, tanpa menunggu waktu lagi mereka menghadap Puyang Dike, ayah mereka, untuk memohon restu dan izin guna mengikuti jejak kakak mereka karena tempatnya sudah diketahui yaitu di Muara Buluh Hitarn. Setelah mendapatkan restu dan izin dari orang tuanya, mereka berangkat menuju lokasi yang baru yang telah ditempati keluarga Puyang Sajak. Begitu sampai mereka langsung bergotong royong mendirikan pondok untuk tempat tinggal keluarga masing-masing. Melihat perkembangan penduduk dan bertambah luasnya lokasi talang, talang tersebut kemudian diberi nama Talang Tampe Rawas. Lokasi talang tersebut sekarang menjadi Guba, tempat perkuburan keturunan Puyang Agung Kemale, dan Puyang Depati Sumbaran Jaye, serta masyarakat Duson Muaradua pada umurnnya. </t>
  </si>
  <si>
    <t>Prahara Negeri Silap</t>
  </si>
  <si>
    <t>Dahulu kala, terdapat sebuah dusun yang subur dan makmur. Ladang dan kebun tidak dapat dipisahkan dari hidup dan kehidupan penduduknya. Semua ini telah memberikan kemakmuran dan kesejahteraan pada mereka. Suasana dusun tersebut, begitu tentram dan damai dihiasi dengan keharmonisan seluruh warganya. Gotong royong selalu mereka lakukan tanpa membedakan status dan golongan. Rasa kebersamaan inilah yang membuat dusun begitu cepat berkembang dan maju. Sungai Ogan yang tak pernah kering, mampu memenuhi kebutuhan mereka dan ikan-ikan bertebar dan menari seolah menanti untuk ditangkap. Selain itu, hewan peliharaan maupun ternak dapat berkembangbiak dengan baik di Dusun ini, sebab padang rumput yang luas terbentang mampu memenuhi kebutuhan mereka. ketekunan dan ketelatenan mereka dalam berternak telah memberikan hasil yang cukup memuaskan. Dusun ini diberi nama Dusun Tanjung Siman, letaknya disebalah utara daerah Dusun Gunung Kuripan. Hubungan penduduk dusun ini terjalin dengan baik dengan beberapa dusun tetangga. Tidak mengherankan kalau masing-masing warga dusun sering bermain dan datang berkunjung. Kedatangan mereka kadang-kadang untuk berniaga ataupun tukar menukar hasil panennya. Selama transaksi berlangsung tak pernah sekalipun terjadi perselisihan atau juga silang pendapat diantara warga dusun. Keadaan alam dan masyarakat yang sedemikian harmonis ternyata mengalami perubahan. Kemarau panjang yang tidak diharapkan telah terjadi hampir disemua dusun. Semua tanaman mulai layu dan mati kekerigan, hutan rimba yang dulunya hijau menyejukkan telah berganti warna. Kegagalan panen telah menghantui seluruh penduduk, karna sebagian besar mereka bergantung dengan hasil bercocok tanam. Musim paceklik telah membawa dampak dalam hidup dan perekonomian menjadi tidak stabil. Lain halnya dengan Dusun Tanjung Siman, kemarau panjang tidaklah terlalu membawa dampak yang meresahkan penduduknya. Meski kemarau mendera.Semua dapat berjalan seperti biasanya dan tidak terlihat keresahan bagi warga dusun. Mereka sangat bersyukur atas hasil panen tahun lalu, masih cukup dipergunakan untuk mengatasi cuaca yang sampai musim hujan tiba. Rasa sosial dan kebersamaan yang dimiliki semua warga tidak stabil. Hasil panen mereka yang berlimpah tersimpan Di Khiang Padi (Lumbung Padi), mereka keluarkan untuk membantu sesamanya. Mereka melakukan semua ini dengan hati tulus dan ikhlas, demi perikemanusiaan. Beberapa bulan kemudian, kemarau yang berkepanjanga sudah berlalu. Kini musim penghujan mulai membasahi tanah yang sudah tidak retak-retak lagi. Rumput dan dedaunan kembali menghujau. Penduduk Dusun Tanjung Siman sudah mulai lagi dengan kegiatan seperti biasa. ada yang ke ladang juga ke kebun untuk bercocok tanam penduduk Dusun memang tidak ada yang berpangku tangan mereka adalah pekerja giat dan tekun berusaha untuk memenuhi kebutuhannya Keberhasilan penduduk Dusun Tanjung Siman dalam bercocok tanam, membuat orang-orang dari bebarapa dusun ingin datang ketempat itu. Mereka belajar dan melihat cara penduduk dusun ini mengelola tanah pertanian dan perkebunan sacara langsung. penduduk Dusun Tanjung Siman dengan senang hati berbagi ilmu pengetahuan dan pengalaman bagi siapa saja yang ingin belajar tanpa pilih kasih ilmu pengetahuan dan pengalaman, bercocok tanam dan berternak tidak jauh berbeda dengan yang mereka miliki yang membedakannya adalah ketekunan dan kesungguhan serta tidak lupa berdoa kepada penguasa alam. Hari-hari berjalan terasa begitu cepat, musim panen yang dinantikan tiba perasaan senang dan bahagia dirasakan oleh penduduk Dusun Tanjung Siman. Padi yang menguning terhampar luas menanti untuk dituai. burung pipit berterbangan dengan riangnya kesana-kemari turut merasakan kegembiraan penduduk Dusun Tanjung Siman menyambut panen musim ini. seperti yang mereka harapkan selama ini, semoga sang pencipta senantiasa melimpahkan rahmat bagi mereka semua rasa letih dan lelah bekerja serta berusaha terhapus semua. karena hasil kerja dan ketekunan mereka telah membawa hasil sangat memuaskan. Malam ini seperti biasa sebelum mereka panen, seluruh warga akan berkumpul guna mendapatkan petunjuk dan pengarahan dari sesepuh dusun. Agar nantinya mereka tidak lupa diri dengan hasil panen yang didapatkan, sehingga mereka sadar apa yang diperoleh Sebelum waktu yang telah ditentukan, sudah banyak warga yang berkumpul. Ini menandakan mereka tidak mau terlambat hadir dalam pertemuan itu. Mereka berpendapat lebih baik menunggu dari pada ditunggu. Wajah dan raut mereka terlihat sindar kebahagian, karna kebersamaan yang selama ini mereka junjung membuat seluruh warga rukun dan damai. ***** Menjelang pagi seluruh warga penduduk Dusun Tanjung Siman telah berkumpul, wajah ceria dengan semangat membara terlihat didiri mereka hari ini. Sesuai dengan tradisi yang mereka jalankan selama ini, secara bersama mereka akan bergotong-royong bahu membahu memanen hasil garapan mereka. Diantara warga yang berkumpul terlihat laki-laki yang memiliki Belulusan Ulahk bersama keluarganya, wajah mereka sekeluarga begitu ceria dan selalu tersenyum disaat bertegur sapa dangen warga dusunnya. Pada saat rombongan penduduk dusun ini akan pergi, terpaksa menunda keberangakatannya utuk sementara waktu. Pagi ini Tanpa diduga mereka telah kedatangan seorang tamu dari dusun tetangga. Kedatangan mereka disambut dengan hangat dan gembira oleh penduduk Dusun Tanjung Siman. Beberapa orang tamunya ini berasal dari dusun Pengandonan dan dusun batanghari serta Dusun Tanjungan. Maksud dan tujuan mereka pun disambut hangat penuh rasa kekeluargannya. “ selamat datang saudara-saudaraku… inilah dusun kami ” sambut salah satu sesepuh dengan ramah “ terima kasih atas sambutan hangat ini ” jawab salah satu diantara mereka “ tapi kami mohon maaf belum bisa memberikan sambutan terbaik. Karena kami harus segera kekebun utuk panen ” “ oh tidak apa-apa. Kami menunggu disini saja sampai kalian kembali sore nanti ” “ terima kasih saudaraku, kalian mau menunggu kepulangan kami ” kata seorang sesepuh pada tamunya “ kami yang harus nya berterima kasih, karena telah dipercaya dan boleh menunggu di sini ”. Jawab salah seorang tamunya. “ baiklah…kami akan segera pergi, dan tolong jaga anak-anak kami ” sesepuh itu mengakhiri percakapannya. Angin yang berhembus pagi ini membelai pucuk-pucuk pepohonan. Kicau burung terdengar bersut-sautan mengiringi langkah kaki mereka pergi ketempat yang dituju. Kesigapan dan semangat mereka, memanen dan memetik hasil tanamannya sangat cekatan. Pekerjaan yang sebenarnya banyak dan melelahkan, mereka lakukan bersama sehingga pekerjaan berat terasa ringan bagi mereka semua. Warga Dusun Tanjung Siman tak jua pulang, lama-kelamaan, para tamu merasa ingin bermain bersama anak-anak untuk melepas penatnya menunggu seharian. Maka dengan penuh kelembuatan, mereka mengajak anak-anak itu bermain dan bercanda. Anak-anak yang masih polos pun menyambut dengan senang dan riang gembira. Menjelang siang, anak-anak itu diajak beristirahat dan makan bersama. Selesai makan, anak-anak dibujuk dan dirayu untuk beristirahat dan tidur siang. Mereka diajak masuk dan dikumpulkan di Khiang Padi yang cukup besar untuk menampung mereka semua. Dengan kepolosan, anak-anak itu menerima dan menurut saja. Anak-anak beristirahat dan berbaring mendengarkan cerita dongeng penghantar tidur dari mereka. Tak lama kemudian, semua anak-anak itupun tertidur pulas Melihat kepolosan anak-anak entah mengapa tiba tiba muncul keisengan para tamu. Ia menyulutkan percikan api ke Khiang Padi dengan cepat di Tunu ( di bakar). Hembusan angin membantu nyala api berkobar dengan cepat menghanguskan Khiang Padi bersama jerit tangis anak-anak yang terkurung didalamya. Tiga tamu pun tekejut ketika tampak asap hitam membumbung tinggi menghiasi langit petang ini, Ia tak menyangka keisengan membawa petaka. Semua orang terlihat panik dan menghentikan kegiatannya. Kepulan asap hitam yang mereka lihat arahnya tepat berasal dari dusun mereka, sehingga dengan buru-buru mereka bergegas kembali kedusunnya. Hasil panen mereka kumpulkan ditinggal begitu saja mereka berlari sekuat tenaga agar dapat segera sampai kedusunnya. Jarak tempuh yang harus mereka jalani cukup jauh, tapi tidak melemahkan semangat kemauan mereka untuk berlari. Prahara terjadi di Dusun Tanjung Siman hari ini. Puing-puing berserakan dan bau daging terbakar tercium menyengat hidung. Alam menjadi saksi bisu dan desir anign mengalunkan kidung nestapa. Semua telah musnah dan sirna dalam hitungan langkah mereka yang berlari mengejar waktu. Mereka semua diam dan terpaku dengan napas yang masih tersengal-sengal, menyaksikan sisa sisa kehancuran yang tertinggal. Suara jerit tangis dan air mata menggoreskan cerita duka. Pupus sudah harapan mereka, ketika diantara puing-puing reruntuhan di Khiang padi mereka menemukan tubuh yang hangus termakan api. Tubuh-tubuh yang tak dapat di kenali lagi menghitam dan berpelukan satu sama lain. Mereka sehidup semati dalam kebersamaan menanti ajal menjemput. Hati mereka bagaikan tersayat sembilu. Suasana berkabung menyelimuti seluruh penduduk Dusun Tanjung Siman tanap terkecuali. Cadar kesunyian sengat terasa malam ini sebagai wujud duka nestapa yang jadi milik merek. Seluruh penduduk Dusun Tanjung Siman berkumpul bersama, duduk dan menengadahkan tangan berdoa kepada Yang Maha Esa. Selesai acara yang mereka lakukan bersama, keheningan masih belum berlalu dan air mata masih membasahi relung hati merekka yang paling dalam. Diantara mereka ada yang mengeluarkan sumpah. “ wahai alam, degarkan sumpahku ” suaranya yang keras memecahkan kesunyian malam ini, yang membuat semua warga yang ada terkejut. “ wahai orang-orang dusun Pengandonan, Batanghari Dan Tanjungan!, dengarkan dan ingatlah selama hidupmu! Seluruh anak cucu keturunanmu jangan harap akan dapat kembali, kalau berani datang lagi kedusun Dusun Tanjung Siman! ” Tatapan mata laki-laki itu tajam memandang rembulan diangkasa, sambil merentangkan tangannya keatas. Suaranya keras menggelegar memcahkan kegelapan malam, saat itu juga bulan tertutup awan gelap dan kepekatan mencekam. Keesokan harinya seluruh warga dusun tetangga bercerita dari mulut kemulut, tentang apa yang mereka dengar semalam. Kemudian mereka besama sama datang untuk melihat Dusun Tanjung Siman. Tapi sungguh tak dapat dibayangkan ketika mereka sampai di Dusun Tanjung Siman, yang ada hanyalah hutan belantara yang lebat seperti belum terjamah manusia. Mereka semua merasa heran bercampur bingung dan tidak mengerti Ke mana perginya Dusun yang subur Makmur dengan keramaian penduduk itu setelah puas mereka mencari tapi tidak menemukan keberadaan Dusun tersebut. Ketika akan pulang lagi-lagi mereka di kejutkan kejadian aneh. Orang dusun Pengandonan, Batanghari serta Tanjungan yang ikut dengan rombongan mereka, lenyap entah kemana perginya. Mereka segera mencari temannya kesegala penjuru tapi tetap saja tak ditemukan. Menjelang sore mereka pun kembali, dengan harapan teman mereka sudah pulang duluan. Semenjak itu lah Dusun Tanjung Siman oleh penduduk dusun tetangga yang ada di sekitar itu disebut Negeri Silap (Dusun Yang Hilang). Demikianlah Prahara Negeri Silap yang merupakan satu diantara banyaknya cerita yang telah tertulis. Tentang kisah perjalanan hidup manusia dalam meniti seuntai kehidupan di dunia. Perlu diketahui apakah ini merupakan sebuah mitos atau bukan, akan tetapi hingga saat ini merupakan satu pantangan atau larangan bagi mereka. Yang merasa dirinya adalah seorang anak cucu keturunan dari Dusun Pengandonan dan Batanghari serta Tanjungan. Tidak berani datang ke Dusun Tanjung Siman.</t>
  </si>
  <si>
    <t>Dahulu di sebuah dusun nelayan, tepatnya di Sumatra Barat, hiduplah seorang anak laki-laki bernama Malin Kundang. Ia tinggal bersama ibundanya, Mande Rubayah. Sang ayah telah lama pergi meninggalkan ibu dan anak semata wayangnya itu. Malin tumbuh menjadi anak yang cerdas dan pemberani, tapi sedikit nakal. Mereka hidup serba kekurangan. Hingga suatu ketika saat Malin beranjak dewasa, ia berpikir untuk mencari peruntungan di negeri seberang. Dengan harapan nantinya saat kembali ke kampung halaman, ia sudah menjadi saudagar kaya raya. Malin tertarik dengan ajakan seorang nahkoda kapal dagang yang dulunya miskin sekarang sudah menjadi seorang yang kaya raya. Tekadnya semakin kuat, Malin meminta izin kepada ibundanya. Mande Rubayah sempat tidak setuju dengan keinginan anaknya, tetapi karena Malin terus mendesak akhirnya ia mengizinkan. “Anakku, jika engkau sudah berhasil dan menjadi orang yang berkecukupan, jangan lupa dengan ibumu dan kampung halamanmu ini, Nak,” pesan dari ibunya. Ternyata keberadaan Malin di kapal itu sangat disukai. Selain karena ia sangat rajin dan selalu siap menolong, ia juga seorang pekerja keras. Beberapa tahun berlalu, kini Malin telah menjadi seorang nahkoda yang mengepalai banyak kapal dagang. Ia pun berhasil memperistri salah seorang putri raja yang cantik jelita. Kabar kesuksesannya sampai kepada ibunda Malin. Setiap hari Mande Rubayah menyempatkan diri pergi ke dermaga berharap bisa bertemu putranya, Malin. Suatu ketika, sampailah kapal mereka di kampung tempat Malin dulu dibesarkan. Malin Kundang pun turun dari kapal. Kemudian disambut oleh ibundanya. “Malin Kundang, anakku, mengapa kau pergi begitu lama tanpa mengirimkan kabar,” katanya sambil memeluk Malin. Malin Kundang justru malah segera melepaskan pelukan tersebut dan mendorong ibundanya hingga terjatuh. “Wanita tidak tahu diri, sembarangan saja mengaku sebagai ibuku,” kata Malin kepada ibunya. Malin berpura-pura tidak mengenal ibunya, karena malu melihat ibunya yang sudah tua dan memakai baju compang-camping. “Wanita itu ibumu?,” tanya istri Malin. “Tidak, ia hanya seorang pengemis yang pura-pura mengaku sebagai ibuku agar mendapatkan hartaku,” sahut Malin. Melihat tingkah Malin yang congkak di depan istrinya, Mande Rubayah sangat sakit hati. Ia melihat kapal anaknya yang bertolak dari pantai, sambil berdoa dalam hatinya agar Tuhan menghukum anaknya. Tidak lama setelah kapal itu bertolak, badai pun datang. Air laut yang bergelora menerjang dan membanting kapal besar yang sangat megah tersebut. Bangkai kapal berhamburan beserta segala isinya. Setelah kapal itu hancur, badai pun reda. Selain serpihan pecahan kapal, di pantai itu terlihat ada sebuah batu karang yang mirip dengan sosok Malin yang sedang bersimpuh. Itulah kisah Malin Kundang yang bisa Bunda bacakan bersama Si Kecil. Sampaikan pula pesan moralnya ya, Bunda. Agar Si Kecil bisa belajar dari kisah ini betapa pentingnya bersikap hormat dan berbakti kepada orang tua.</t>
  </si>
  <si>
    <t>Kisah Keke Panagian</t>
  </si>
  <si>
    <t>Pada jaman dahulu, di Desa Wanua Uner, hiduplah sepasang suami istri yang sudah lama menikah namun belum dikaruniai anak. Sang suami namanya Pontohroring. Istrinya bernama Mamaluan. Meski demikian mereka tidak menyerah. Keduanya terus berdoa agar memiliki keturunan. Hingga pada akhirnya di usia yang sudah tidak muda lagi, Mamaluan akhirnya hamil dan melahirkan seorang bayi mungil nan cantik yang diberi nama Keke Panagian. Masyarakat Minahasa memanggil Keke untuk anak perempuan tersayang mereka. Keke Panagian kemudian tumbuh menjadi gadis cantik, pintar dan baik perangainya. Ia selalu tersenyum dan ceria bermain dengan teman-teman sebaya. Keke sangat pandai menari Maengket. Suatu waktu, warga desa mengadakan syukuran berupa pesta rakyat yang bisa dihadiri oleh banyak orang. Dan Keke Panagian tertarik untuk mengikutinya namun tidak diijinkan oleh kedua orang tuanya karena khawatir akan keselamatan sang anak gadis. Meski terus merayu dengan bermacam cara, tetap saja ijin yang diharapkan tidak keluar juga. Maka cara terakhir Keke adalah berdoa agar Tuhan membukakan jalan. Ia terus berdoa sepanjang hari di kamarnya. Ketika tengah khusyuk berdoa, tiba-tiba muncullah sebuah tangga dari atas ke dalam kamar Keke. Iapun dengan penuh semangat menaiki tangga tersebut yang ternyata membawanya ke sebuah jalan lurus menuju ke lapangan lokasi diadakannya pesta rakyat. Hebatnya lagi Keke diminta untuk memimpin acara syukuran. Hingga pagi menjelang ia sangat menikmati acara tersebut. Namun sayangnya ketika pulang, kedua orang tuanya yang kecewa dengan Keke tidak mengijinkan ia masuk ke rumah. Keke lalu pergi ke rumah Ma’Tua, tantenya. Namun ia juga tidak mendapat sambutan yang baik. ”Tidurlah di kolong rumah,”ucap Ma’Tua ketus. “Tapi di bawah banyak hewan, Tan. Aku tidak akan bisa tidur jika begitu. Suara mereka akan sangat mengganggu. Dan bau lagi,”protes Keke sedih. Setengah putus asa, ia lalu memutuskan untuk kembali ke tanah lapang tempat pesta berlangsung. Tempat itu sudah sepi. Orang-orang yang kecapekan sudah pulang kembali ke rumah untuk beristirahat. Keke terduduk lemas. Tiba-tiba, dari atas langit turun tangga ajaib sama dengan tangga yang muncul di kamarnya tadi malam. Lalu sebuah suara ajaib menuntunnya untuk naik ke tangga itu. Keke yang sudah keletihan mengikuti saja suara tersebut. Ia seperti terkena hipnotis. Sementara dari kejauhan tampak kedua orang tuanya dan beberapa penduduk desa berteriak-teriak memanggil namanya. Mereka memintanya untuk turun dari tangga tersebut. Namun semua usaha tersebut sia-sia. “Ayah Ibu maafkan aku. Semua sudah terlambat. Aku akan pergi menemui Tuhan di langit,”gumam Keke sedih. Mereka lalu menyaksikan gadis cantik itu lenyap untuk selamanya. Hanya sesal di dada yang tertinggal. Kedua orang tua Keke akhirnya meninggal dalam penyesalan karena kesedihan yang begitu dalam atas kepergian putri tersayang mereka.</t>
  </si>
  <si>
    <t>Kisah La Moelu</t>
  </si>
  <si>
    <t>Pada jaman dahulu, hiduplah seorang anak tangguh bernama La Moelu di daerah Sulawesi Tenggara. Sejak kecil ia sudah ditinggal ibunya. Sedangkan sang ayah sudah cukup berumur. Tenaganya telah jauh berkurang. La Moelu kini menggantikan posisi ayahnya dalam mencari uang untuk memenuhi kebutuhan sehari-hari. Ia memancing di sungai hampir setiap hari. Hasilnya digunakan untuk lauk makan. Sisanya di jual ke pasar untuk membeli beras dan kebutuhan sehari-hari lainnya. La Moelu tidak pernah mengeluh. Ia bekerja keras sejak kecil. Ia tahu tidak punya pilihan lain dalam hidupnya. Suatu hari, La Moelu memancing ikan di sungai. Sial baginya hanya mendapat seekor ikan kecil namun aneh bentuknya. Ikan itu dibawa pulang dan ditunjukkan kepada ayahnya. “Ayah tidak tahu ikan jenis apa ini? Seumur hidup baru melihat ikan seperti ini. Sebaiknya tidak usah di goreng. Kau pelihara saja di dalam gelas,” jelas ayahnya takjub sambil memperhatikan ikan aneh yang dibawa putranya itu. La Moelu setuju dengan ayahnya. Ikan kecil berbentuk aneh itu lalu dipelihara di dalam gelas. Keanehan terjadi keesokan harinya. Betapa kagetnya La Moelu menyaksikan ikan kecil aneh tangkapannya kini sudah tumbuh memenuhi gelas tempatnya tinggal. Ia lalu memindahkan ikan itu ke dalam sebuah guci. Untuk sementara La Moelu bisa bernafas lega. Namun hari berikutnya ia dibuat takjub dan keheranan karena si ikan kecil kini telah membesar seukuran guci tempat tinggalnya. Maka ikan itupun dipindahkan ke tempat yang lebih besar lagi. Hari berikutnya ia tumbuh semakin besar dan besar hingga tidak ada lagi tempat yang dapat menampungnya. “ Lepaskan saja dia ke laut. Di sana ia bisa tumbuh sebesar apapun dan laut pasti akan sanggup menampungnya,”perintah ayah kepada La Moelu. Anak itu menurut saja. Ia bawa ikan itu ke tepi pantai. “Kau kuberi nama Jinnade. Aku sengaja lepas karena sudah tak sanggup lagi merawatmu. Mudah-mudahan kau bahagia hidup di sini. Jika aku kangen. Aku akan datang dan memanggilmu,”jelas La Moelu. Ikan itu mengangguk-angguk seolah paham dengan ucapan La Moelu. Sejak saat itu, La Moelu sering datang ke pantai dan memanggil-manggil ikan kesayangannya itu. Tidak lupa ia selalu membawakan makanan untuknya sebagai hadiah. Lama-kelamaan kebiasaannya itu diketahui oleh tiga orang tetangganya. Ukuran tubuh Jinnade yang besar membuat mereka tertarik menangkapnya. Mereka lalu mempelajari cara La Moelu memanggil ikan tersebut. Setelah tahu mereka lalu menangkap Jinnade dengan tombak dan memakannya. La Moelu mengetahui pelakunya adalah tetangganya setelah melihat sendiri mereka tengah menyantap ikan besar. Namun ia tidak bisa berbuat apa-apa. Dalam marahnya, ia kumpulkan tulang-tulang milik Jinnade lalu menguburnya di halaman rumah. Keesokan harinya ketika hendak pergi memancing, La Moelu menyaksikan sebuah pohon berbatang emas. Berdaun dan berbunga intan. Buahnya adalah berlian mahal yang berkilauan . Pohon itu tumbuh diatas kuburan Jinnade. Rupanya ikan malang itu ingin membalas jasa baik La Moelu yang telah merawatnya setulus hati. Berkat pohon ajaibnya yang baru, La Moelu dan ayahnya hidup berkecukupan. Namun mereka tetap rendah hati dan tidak pernah lupa untuk membantu mereka yang hidupnya kurang beruntung.</t>
  </si>
  <si>
    <t>Bulu Botting</t>
  </si>
  <si>
    <t>Dahulu kala, di daerah Soppeng (Sulawesi Selatan), ada sepasang pengantin Arung (golongan bangsawan) yang sedang melakukan perjalanan dari Umpunge menuju ke daerah Sering (Donri-donri). Ditengah perjalanan mereka beristirahat sejenak. Tujuannya agar bisa berhemat tenaganya sehingga sampai di tujuan nanti, sampai dengan selamat. “Sebaiknya kita beristirahat saja dulu. Kita akan beristirahat di atas bukit sana yang terdapat banyak batu-batu berukuran besar. Kita bisa memilih mana batu yang dirasa baik untuk duduk dan beristirahat sebentar,”ucap kepala rombongan sambil mengajak semua orang berjalan menuju ke arah bukit yang di maksud. “Sebaiknya berhati-hatilah dalam memilih batu untuk kalian duduki. Hilangkan sikap takabur. Jaga ucapan kalian dan jangan asal bicara. Takutnya akan ada sesuatu yang tak terduga jika kita tidak bersikap sopan karena kita berada di tanah orang,”pesan Indo Botting, sang perias pengantin kepada sepasang pengantin yang sudah ia anggap seperti anaknya sendiri. “Sudahlah istriku, jangan terlalu diambil hati ucapannya. Silahkan pilih batu untuk kau duduk sesukamu. Tenang saja. Tidak akan terjadi apa-apa, kok. Percayalah padaku,” bisik si pengantin pria kepada istrinya. Ia seperti menganggap enteng peringatan dari Indo Botting. Akibatnya sesuatu yang sangat ditakutkan tadi menjadi kenyataan. Setelah duduk sembarangan, sepasang pengantin itu lalu berubah menjadi batu. Hal ini membuat seluruh rombongan menjadi histeris. Mereka mendapati batu tempat duduk pengantin itu kini muncul sepasang batu besar yang bentuknya sangat mirip dengan sosok sang pengantin malang itu. “Batu ini pasti bukan sembarang batu. Ia menjadi marah karena sikap pongah sang pengantin. Mereka mendapat balasan atas sikapnya yang sombong,”celetuk seorang anggota rombongan yang diangguki oleh anggota lainnya. Meski sedih mereka tidak bisa berbuat banyak untuk merubah takdir tersebut. Selain satu pasang batu ini yang diberi nama oleh warga sebagai pengantin bangsawan (Botting Arung), muncul juga di bukit sebelahnya satu pasang batu lainnya yang diberi panggilan pengantin rakyat biasa (Botting Sama’). Banyak warga yang sering datang berziarah ke tempat tersebut untuk berdoa agar cita-citanya terkabul. Apalagi ditempat itu juga terdapat batu yang mirip dengan ranjang dan perlengkapan pengantin lainnya. Sementara di Botting Sama’ terdapat beberapa batu yang dinamakan Passepi Botting atau pendamping pengantin.</t>
  </si>
  <si>
    <t>Legenda Batu Senuyung</t>
  </si>
  <si>
    <t>Alkisah, dahulu ada seorang ibu yang sedang menangkap ikan dengan ditemani anaknya. Untuk mempercepat proses penangkapan maka sang ibu menebar racun ikan di sungai tersebut. Ia tidak menggunakan pancing ataupun jala karena akan memakan waktu lebih lama. “Kau tunggu ibu disini ya, Nak. Jangan pergi kemana-mana sampai ibu selesai menyelesaikan pekerjaan ini,”pesan ibu tersebut sambil meletakan anaknya di sebuah batu yang ada di tepi sungai yang sangat jernih airnya tersebut. Ia lalu mulai memunguti ikan disungai yang mengambang karena mati terkena racun. Baik ikan besar maupun kecil tidak ada yang berhasil lolos. Sementara itu anaknya yang duduk memperhatikan tiba-tiba berubah panik ketika mendapati batu yang sedang didudukinya berubah menjadi semakin tinggi. Ia berteriak-teriak memanggil sang ibu. “Bu....Ibu....tolong aku!” teriaknya sambil melambai-lambaikan tangan memanggil ibunya. Namun sang ibu seperti tidak peduli. Ia terlalu asyik mengumpulkan ikan di sungai tanpa menyadari jika Batu Senuyung yang tengah di duduki sang anak terus bergerak semakin meninggi. Barulah setelah air sungai semakin meninggi dan ikan-ikan sudah tinggal sedikit, sang ibu menyadari sesuatu yang buruk telah terjadi pada anaknya. Anaknya itu sekarang berada di pucuk batu yang sangat tinggi layaknya sebuah bukit sehingga ia tidak sanggup menggapainya. “Apa yang terjadi padamu, Nak? Bagaimana kau bisa berada di sana?”gumamnya dipenuhi rasa cemas. Ia lalu berteriak meminta pertolongan. Namun sampai suaranya habis, tidak ada seorangpun yang datang menolong. Tak berapa lama kemudian, terbanglah seekor elang besar di atas mereka. Sang ibupun berteriak kepada elang tersebut meminta pertolongan. “Wahai Elang yang baik! Tolong bawakan anakku kemari? Akan kuberi hadiah apapun yang kau mau!”seru sang ibu penuh harap. Namun elang tersebut tidak peduli. Ia hanya terbang berputar-putar di atas batu lalu pergi menjauh setelah merasa tidak ada mangsa yang bisa ditangkapnya. Beruntung tidak lama setelah itu, muncullah seekor burung tiung besar. Atau kita mengenalnya sebagai burung beo. Ibu lalu meminta bantuan kepada burung itu dan si burung yang baik dengan hati-hati berhasil membawa anaknya turun ke bawah. Ia lalu diberi sebuah kungkung atau kalung dan sebuah sebang atau anting yang indah sebagai ucapan terimakasih dari sang ibu atas pertolongannya.</t>
  </si>
  <si>
    <t>Empat Raja</t>
  </si>
  <si>
    <t xml:space="preserve">Dahulu, ada cerita tentang sepasang suami istri di tanah Papua yang menanti-nantikan kehadiran anak. Meski tak kunjung diberi, keduanya tetap berdoa pada Tuhan setiap siang dan malam. Suatu hari, suami istri tersebut pergi ke hutan untuk mencari kayu dan menjadikannya kayu bakar. Keduanya harus bergegas mencari sebelum musim hujan datang karena kayu-kayu di hutan akan menjadi basah dan tidak bisa dibakar. Namun sayang, persediaan kayu yang mereka dapatkan di hari itu masih sangat sedikit untuk menghadapi musim hujan. Diterpa kelelahan, suami dan istri ini kemudian beristirahat sejenak di tepi sungai yang bernama Sungai Waikeo. Ketika tengah beristirahat, mata sang suami tertuju pada sebuah lubang besar di sisi lain tepi sungai. Sang suami pun mendekati lubang tersebut dan terkejut ketika menemukan enam butir telur besar. Sang suami memanggil istrinya yang tidak kalah terkejut. Keduanya lantas sepakat membawa pulang telur-telur tersebut. Mereka berpikir bahwa telur-telur ini mungkin bisa dijadikan persediaan makanan untuk dimasak di kemudian hari. Setibanya di rumah, telur-telur tersebut pun disimpan dengan baik. Keesokan harinya, kejutan lain menyambut suami istri tersebut. Ketika hendak menyiapkan hidangan, telur-telur tersebut justru menetas. Bukannya menetas menjadi unggas atau hewan lain, melainkan menjadi anak manusia. Dari enam butir telur, empat menetas menjadi anak laki-laki, satu orang anak perempuan, dan yang satu lagi mengeras menjadi sebuah batu. Lima orang anak muncul dalam balutan kain putih yang bersinar. Tatkala, inilah pertanda bahwa mereka diturunkan dari kayangan. Suami istri ini amat senang mendapati anak-anak tersebut dan merasa doanya telah dikabulkan Tuhan. Mereka pun berjanji kepada Tuhan untuk merawat dan membesarkan anak-anak mereka dengan baik. Keempat anak laki-laki diberi nama War, Betani, Dohar, dan Mohamad. Sementara, sang anak perempuan diberi nama Pintolee. Waktu berlalu, kelima anak tersebut semakin beranjak besar. War, Betani, Dohar, Mohamad, dan Pintolee dikenal sebagai anak-anak yang rajin bekerja dan berbakti. Semakin dewasa, kelimanya semakin giat membantu kedua orang tuanya agar tidak perlu bekerja dengan susah payah. Lahan pertanian yang mereka kerjakan menjadi makmur dan berkembang sampai ke empat pulau besar di sekitar Teluk Kabui. Oleh karena itu, bukan hanya kedua orang tuanya, masyarakat desa dan sekitarnya turut mengagumi kebaikan anak-anak ini. Tanggung jawab apapun yang diberikan orang tua pada anak-anak selalu dijalankan dengan baik. Kepatuhan pada orang tua dan berguna bagi lingkungan membuat ayah dan ibu kelima anak-anak tersebut sangat bangga. Rasa sayang yang begitu besar pada kelima anaknya membuat sang ayah ingin meninggalkan warisan sebelum ajal menjemputnya. Kemudian, sang ayah mulai menyiapkan sebuah rencana besar untuk War, Betani, Dohar, Mohamad, dan Pintolee. Di tengah kebahagiaan mereka, terjadi sesuatu yang membuat satu keluarga kecewa. Pintolee jatuh hati dengan seorang pemuda yang tidak disenangi oleh keluarganya. Meski pemuda pilihannya tidak direstui, Pintolee tetap bersikeras untuk melanjutkan hubungannya. Memilih untuk memegang teguh pilihan hidupnya, Pintolee dengan berat hati harus melepas hadiah yang sudah disiapkan ayahnya. Pintolee akhirnya pergi meninggalkan saudara-saudara dan kedua orangtuanya. Pintolee berlayar menaiki cangkang kerang besar yang terdampar hingga membawanya dan pemuda pilihannya di Pulau Numfor. Meski kabar mengenai Pintolee sudah tersiar ke segala penjuru pulau, masyarakat desa dan sekitar tetap menaruh rasa simpati pada sang ayah dan ibu. Tentu saja, hal ini karena War, Betani, Dohar, dan Mohamad setia menjaga nama baik keluarga dengan mematuhi nasihat kedua orang tua mereka. Tahun silih berganti, sang ayah semakin beranjak renta. Tibalah hari yang sudah dinantikan sang ayah untuk keempat putranya. Sang ayah memanggil keempat anak laki-lakinya untuk membagikan warisan. Ternyata, masing-masing anak dihadiahkan satu pulau. War diberi Pulau Waigeo, Betani diberi Pulau Salawati, Dohar diberi Pulau Lilinta, dan Mohamad mendapatkan Pulau Waiga. Sang ayah berpesan agar mereka selalu menjaga pulau-pulau tersebut dan segala isinya dengan baik. Keempat anak-anak tersebut kemudian pergi dan menetap di masing-masing pulau yang telah dipercayakan oleh sang ayah. Semakin hari War, Betani, Dohar, dan Mohamad semakin dikenal sebagai sosok yang tekun dan bijaksana. Hingga sang ayah akhirnya meninggal dunia, keempatnya mampu menaati janji mereka. Bukan hanya nasihat orang tua, warisannya pun mereka jaga. Masing-masing anak tersebut berkuasa, bahkan menjadi raja atas pulaunya masing-masing. Pulau-pulau tersebut tumbuh subur dan makmur. Penduduk di sekitarnya juga hidup bahagia dan sejahtera. Dari sinilah kemudian lahir nama Raja Ampat. Empat orang raja yang berkuasa atas gugusan pulau yang subur dan sejahtera. Sementara itu, sebutir telur yang menjadi batu, sampai hari ini masih dirawat dan dijaga oleh penduduk setempat. Batu itu juga diperlakukan oleh masyarakat sekitar layaknya seorang raja. Penduduk memberikan ruangan tempat bersemayam, lengkap dengan dewa penjaga berwujud dua batu tegak atau menhir yang diberi nama Man Moro dan Man Metem di sisi kanan dan kiri pintu masuk. Batu yang hingga kini masih di simpan di Situs Kali Raja itu diberi nama Batu Telur Raja. Untuk menjaga kesuciannya, batu bernama Kapatnai ini hanya dapat dilihat setahun sekali pada saat upacara penggantian kelambu dan pemandian yang hanya boleh dilakukan oleh keturunan raja. Dari cerita Empat Raja, kita bisa belajar untuk menjadi anak yang berbakti, tekun, dan hormat pada orang tua. Tidak hanya itu, kita juga dapat melihat pentingnya kesetiaan menjaga kepercayaan orang lain, sebagaimana ditunjukkan oleh keempat anak di cerita ini. Buah ketaatan dan kesabaran tidaklah instan. Tetapi jika dijalankan dengan tekun, bukan hanya kita yang merasakan manfaatnya melainkan orang lain, lingkungan sekitar, bahkan masyarakat luas. </t>
  </si>
  <si>
    <t>Legenda Putri Mandalika</t>
  </si>
  <si>
    <t>Alkisah berdirilah kerajaan yang menghadap ke hampar Samudra Hindia, Kerajaan Sekar Kuning di negeri Tonjeng Beru. Sang raja, Raden Panji Kusuma juga dikenal dengan sebutan Tonjeng Beru, memiliki istri bernama Dewi Seranting. Keduanya terkenal rupawan, mereka pun hidup harmonis dan memerintah dengan bijaksana hingga rakyat hidup sejahtera. Hari yang dinanti tiba, raja dan ratu dikaruniai keturunan. Seorang putri berparas cantik yang diberi nama Mandalika. Melihat sikap sehari-hari orang tuanya, Putri Mandalika tumbuh menjadi gadis santun, rendah hati, dan sangat menyayangi rakyat. Ia bahkan rela membantu warga dengan tangannya sendiri, tanpa memikirkan jika dirinya adalah seorang ningrat. Tak heran jika Putri Mandalika juga dicintai rakyat hingga selalu dibanggakan sampai ke pelosok negeri. Siapa sangka, cerita dari mulut ke mulut mengenai paras rupawan dan budi baiknya membuat banyak pangeran, dari kerajaan-kerajaan yang dekat maupun jauh, hendak memperistri Putri Mandalika. Mereka menunggu hingga Putri Mandalika cukup umur lalu satu per satu melayangkan pinangannya ke Kerajaan Sekar Kuning. Bersama surat-surat pinangan itu, datang juga pemberitahuan kedatangan para pangeran ke Kerajaan Sekar Kuning untuk memberi hantaran dan memperkenalkan diri. Satu, dua, tiga, hingga Belasan pangeran datang ke aula Raja Tonjeng Beru untuk memperkenalkan diri dan menyampaikan maksud meminang Mandalika. Mereka tampan, terpelajar, dan berkarisma. Tak lupa para pangeran juga membawa hantaran emas, kain sutra, aksesori wanita, hingga makanan khas daerah masing-masing untuk memenangkan hati sang putri. Tumpukan hantaran sampai menggunung di kamar Putri Mandalika. Bukan membuatnya senang, benda-benda indah itu malah menjadi beban buatnya. Sambil menunggu jawaban Putri Mandalika, semua pangeran yang datang dipersilakan tinggal di paviliun tamu kerajaan. Awalnya paviliun itu sepi dan luas, tapi karena terus menerus kedatangan tamu pangeran beserta ajudan-ajudannya, paviliun tamu menjadi ramai dan tidak nyaman. Tak jarang, pangeran-pangeran juga beradu mulut dan saling membanggakan kerajaan mereka. Aura persaingan terasa sepanjang hari. Suatu malam, Putri Mandalika datang ke paviliun tamu secara rahasia. Ia ingin melihat para pangeran yang melamarnya. Namun tak disangka saat kedatangannya itu, yang terlihat bukan karisma para pangeran yang menemui ayahnya di aula, melainkan sikap sombong dan kekanak-kanakan para pangeran yang sedang memuji diri sendiri dan merendahkan kerajaan lain. Semakin lama Putri Mandalika mendengar obrolan mereka, semakin kejam kata-kata yang terucap dari mulut para pangeran. Mereka tak segan mengajukan ancaman perang pada kerajaan lain. Apalagi jika sampai tak terpilih, mereka hendak menyerang kerajaan yang berhasil meminang Putri Mandalika. Ada juga yang akan mengajukan perang pada Kerajaan Sekar Kuning jika sampai cintanya ditolak. Kecewa dengan apa yang disaksikannya, Putri Mandalika kembali ke kediamannya sambil menitikkan air mata. Kini Putri Mandalika bukan hanya bingung, ia pun takut salah mengambil keputusan. Ternyata lamaran-lamaran itu bukan hanya tentang dirinya, tetapi juga tentang peperangan antar suku. Akhirnya Putri Mandalika memutuskan berkonsultasi kepada ayah dan ibunya yang bijaksana. Tak bisa dimungkiri, raja dan ratu pun merasakan kebingungan serupa. Keduanya menyarankan Putri Mandalika untuk meminta petunjuk pada Sang Maha Pencipta. Jawaban apapun yang Putri Mandalika dapatkan, raja dan ratu akan menerima dan mendukungnya. Bertolaklah Putri Mandalika untuk bersemedi di tebing Pantai Seger untuk mendapatkan jawaban yang dicarinya. Setelah tiga hari bersemedi, Putri Mandalika mengundang para pangeran untuk datang ke tebing Pantai Seger saat fajar pada hari ke-20 bulan 10. Pilihan waktu ini dianggap janggal, hingga membuat banyak orang penasaran. Berita ini juga terdengar hingga ke telinga rakyat Kerajaan Sekar Kuning dan kerajaan sekitar. Hari yang ditunggu tiba, kawasan Pantai Seger kini dipadati penduduk yang ikut penasaran akan jawaban Putri Mandalika. Sang putri tiba diiringi kedua orang tua dan pengawalnya sambil berjalan kaki. Ia terlihat memesona, wajahnya terlihat makin rupawan dalam balutan busana sutra warna-warni yang ia kenakan. Rambutnya panjang terurai di bawah mahkota, matanya terlihat tegas sekaligus teduh. Putri Mandalika menuju ke ujung tebing tertinggi sendirian, membuatnya terlihat di antara kerumunan orang. Saat sinar matahari menyinari dirinya, Putri Mandalika mengatakan dengan lantang jika ia menerima semua pinangan para pangeran. Pernyataan putri membuat bingung semua orang! Katanya, jawaban itu adalah yang terbaik yang ditunjukan Sang Maha Pencipta. Putri Mandalika diperlihatkan pandangan jika menerima hanya satu saja pinangan, perang besar akan terjadi. Putri Mandalika melanjutkan, katanya semua pangeran baik untuknya, tetapi para pangeran harus menjadi pemimpin yang lebih baik untuk rakyat, karena yang ia inginkan hanyalah kesejahteraan rakyat. Sebaliknya, perang hanya membawa kesengsaraan bagi rakyat. Ia pun mengucap terima kasih atas pinangan dan kasih sayang semua orang padanya. Kemudian Putri Mandalika membalik badan menghadap ke samudra, lalu melompat ke lautan disambut ombak besar yang menelan tubuhnya. Melihat putri kesayangan jatuh ke laut, raja segera menceburkan diri ke air untuk mencari anaknya. Diikuti oleh para pangeran dan seluruh rakyat yang berkumpul di Pantai Seger. Namun dari ratusan orang yang mencari, tak ada satupun yang menemukan tubuh Putri Mandalika. Yang terlihat di dalam air malah ribuan biota laut serupa pita yang menjuntai berwarna-warni. Warnanya sama dengan kain sutra yang dikenakan Putri Mandalika, hingga banyak orang yang terkecoh dan menangkapnya. Raja dan ratu akhirnya menyadari, jika cacing-cacing berwarna indah itu adalah jelmaan putrinya yang telah berkorban demi rakyat. Akhirnya, raja dan ratu memerintahkan rakyat untuk mengumpulkan cacing-cacing itu dan membawanya pulang. Sebagian menaruhnya di sawah dan membuat tanaman mereka subur, sebagian lainnya membuat masakan dari cacing-cacing yang mereka sebut nyale sehingga kebutuhan pangan mereka selalu tercukupi dan sejahtera, seperti keinginan Putri Mandalika. Sedangkan para pangeran, pulang tanpa membawa permaisuri. Namun, mereka menjadi pemimpin yang menghargai dan menghormati rakyatnya, bahkan bersedia berkorban bagi mereka seperti yang dilakukan Putri Mandalika. Ada beberapa moral cerita pelajaran yang bisa dipetik dari kisah Putri Mandalika. Dari Putri Mandalika, kita belajar untuk bersikap rendah hati dan memikirkan orang lain meski dikaruniai banyak kelebihan dalam hidup. Ada juga teladan dari raja dan ratu untuk selalu mengambil keputusan bijaksana demi kebaikan banyak pihak, di sisi lain tetap ikhlas dan berserah diri pada putusan Yang Maha Kuasa. Sedangkan dari para pangeran ada amanat untuk menjauhkan diri dari kesombongan dan perilaku narsistik yang hanya akan membawa musuh untuk diri sendiri.</t>
  </si>
  <si>
    <t>Asal Mula Kota Bumi</t>
  </si>
  <si>
    <t xml:space="preserve">Pada zaman dahulu, di Lampung Utara hidup seorang raja bernama Tutur Jimat. Raja ini memimpin wilayah Lampung Utara dengan adil, bijaksana dan amanah sehingga rakyatnya sejahtera.Namun sayangnya, raja Tutur Jimat ini sudah semakin tua, tubuhnya mulai lemah tidak berdaya. Untuk itu, ia berniat untuk memberikan kekuasaannya kepada putra tertuanya bernama Paniakan Dalem.Suatu hari, baginda raja memaggil anaknya dengan nada halus. Kemudian anaknya, Paniakan Dalem menghampirinya dan bertanya ada apa gerangan memanggilnya. Ternyata, baginda raja ingin mengucapkan sesuatu.Raja Tutur Jimat mengatakan kepada anaknya tubuhnya sudah semakin tua, fisiknya juga semakin lemah, sehingga tidak mungkin baginya untuk memimpin kerajaan selamanya. Untuk itu, raja Tutur Jimat ingin meminta anaknya, Paniakan Dalem untuk menggantikan posisinya sebagai raja. Tidak hanya itu saja, Paniakan Dalem juga diminta untuk meneruskan cita-cita baginda raja. Alasan raja memilih Paniakan Dalem sebagai penerusnya adalah karena ia merupakan anak tertua. Selain itu, Paniakan Dalem juga merupakan sosok pemerani, bijak dan teguh dalam pendiriannya sehingga baginda raja sangat cocok memimpin wilayah ini.Seketika Paniakan Dalem mematuhi perintah ayahnya dan berusaha meneruskan kepemimpinan baginda dengan penuh tanggung jawab. Sejak saat itu, putra sulung raja Tutur Jimat sangat bekerja keras dalam memimpin wilayah Lampung Utara dengan adil, bijaksana, dan amanah sama seperti ayahnya sehingga kehidupan masyarakat Lampung Utara semakin sejahtera. Beberapa waktu kemudian, Paniakan Dalem resmi menggantikan posisi ayahnya. Kemudian anak sulung raja Tutur Jimat ini menikahi wanita berparas cantik dari negeri seberang. Bahkan pernikahannya diadakan meriah, rakyat Lampung Utara pun ikut merayakan pesta tersebut.Setelah menikah, tidak lama istri Paniakan Dalem hamil, kemudian lahirlah bayi yang tampan yang diberi nama ‘Muhammad’. Muhammad merupakan anak laki-laki yang sangat mewarisi sifat ayah dan kakeknya sehingga Muhammad tumbuh menjadi anak yang cerdas dan berani. Meski ia merupakan anak raja, ia merupakan sosok yang ramah kepada siapa saja.Hal ini dibuktikan keseharian Muhammad yang setiap harinya berkunjung ke desa untuk bertemu dan menyapa masyarakat secara langsung. Tidak heran jika masyarakat Lampung Utara sangat menyukai Muhammad. Di suatu sore hari, setelah Muhammad mengunjungi rakyatnya, ia langsung menemui ayahnya dan bertanya hal yang selama ini membuatnya penasaran. Muhammad bertanya kepada ayahnya kenapa wilayah ini disebut Kotobomi? Dan siapa yang menyebutnya?Baginda Raja Paniakan Dalem menjawab asal usul Kotobumi merupakan ratu sebelum darah putih yang merupakan nenek moyang mereka. Kemudian Muhammad memberi usul bagaimana jika daerah tersebut diberi nama Kuto Bumi saja untuk mengenang ratu darah putih sebagai nenek moyang mereka. Hal ini bertujuan agar kelak keturunannya tidak lupa asal usulnya.Ide tersebut disetujui oleh Paniakan Dalem. Sejak saat itu, daerah ibukota Lampung Utara disebut sebagai Kotabumi. </t>
  </si>
  <si>
    <t>Kisah Raja Bunu</t>
  </si>
  <si>
    <t>Kalimantan Utara</t>
  </si>
  <si>
    <t>Dahulu di Kalimantan Utara, hiduplah seorang raja yang tengah menderita sakit yang cukup parah. Raja Bunu namanya. Dengan sakitnya raja maka sedikit banyak mengganggu jalannya pemerintahan kerajaan. Oleh karena itu, kedua saudaranya yaitu Raja Sangiang dan Raja Sangen berupaya sekuat tenaga untuk membantu menyembuhkan sakit Raja Bunu. Mereka mencari tabib atau dukun ke segala penjuru untuk mengobati sakit Raja Bunu. Namun usaha tersebut belum membuahkan hasil. Sementara mereka dikejar waktu karena kondisi Raja Bunu semakin memburuk dari hari ke hari. Sampai akhirnya mereka mendengar ada tabib yang cukup ternama di daerah mereka. Namanya Mangku Amat dan Nyai Jaya. Keduanya terkenal mampu mengobati bermacam penyakit. Konon mereka juga mempunyai kemampuan untuk menghidupkan orang yang sudah mati. Mereka lalu memanggil putra Raja Bunu yaitu Paninting Tarung. “Cari dan bawalah tabib Mangku Amat dan Nyai Jaya kemari untuk mengobati sakit ayahmu. Mereka berdua tinggal di Telaga Mantuk,”perintah Raja Sangiang kepada keponakannya itu. Paninting Tarung lalu berangkat untuk menjemput sang tabib. Namun hingga tiga kali bolak-balik ke rumah sang tabib ternyata tidak ada tanda-tanda kehidupan di dalamnya. Iapun pulang dengan tangan hampa. Hal itu membuat Raja Sangiang dan Raja Sangen curiga jangan-jangan Paninting Tarung tidak melakukan apa yang mereka perintahkan. “Saya sudah kesana hingga tiga kali, paman. Tapi nyatanya tidak pernah berjumpa orang yang dimaksud,”jawab Paninting Tarung dengan nada marah. “Baiklah. Tapi mungkin kamu harus coba lagi kesana,”perintah Raja Sangen. Tanpa pikir panjang lagi Paninting Tarung lalu bergegas menuju ke lokasi yang dimaksud. Dan ketika masih mendapati rumah yang kosong, emosinya naik hingga ke puncaknya. Rumah tersebut dihancurkan. Ia lalu pulang membawa beberapa bagian rumah sebagai bukti bahwa ia memang benar baru saja pergi ke rumah tersebut. Sementara itu kesedihan begitu terasa setelah Mangku Amat dan Nyai Jaya pulang dan mendapati rumah mereka telah hancur. Sementara peralatan yang biasa digunakan untuk pengobatanpun ikut lenyap. Namun keduanya tidak bisa berbuat banyak meskipun mereka tahu pelakunya adalah Paninting Tarung. Mereka hanya sedih karena tidak berapa lama kemudian Raja Bunu meninggal dunia tanpa mereka bisa memberikan pertolongan sebelumnya. “Sebenarnya jika Paninting Tarung mau bersabar, mungkin Raja Bunu bisa sembuh. Seandainya sudah meninggalpun, kami punya kemampuan untuk menghidupkannya kembali. Sayangnya peralatan kami juga sudah tidak ada,”keluh Nyai Jaya penuh penyesalan. Apa boleh buat. Nasi telah menjadi bubur. Sesuatu yang telah terjadi tidak mungkin bisa diulang kembali</t>
  </si>
  <si>
    <t>Asal Usul Kota Banyuwangi</t>
  </si>
  <si>
    <t xml:space="preserve">Alkisah, zaman dahulu di daerah ujung timur Jawa Timur terdapat sebuah kerajaan besar. Kerajaan tersebut diperintah seorang Raja adil bijaksana. Sang Raja memiliki seorang putra gagah bernama Raden Banterang. Kegemaran Raden Banterang adalah berburu di hutan. Suatu pagi, Raden Banterang hendak pergi berburu ke hutan. Ia memerintahkan para pembantunya untuk menyiapkan peralatan. “Aku hendak pergi berburu ke hutan. Kalian cepat siapkan alat berburu untukku.” kata Raden Banterang kepada para pembantunya. Para pembantunya segera menyiapkan peralatan berburu untuk Raden Banterang. Tidak lama kemudian peralatan berburu telah siap. Kemudian Raden Banterang disertai beberapa pengiringnya berangkat ke hutan. Di tengah hutan mereka berjalan beriringan mencari binatang buruan. Tiba-tiba saja Raden Banterang melihat seekor kijang melintas di depannya. Ia segera mengejar kijang seorang diri. Si Kijang pun segera lari masuk ke dalam hutan. Akhirnya Raden Banterang mengejar si kijang hingga masuk jauh ke hutan. Ia terpisah jauh dari para pengawalnya. Raden Banterang Bertemu Surati Jauh di dalam hutan, Raden Banterang kehilangan jejak si kijang, binatang buruannya. “Kemana kijang tadi? Cepat sekali larinya kijang itu. Akan Aku cari terus sampai dapat.” kata Raden Banterang. Ia kemudian menerobos semak belukar pepohonan hutan. Namun, si kijang tidak juga ditemukan. Akhirnya Ia tiba di sebuah sungai yang sangat bening airnya. “Airnya sangat jernih juga segar rasanya.” Raden Banterang meminum air sungai itu, sampai terasa hilang dahaganya. Kemudian Ia pergi meninggalkan sungai. Namun baru beberapa langkah berjalan, tiba-tiba Ia dikejutkan oleh kehadiran seorang gadis cantik jelita. “Loh anda siapa? Kenapa ada seorang wanita di tengah hutan? Apa anda manusia?” tanya Raden Banterang pada gadis tersebut. “Iya Saya manusia, bukan hantu penunggu hutan. Nama saya Surati dari Kerajaan Klungkung. Ayah saya gugur dalam perang mempertahankan mahkota kerajaan. Saya sendiri tengah berusaha menyelamatkan diri dari serangan musuh ke hutan. Maaf anda siapa ya?” kata si gadis sambil tersenyum. Raden Banterang terkejut mendengar penuturan si gadis cantik. Setelah memperkenalkan dirinya, Raden Banterang segera menolong dan mengajaknya pulang ke istana. Singkat cerita, mereka berdua ternyata berjodoh lalu menikah membangun keluarga bahagia di istana. Surati Bertemu Rupaksa Pada suatu hari, Surati tengah berjalan-jalan sendirian ke luar istana. Tiba-tiba datang seorang lelaki berpakaian compang-camping mendekatinya. “Surati...Surati... Aku kakakmu!” teriak lelaki tersebut. Surati kemudian mengamati baik-baik wajah lelaki itu. Ia akhirnya tersadar bahwa yang berada di depannya adalah kakak kandungnya bernama Rupaksa. Kakaknya mengatakan bahwa maksud kedatangannya adalah untuk mengajak adiknya membalas dendam, karena Raden Banterang adalah orang yang telah membunuh ayahanda mereka. “Surati...dengarkan Aku baik-baik. Suamimu, Raden Banterang adalah pembunuh ayahanda kita. Kau harus bantu aku untuk membunuhnya.” kata Rupaksa. “Maafkan aku Rupaksa. Aku tidak bisa membunuh suamiku sendiri. Aku berhutang budi kepada suamiku.” kata Surati. Surati menceritakan bahwa ia mau menjadi istri Raden Banterang karena telah berhutang budi. Dengan begitu, Surati tidak mau membantu ajakan kakak kandungnya. Rupaksa marah mendengar jawaban adiknya, namun demikian ia tidak memaksa Surati. Kemudian Ia memberikan sebuah benda kepada Surati berupa sebuah ikat kepala. “Ambillah ikat kepala ini. Kau simpan di bawah tempat tidurmu.” pesan Rupaksa. Rupaksa Menemui Raden Banterang Tidak lama setelah bertemu Surati, Rupaksa kemudian pergi ke hutan mencari Raden Banterang. Pertemuan Surati dengan kakak kandungnya, Rupaksa, tidak diketahui oleh Raden Banterang. Saat itu Raden Banterang sedang berburu di hutan. Tatkala Raden Banterang berada di tengah hutan, tiba-tiba Ia dikejutkan oleh kedatangan seorang lelaki berpakaian compang-camping. “Maaf Tuanku..., Raden Banterang. Keselamatan Tuan terancam. Istri Tuan, Surati, merencanakan pembunuhan kepada Tuan. Jika Tuan tidak percaya, coba Tuan periksa di bawah bantal Surati pasti ada sebuah ikat kepala. Ikat kepala tersebut milik lelaki yang dimintai tolong untuk membunuh Tuan.” kata Rupaksa. Setelah mengucapkan kata-kata itu, Rupaksa kemudian pergi menghilang. Raden Banterang sangat heran dengan kemunculan lelaki misterius itu. Ia pun segera pulang ke istana. Setelah tiba di istana, Raden Banterang langsung menuju ke peraduan istrinya. Kebetulan istrinya Surati ada di peraduannya. Dicarinya ikat kepala yang telah diceritakan oleh lelaki berpakaian compang-camping yang ditemuinya di hutan. “Ah...ternyata benar kata lelaki itu! Ikat kepala ini buktinya! Kau ternyata berencana hendak membunuhku dengan minta tolong kepada pemilik ikat kepala ini! Begitukah balasanmu padaku?” teriak Raden Banterang marah. ”Jangan asal menuduh Kakanda. Adinda sama sekali tidak bermaksud membunuh Kakanda, apalagi minta tolong kepada seorang lelaki!” jawab Surati. Namun Raden Banterang tak percaya dengan jawaban istrinya. Sebelum nyawanya terancam, Raden Banterang lebih dahulu ingin mencelakakan istrinya. Ia berniat menenggelamkan istrinya di sebuah sungai. Asal Usul Kota Banyuwangi Setibanya di sungai, Raden Banterang menceritakan tentang pertemuan dengan seorang lelaki compang-camping ketika berburu di hutan. Begitu pula Surati, Ia menceritakan tentang pertemuan dengan seorang lelaki berpakaian compang-camping seperti dijelaskan suaminya. “Lelaki berpakaian compang-camping itu adalah Rupaksa, kakak kandung Adinda. Dialah pemberi ikat kepala kepada Adinda. Tolong Kakanda percayalah. Adinda tidak berniat membunuh Kakanda. Rupaksa telah menjebak kita. Rupaksalah yang ingin membunuh Kakanda.” Surati menjelaskan kembali, agar Raden Banterang luluh hatinya. Meski telah dijelaskan oleh Surati, namun Raden Banterang tetap tidak mempercayai ucapan istrinya. Ia masih merasa yakin bahwa istrinya akan membunuh dirinya. Akhirnya Surati berkata, “Baiklah Kakanda. Dengarkanlah! Adinda akan melompat ke dalam sungai. Jika setelah Adinda melompat, air sungai berubah menjadi bening harum baunya, berarti Adinda tidak bersalah! Tetapi, jika tetap keruh berbau busuk, berarti Adinda bersalah!” seru Surati. Raden Banterang tidak perduli malah kemudian menghunus keris ke tubuh Surati. Surati menghindar kemudian dengan cepat melompat ke tengah sungai lalu menghilang. Tak lama setelah Surati melompat ke dalam sungai, terjadi sebuah keajaiban. Bau harum merebak dari arah sungai. Akhirnya Raden Banterang sadar bahwa istrinya tidak berniat membunuhnya. “Ternyata Aku salah! Istriku tidak berniat mencelakaiku! Air sungai menjadi harum baunya! Aku sangat menyesal.” Raden Banterang meratapi kematian istrinya. Ia menyesali kebodohannya. Namun semuanya sudah terlambat, nasi telah menjadi bubur. Semenjak kejadian itu, sungai tersebut menjadi harum baunya. Dalam bahasa Jawa disebut banyu wangi. Banyu artinya air sedangkan wangi artinya harum. Sungai banyu wangi kemudian menjadi asal usul kota Banyuwangi. Demikianlah sebuah cerita daerah Jawa Timur mengenai asal usul kota Banyuwangi. </t>
  </si>
  <si>
    <t>Joko Dolog</t>
  </si>
  <si>
    <t xml:space="preserve">Alkisah Purbawati, putri Adipati Jayengrana tengah gelisah karena hendak dilamar oleh Situbondo, seorang pangeran Madura, putra Adipati Cakraningrat. Putri Purbawati ingin menolak lamaran Pangeran Situbondo karena telah mencintai Jaka Taruna dari Kadipaten Kediri. Tapi untuk menolak lamaran Pangeran Sirubondo ia merasa tidak enak mengingat hubungan persahabatan ayahnya dengan ayah Pangeran Situbondo terjalin sangat baik. Ia khawatir akan terjadi permusuhan antara Surabaya dan Madura. Pangeran Situbondo berlayar dari Madura menuju Surabaya untuk melamar Purbawati. Tidak lama kemudian, Pangeran Situbondo tiba di Surabaya. Ia segera menemui Purbawati. Adipati Jayengrana menyerahkan sepenuhnya keputusan pernikahan pada Purbawati. Karena merasa kebingungan, Purbawati akhirnya memberikan syarat sangat berat pada Pangeran Situbondo jika ingin mempersuntingnya. Ia memberikan syarat agar pangeran Situbondo membuka hutan di wilayah Surabaya yang terkenal sangat angker. Ia beralasan, hutan tersebut dibuka agar bisa menjadi tempat tinggal mereka dan keturunan mereka. Meskipun syaratnya sangat berat, tapi Pangeran Situbondo menyanggupinya. Ia segera masuk ke dalam hutan Surabaya angker tersebut dan mulai bekerja membuka hutan. Dengan kesaktiannya, Pangeran Situbondo merasa yakin dapat membuka hutan tersebut dengan mudah. Saat Pangeran Situbondo tengah membuka hutan, datanglah Pangeran Jaka Taruna ke Surabaya. Ia merasa kaget ketika mengetahui bahwa Pangeran dari Madura tengah membuka hutan sebagai syarat mempersunting Purbawati. Demi cintanya, Jaka Taruna segera menemui Adipati Jayengrana. Ia mengatakan bahwa ia telah lama menjalin kasih dengan Purbawati. Jaka Taruna menyatakan ingin mempersunting Purbawati. Adipati Jayengrana menjadi bingung. Ia menyesalkan mengapa Jaka Taruna terlambat melamar Purbawati. Tidak ada yang bisa dilakukan oleh Adipati Jayengrana selain menyerahkan masalah tersebut sepenuhnya kepada putrinya, Purbawati. Purbawati lantas meminta Pangeran Jaka Taruna yang ia cintai untuk ikut membuka hutan sebagai syarat mempersuntingnya. Pangeran Jaka Taruna Berduel Dengan Pangeran Situbondo Jaka Taruna segera pergi ke hutan Surabaya untuk ikut membukanya. Ia membuka hutan di lokasi berdekatan dengan hutan tempat Pangeran Situbondo. Ketika keduanya bertemu, Pangeran Situbondo bertanya sedang apa ia di hutan tersebut. Pangeran Jaka Taruna mengatakan bahwa ia tengah membuka hutan sebagai syarat menikahi Purbawati. Mendengar jawaban Jaka Taruna, Pangeran Situbondo sangat marah. Ia langsung menyerang Jaka Taruna. Keduanya lantas bertarung sengit mengerahkan segala kesaktian masing-masing. Ternyata kesaktian Situbondo jauh di atas kesaktian Jaka Taruna. Tidak lama kemudian Situbondo mampu memukul Jaka Taruna hingga tubuh Jaka Taruna terpental jauh. Tubuh Jaka Taruna tersangkut di atas pohon. Situbondo kemudian pergi dari tempat itu meninggalkan Jata Taruna begitu saja. Jaka Taruna berteriak-teriak minta tolong karena ia tidak mampu melepaskan diri dari pohon. Namun hutan angker tersebut sangat jarang dilewati manusia sehingga tidak ada seorang pun mendengarnya. Beberapa lama kemudian ada seorang pemuda bernama Jaka Jumput mendengar teriakan Jaka Taruna. Ia kemudian mendekati Jaka Taruna dan menanyakan apa yang telah terjadi. Jaka Taruna kemudian menceritakan hal yang menimpanya. Setelah Jaka Jumput menolongnya melepaskan dari pohon, Jaka Taruna meminta bantuannya untuk mengalahkan Pangeran Situbondo. Ia berjanji jika Jaka Jumput mampu mengalahkan Situbondo, ia akan mengabulkan apapun permintaan Jaka Jumput. Situbondo Dikalahkan Jaka Jumput Jaka Jumput menyatakan kesediannya untuk mengalahkan Situbondo. Ia segera mencari Situbondo untuk menantang duel. Setelah ia bertemu Situbondo, ia langsung menantang duel. Situbondo merasa marah karena ditantang duel oleh orang yang baru ia kenal. Mereka berdua langsung bertempur, mengerahkan segala kesaktiannya, sementara Jaka Taruna hanya menonton dari kejauhan. Setelah sekian lama adu kesaktian, Situbondo mulai terlihat kelelahan. Ternyata Jaka Jumput merupakan pemuda tangguh dan sakti mandraguna. Situbondo akhirnya merasa tidak sanggup melawan Jaka Jumput. Ia kemudian melarikan diri ke wilayah timur Kadipaten Surabaya. Wilayah tersebut di kemudian hari diberi nama Situbondo, sesuai dengan nama Pangeran Situbondo. Jaka Taruna Berbohong Melihat Pangeran Situbondo kalah, Pangeran Jaka Taruna segera pergi menemui Adipati Jayengrana dan Purbawati. Ia mengatakan bahwa Situbondo telah kalah bertarung dan lari ke timur. “Paman Adipati, Hamba telah berhasil mengalahkan Pangeran Situbondo. Ia telah lari ke wilayah timur dan tidak akan kembali. Oleh karenanya izinkanlah hamba mempersunting Purbawati.” kata Pangeran Jaka Taruna. Tapi tidak lama kemudian datanglah Jaka Jumput di Kadipaten Surabaya menemui Pangeran Jaka Taruna. Saat mengetahui bahwa Pangeran Jaka Taruna mengaku-ngaku telah mengalahkan Pangeran Situbondo, Jaka Jumput merasa geram. Ia segera menemui Adipati Jayengrana dan mengatakan bahwa Pangeran Jaka Taruna telah berbohong. “Mohon maaf atas kelancangan hamba, Adipati Jayengrana. Pangeran Jaka Taruna telah membohongi Kanjeng Adipati. Hamba telah mengalahkan Pangeran Situbondo, bukan Jaka Taruna.” kata Jaka Jumput. Pangeran Jaka Taruna berang dengan pengakuan Jaka Jumput. Ia membantah telah berbohong pada Adipati Jayengrana. “Jangan percaya dia Kanjeng Adipati. Akulah yang telah mengalahkan Pangeran Situbondo. Jangan percaya orang yang baru dikenal.” kata Pangeran Jaka Taruna. Adipati Jayengrana terperanjat dengan pengakuan Jaka Jumput. Ia merasa bingung dengan keadaan ini. Ia lantas meminta bukti pada Jaka Taruna dan Jaka Jumput bahwa mereka telah mengalahkan Pangeran Situbondo. “Jika memang salah satu diantara kalian benar-benar telah mengalahkan Pangeran Situbondo, apa buktinya?” tanya Adipati Jayengrana. Jaka Jumput kemudian mengeluarkan sebilah keris milik Pangeran Situbondo, kemudian menyerahkannya pada Adipati Jayengrana. “Ini adalah keris milik Pangeran Situbondo, Kanjeng Adipati. Ini adalah bukti bahwa hamba telah mengalahkan Situbondo, bukan Jaka Taruna.” kata Jaka Jumput. Sedangkan Jaka Taruna tidak memiliki bukti apapun. Ia hanya terdiam. “Memang benar ini adalah keris milik Pangeran Situbondo.” kata Adipati Jayengrana. “Lantas mana bukti yang kau miliki hai Jaka Taruna?” tanya Adipati pada Jaka Taruna. Jaka Taruna Berubah Menjadi Patung Joko Dolog Pangeran Jaka Taruna hanya terdiam. Ia merasa malu karena kebohongannya terbongkar dengan kedatangan Jaka Jumput. Karena merasa tidak terima, ia lalu menantang Jaka Jumput untuk berduel. “Kenapa Kanjeng percaya pada orang yang baru dikenal? Saya menantang Jaka Jumput berduel. Kita buktikan siapa lebih kuat diantara kita berdua.” “Baiklah, Siapa diantara kalian memenangkan pertarungan maka ia boleh mempersunting putriku, Purbawati.” kata Adipati Jayengrana. Pangeran Jaka Taruna kemudian berduel dengan Jaka Jumput. Keduanya mengerahkan kesaktian milik mereka. Jaka Taruna menggunakan keris pusakanya sementara Jaka Jumput menggunakan senjata cambuk yang ia beri nama Kyai Gembolo Geni. Awalnya pertarungan berjalan seimbang namun lambat laun Jaka Taruna terlihat tidak mampu mengimbangi kesaktian Jaka Jumput. Sampai akhirnya cambuk Jaka Jumput mengenai tubuhnya, sehingga membuat Pangeran Jaka Taruna terjatuh dan tergeletak di tanah tidak berdaya. “Jaka Taruna, mengapa engkau berani membohongiku. Aku kecewa denganmu.” kata Adipati Jayerngrana. Pangeran Jaka Taruna hanya diam tergeletak di tanah. Tubuhnya lemah seusai bertarung. Ia juga sangat malu. “Mengapa engkau tidak menjawab pertanyaanku hai Jaka Taruna? Mengapa sekarang engkau hanya diam seperti patung?” Adipati Jayengrana merasa jengkel. Tidak lama kemudian terjadi sebuah keanehan, tubuh Pangeran Jaka Taruna berubah menjadi sebuah patung. Ucapan Adipati Jayengrana menjadi sebuah kutukan. Di kemudian hari, patung Pangeran Jaka Taruna dinamakan Joko Dolog. Joko Dolog adalah sebuah patung di kota Surabaya warisan Kerajaan Majapahit. Tapi menurut cerita rakyat daerah Jawa Timur, Joko Dolog merupakan sebuah patung yang konon merupakan penjelmaan dari tubuh Pangeran Jaka Taruna putra adipati Kediri. Menurut cerita, Jaka Taruna ingin mempersunting Purbawati, putri Adipati Jayengrana. Adipati Jayengrana merupakan adipati Surabaya. Tapi Jaka Taruna kalah bertarung melawan Pangeran Situbondo dan juga Jaka Jumput hingga akhirnya berubah menjadi patung. </t>
  </si>
  <si>
    <t>Putri Teja Nirmala</t>
  </si>
  <si>
    <t>Pada jaman dahulu, ada sebuah kerajaan kecil di lereng Gunung Wayang Jawa Barat. Kerajaan tersebut dipimpin oleh Sang Prabu. Ia adalah seorang raja yang bijaksana. Raja hanya memiliki seorang anak perempuan bernama Putri Teja Nirmala. Putri sangat terkenal akan kecantikannya. Ia juga belum menikah. Maka pada suatu hari Sang Prabu mengadakan sayembara adu kesaktian untuk mencari menantu. Sayembara tersebut berhasil dimenangkan oleh Raden Begawan, seorang pangeran dari kerajaan Blambangan. Sayangnya ada seorang dewi jahat yang menyukai Raden Begawan. Namanya Putri Segara. Ia memiliki kesaktian yang cukup tinggi. Dengan ilmu sihir yang dimilikinya ia berhasil membuat Raden Begawan hilang kesadaran sehingga melupakan pernikahannya dengan Putri Teja Nirmala. Ketika Sang Prabu mencari dirinya, Raden Begawan baru menyadari kesalahannya. Ingatannya pulih kembali setelah melihat kehadiran sang raja. Ternyata selama ini ia diguna-guna oleh Putri Segara sehingga ia mau menerima cinta dewi yang jahat itu. Namun keadaan itu tidak berlangsung lama. Putri Segara yang menyadari ilmu guna-guna miliknya sudah lenyap lalu membunuh Raden Begawan. Ia tidak ingin Raden Begawan menikah dengan orang lain. “Meski kamu sudah mati, namun aku tidak sedih. Lebih baik kamu mati daripada menjadi milik orang lain!”desis Putri Segara penuh rasa amarah. Putri Teja Nirmala menjadi sangat sedih mendengar kematian calon suaminya tersebut. Ia menangis sepanjang waktu. Beruntung ada dewi yang baik hati yang selalu menghiburnya. Putri Teja Nirmala lalu dibawa menuju Kahyangan agar tidak sedih berkepanjangan.</t>
  </si>
  <si>
    <t>Kisah tentang Sangkuriang berawal dari khayangan, di mana ada sepasang dewa dan dewi yang dihukum menjadi hewan dan menjalani masa hukumannya di bumi. Sang dewa diubah menjadi seekor anjing jantan yang bernama Si Tumang, dan sang dewi menjadi seekor babi hutan betani yang bernama Celeng Wayung Hyang. Lalu, pada suatu hari, ada seorang raja yang bernama Sungging Perbangkara. Di suatu pagi, saat ia pergi berburu di tengah hutan, tiba-tiba ia ingin buang air dan sang raja membuangnya di batok kelapa. Tidak lama kemudian, Celeng Wayung Hyang datang dalam keadaan haus luar biasa. Ia pun meminum air yang ada di batok kelapa tadi. Tiba-tiba, Celeng Wayung Hyang hamil dan melahirkan seorang putri yang sangat cantik. Saat Raja Sungging Perbangkara melihatnya, ia langsung menggendong bayi cantik tersebut dan membawanya pulang ke keraton. Sang raja menamakan putri cantiknya Dayang Sumbi atau Rarasati. Dayang Sumbi tumbuh menjadi gadis yang sangat cantik, sehingga banyak raja-raja yang ingin mengantre untuk menjadi suaminya. Namun, Dayang Sumbi menolak semua lamaran pernikahan. Bahkan, para raja-raja yang memperebutkan Dayang Sumbi ini sampai rela berperang untuk memenangkan hatinya, lho. Karena merasa penat dengan segala lamaran yang menghampirinya, Dayang Sumbi memutuskan untuk mengasingkan dirinya ke hutan. Di dalam hutan, Dayang Sumbi ditemani oleh seekor anjing, yaitu Si Tumang. Pada suatu hari, saat Dayang Sumbi sedang menenun, kainnya terjatuh dan ia merasa malas untuk mengambilnya. Ia pun membuat janji pada dirinya sendiri bahwa laki-laki mana pun yang mengambilkan kainnya, akan ia nikahkan. Namun, jika perempuan yang menolongnya, akan ia jadikan saudara. Ternyata, yang mengambil kain Dayang Sumbi adalah Si Tumang! Dayang Sumbi pun tidak mengingkari janjinya, ia menjadikan Si Tumang suaminya. Dari pernikahan ini, Dayang Sumbi dan Si Tumang melahirkan seorang anak laki-laki yang bernama Sangkuriang. Saat Sangkuriang tumbuh menjadi seorang remaja, Dayang Sumbi memberikannya tugas untuk berburu rusa. Sangkuriang pergi berburu ditemani oleh Si Tumang, mereka dusuk menunggu hewan-hewan mangsa melewati mereka tapi tidak ada satu pun juga yang datang. Tiba-tiba, Sangkuriang melihat seekor babi hutan yang gemuk, Sangkuriang pun menyuruh Si Tumang mengejar dan menangkapnya. Namun, Si Tumang menolak karena babi hutan yang dilihat Sangkuriang adalah Celeng Wayung Hyang. Sangkuriang pun mengancam Si Tumang dengan anak panahnya dan ia tidak sengaja melepaskannya. Ia pun tidak sengaja membunuh Si Tumang. Sangkuriang merasa panik dan ia menyemelih Si Tumang untuk mengambil hatinya. Setelah itu, Sangkuriang kembali pulang dan menyerahkan hati tersebut ke ibunya. Mengira bahwa yang diterimanya adalah hati rusa, Dayang Sumbi pun memasak dan memakannya. Namun, setelah mengetahui yang ia makan adalah hati Si Tumang, Dayang Sumbi pun marah besar kepada Sangkuriang. Dayang Sumbi memukul kepala putranya dengan sendok nasi yang terbuat dari kayu hingga kepala Sangkuriang terluka. Sangkuriang merasa takut, ia pun akhirnya meninggalkan rumah dan Dayang Sumbi. Setelah sekian lama pergi dari rumah, Sangkuriang tumbuh menjadi laki-laki dewasa yang kuat dan sakti. Pada suatu hari, ia mengembara hingga tidak menyadari berjalan sampai ke tempat di mana Dayang Sumbi berada. Sangkuriang pun jatuh hati terhadap kecantikan Dayang Sumbi dan tidak mengetahui bahwa wanita yang dicintainya itu adalah ibunya sendiri. Saat Sangkuriang berniat menikahinya, Dayang Sumbi tentu saja menolak karena ia mengetahuiu bahwa pria yang hendak melamarnya adalah putranya sendiri. Dayang Sumbi pun memberikan syarat yang mustahil kepada Sangkuriang apabila ingin menjadi suaminya, karena ia yakin anaknya tidak bisa memenuhi keinginannya ini. Permintaan Dayang Sumbi adalah ia ingin dibuatkan perahu dan telaga yangg harus selesai hanya dalam semalam dengan membendung aliran Sungai Citarum. Nyatanya, syarat itu disanggupi oleh Sangkuriang. Dayang Sumbi pun takut Sangkuriang bisa menyelesaikannya dan memohon kepada Sang Hyangg Tunggal agar menggagalkan usaha Sangkuriang. Ia juga memukulkan alu ke lesung, seolah-olah sedang menumbuk padi agar menjadi pertanda bahwa fajar telah tiba. Akhirnya, para makhluk halus anak buah Sangkuriang pun menjadi ketakutan dan pergi sebelum menyelesaikan tugasnya karena mengira matahari akan segera bersinar. Karena gagal memenuhi persyaratan Dayang Sumbi, Sangkuriang pun marah, mengamuk, dan menendang perahu yang dibuatnya ke arah utara. Dalam sekejap, perahu yang jatuh menelungkup dan berubah menjadi Gunung Tangkuban Perahu. Setelah itu, Sangkuriang masih mengejar Dayang Sumbi hingga ke Gunung Putri. Namun, Sang Hyang Tunggal segera menolong dan mengubah Dayang Sumbi menjadi setangkai Bunga Jaksi agar lolos dari kejaran Sangkuriang. Sangkuriang pun tidak berhasil menemukan Dayang Sumbi, dan pada akhirnya Sangkuriang menghilang ke alam gaib.</t>
  </si>
  <si>
    <t>Prabu Panggung Keraton</t>
  </si>
  <si>
    <t xml:space="preserve">Pada jaman dahulu, tersebutlah seorang raja bernama Prabu Panggung Keraton yang memerintah sebuah kerajaan kecil bernama Kerajaan Dayeuh Manggung Masanggrahan. Walaupun hanya sebuah kerajaan kecil namun, rakyat hidup dalam kemakmuran. Prabu Panggung Keraton memiliki seorang adik perempuan yang sudah terkenal kecantikannya. Putri Rarang Purbaratna namanya. Saking cantiknya, rakyat kerajaan Dayeuh Manggung Masanggrahan menganggap Putri Rarang Purbaratna adalah seorang titisan bidadari. Kendati demikian, menginjak usia remaja, Putri Rarang Purbaratna belum juga memiliki jodoh. Hal ini membuat raja merasa sedih. Teka-Teki Putri Rarang Purbaratna Di suatu hari sang raja memanggil adiknya. “Rayi putri, ada yang ingin kakang tanyakan kepada Rayi. Sekarang Rayi Putri sudah telah menginjak usia remaja, Kakang merasa sudah saatnya Rayi mendapatkan jodoh. Kalau kakang boleh tahu, sudahkah ada pemuda pilihan hatimu?" tanya Prabu Panggung. "Maaf Kakang, rayi memang sudah lama memikirkan hal ini. Hingga saat ini rayi belum memiliki tambatan hati. Rayi tidak mempersoalkan siapa yang akan menjadi pendamping hidup rayi, asalkan dia mampu memenuhi persyaratan rayi, maka rayi akan menerima dia menjadi pendamping hidup,” jawab Putri Rarang. “Oh begitu rupanya. Memang apa persayaratan Rayi Putri untuk calon pendamping hidup? Nanti Kakang akan umumkan ke seantero kerajaan,” tanya prabu penasaran. “Syaratnya hanya menjelaskan teka-teki dari rayi, begini bunyinya: Teras kangkung hati bitung Bekas itik dalam lubuk Bekas angsa pada bantar Bekas semut di atas batu Daun padi kering menjarum Sisir kecil tanduk kucing Sisir besar tanduk kuda Kemben layung kasunten Berhiaskan bianglala Tulis langit gurat mega Panjangnya seputar jagat Intan sebesar buah labu... seperti itulah," kata sang putri. “Baiklah kalau begitu,” Setelah mendengar teka-teki dari adiknya, sang prabu kemudian mengirim ratusan utusan yang disebar tidak saja ke seluruh penjuru Kerajaan Dayeuh Manggung, bahkan juga ke kerajaan-kerajaan yang jauh. Sayembara Memecahkan Teka-Teki Putri Rarang Kecantikan Putri Rarang Purbaratna sudah tersohor hingga ke kerajaan-kerajaan lain jadi tidak heran tidak berapa lama kemudian halaman istana Kerajaan Dayeuh Manggung sudah dipenuhi ribuan pemuda dan bahkan pria-pria tua yang ingin mengikuti sayembara. Namun, tidak ada satupun dari peserta yang bisa memecahkan teka-teki Putri Rarang. Banyak diantara para peserta yang merupakan raja-raja dari kerajaan-kerajaan tetangga, namun mereka juga gagal memecahkan teka-teki yang diberikan. Salah seorang Raja yang gagal bernama Prabu Gajah Menggala dari kerajaan Kuta Genggelang. Prabu Gajah Manggala sangat marah dengan kegagalannya. Tidak terima dengan kegagalannya, dia bersumpah akan menyerang kerajaan Dayeuh Manggung jika suatu hari nanti putri Rarang Purbaratna menemukan jodohnya. Pangeran Munding Larik Adalah Pangeran Munding Larik dari Kerajaan Pakuan Pajajaran, seorang pemuda yang sangat tampan dan gagah, tanpa sengaja terdampar di Kerajaan Dayeuh Manggung setelah berhari-hari mengembara di lautan ditemani oleh patih kerajaan. Sang Pangeran tengah bersiap menggantikan ayahandanya yang telah sepuh, menjadi raja Pakuan Pajajaran. Untuk mempersiapkan diri, sang pangeran melakukan pengembaraan dalam rangka menambah wawasan dan pengalaman. Raja Pakuan membekali Pangeran Munding Larik dengan sebuah gambar bernama Nusa Tiga Puluh Tiga - Bengawan Sewidak Lima dan dua buah senjata. Dua senjata tersebut bernama Senjata Sejuta Malang dan Keris Gagak Karancang. Menurut ayahandanya, di sebuah daerah yang mirip gambar Nusa Tiga Puluh Tiga itulah Pangeran Munding Larik akan menemui jodohnya. Karena telah terdampar di daratan, Pangeran dengan ditemani patihnya memutuskan untuk meneruskan perjalanan lewat daratan. Karena tidak mengenal daerah tersebut, maka mereka berdua mencari tempat yang tinggi. Setelah tiba di tempat tinggi, betapa terkejutnya sang pangeran, karena ternyata daerah tersebut sangat mirip dengan gambar yang dipegangnya. Sang Patih menyarankan agar mereka menemui penguasa kerajaan tersebut. Setelah bertanya-tanya kepada para penduduk, akhirnya tibalah Pangeran Munding Larik beserta seluruh prajuritnya di Istana Dayeuh Manggung. Prabu Panggung Keraton tentu saja merasa sangat senang hati menerima kedatangan Pangeran Munding Larik dari Kerajaan Pakuan Pajajaran. Sang Prabu menjelaskan bahwa saat itu tengah diadakan sayembara memecahkan teka-teki dalam rangka mencari jodoh bagi adiknya Putri Rarang Purbaratna. Pangeran Munding Larik Memenangkan Sayembara Pangeran Munding Larik yang terkesima dengan kecantikan sang putri, memutuskan untuk ikut sayembara tersebut dan ternyata bisa memecahkan teka-teki sang putri dengan mudah. Setelah dibacakan teka-teki dari sang putri, Pangeran Munding Larik terdiam sejenak kemudian berkata: "Artinya setiap ilmu kesejahteraan adalah jalan menuju keselamatan. Itulah yang dinamakan kehampaan sejati. Yang berarti asal yang sejati dan kehidupan yang sejati. Siapa saja yang mampu memahami hal tersebut, maka tentunya akan bertemu dengan kesejahteraan dan keselamatan. Dan itulah yang disebut dengan kesempurnaan sejati." Putri Rarang Purbaratna sangat gembira karena seorang pangeran tampan dari Kerajaan Pakuan Pajajaran berhasil menjawab teka-tekinya. Karena Pangeran Munding Larik berhasil menjawab arti teka-teki tersebut, maka sang pangeran berhak mempersunting Putri Rarang Purbaratna. Maka segeralah digelar pesta pernikahan besar-besaran. Seluruh rakyat negeri Dayeuh Mangung menyambut gembira dan ikut berpesta di istana. Mengetahui Putri Rarang telah berhasil mendapatkan jodohnya, Prabu Gajah Manggala sangat marah. Dia lalu pergi ke Goa Jotang untuk menemui siluman Jonggrang Kalapitung yang terkenal sakti dan memintanya untuk menculik Putri Purbaratna. Jonggrang Kalapitung Menculik Putri Rarang Tentu saja itu adalah hal mudah bagi siluman tersebut. Dengan mudah dia menemukan kamar Putri Rarang Purbaratna yang saat itu sedang tertidur pulas. Namun begitu melihat kecantikan sang putri, Jonggrang Kalapitung jatuh hati. Alih-alih menculik sang putri untuk dibawa ke tempat Prabu Gajah Menggala, Jonggrang Kalapitung malah menyembunyikannya. Istana pun gempar karena Putri Rarang diculik. Prabu Panggung Keraton sangat marah mengetahui adiknya diculik. Dia mengutus patihnya pergi ke Kerajaan Kuta Genggaleng untuk menemui Prabu Gajah Menggala yang diyakini sebagai dalang penculikan adiknya. Namun patihnya malah menemui ajal di tangan Prabu Gajah Menggala. Maka Prabu Panggung Keraton memutuskan untuk menghadapinya sendiri. Maka berangkatlah sang raja ke Kerajaan Kuta Genggaleng. Prabu Panggung Keraton Mencari Putri Rarang Setelah Prabu Panggung Keraton bertemu Prabu Gajah Menggala, mereka pun bertarung hebat. Keduanya sama-sama sakti mandraguna. Berbagai jurus dan ilmu mereka keluarkan. Akhirnya menjelang sore, Prabu Gajah menggala yang sudah kelelahan dapat dikalahkan oleh Prabu Panggung Keraton. Karena sudah tidak berdaya, Prabu Gajah Menggala memohon ampun dan berjanji akan mengembalikan putri Rarang Purbaratna. Maka dia pun segera menemui Jonggrang Kalapitung dan membawa kembali Putri Rarang Purbaratna ke negerinya. Akhirnya Jonggrang Kalapitung mengembalikan Putri Rarang ke istana Kerajaan Dayeuh Manggung. Namun rupanya Jonggrang Kalapitung masih menyimpan rasa cinta kepada Putri Rarang Purbaratna. Maka beberapa bulan kemudian saat sang putri sedang hamil tua, Jonggrang Kalapitung kembali menculiknya. Di perjalanan Putri Rarang melahirkan bayi kembar, sehingga Jonggrang Kalapitung memutuskan untuk merubah dirinya menjadi ular besar lalu menelan sang putri sedangkan kedua bayi kembarnya ditinggalkan begitu saja di tengah hutan. Di istana Kerajaan Dayeuh Manggung terjadi kehebohan karena Putri Rarang kembali diculik. Prabu Panggung Keraton segera mencari sang putri. Di tengah hutan sang prabu menemukan kedua bayi kembar tersebut. Ajaib sekali, meski masih bayi mereka sudah bisa berlari-lari sehingga sang prabu pun maklum bahwa mereka bukan bayi sembarangan. Kedua bayi kembar tersebut mengatakan bahwa ibu mereka ditelan oleh ular besar. Maka mereka bertiga pun segera mengejar ular besar yang menelan Putri Rarang Purbaratna. Setelah melalui perkelahian yang sangat seru, Jonggrang Kalapitung pun tewas tertebas keris pusaka Prabu Panggung Keraton. Akhirnya mereka berhasil mengeluarkan Putri Rarang Purbaratna yang ternyata masih hidup dari dalam perut ular siluman tersebut dan kemudian mereka kembali ke Kerajaan Dayeuh Manggung. Sejak saat itu mereka hidup bahagia tanpa gangguan dari pihak lain. Demikianlah cerita rakyat Jawa Barat mengenai Prabu Panggung Keraton. </t>
  </si>
  <si>
    <t>Nyai Anteh Penunggu Bulan</t>
  </si>
  <si>
    <t xml:space="preserve"> Di istana Kerajaan Pakuan, terdapat dua orang gadis cantik jelita yang terlihat selalu akur. Mereka adalah Putri Endahwarni, calon pewaris tahta Kerajaan Pakuan dan Anteh, dayang pribadi putri Endahwarni. Nyai Dadap adalah seorang dayang kesayangan permaisuri. Ia meninggal saat melahirkan Anteh. Oleh karena itu, Anteh kemudian dibesarkan bersama Putri Endahwardani yang saat itu masih bayi. Putri Endahwarni dan Anteh Setelah keduanya beranjak dewasa, Putri Endahwarni dan Anteh semakin akrab meski keduanya memiliki status berbeda. Putri Endahwari sudah menganggap Anteh sebagai adiknya. Namun di dalam hati Putri Endahwarni tersimpan sedikit rasa cemburu kepada Anteh, karena Anteh memiliki paras yang lebih cantik darinya. Di suatu hari, ratu memanggil Putri Endahwarni. Ratu mengatakan bahwa Putri Endahwarni kelak akan mewarisi tahta Kerajaan Pakuan dari ayahnya. Tapi syaratnya Putri Endahwarni harus sudah memiliki pendamping hidup. Oleh karena itu, ratu berencana untuk menjodohkan Putri Endahwarni dengan Anantakusuma, anak adipati dari Kadipaten Wetan. Ratu juga memberi Anteh tugas untuk memenuhi segala kebutuhan Putri Endahwarni. Setelah mengetahui dirinya akan dinikahkan dengan pria yang tidak dikenalnya, Putri Endahwarni merasa tidak tenang. Ia khawatir kalau-kalau Anantakusuma tidak mencintainya dan begitu juga sebaliknya. Anantakusuma Di suatu pagi, Anteh tengah mengumpulkan bunga melati di taman yang akan digunakannya untuk menghias sanggul Putri Endahwarni. Sambil memetik bunga, Anteh bersenandung gembira. Suara merdu Anteh terdengar hingga diluar tembok istana Pakuan. Saat itu seorang pemuda tampan sedang melintas di balik tembok taman istana. Dia terpesona mendengar suara yang begitu merdu. Ternyata pemuda itu adalah Anantakusuma. Dengan kesaktiannya, ia dengan mudah melompati tembok istana kemudian bersembunyi di balik pepohonan. Tampaklah oleh Anantakusuma seorang gadis sangat cantik tengah memetik bunga. Hati Anantakusuma bergetar melihat kecantikan Anteh. Timbullah rasa cintanya kepada gadis di hadapannya itu. Anantakusuma berpikir apakah gadis di hadapannya itu adalah Putri Endahwarni? Anteh pun terkejut melihat seorang pemuda yang tidak dikenalnya berada di taman Istana Pakuan. “Siapakah Tuan? Kenapa Tuan ada di taman istana?” “Saya Anantakusuma putra adipati Kadipaten Wetan. Apakah anda Putri Endahwarni?” tanya Anantakusuma. “Bukan. Saya Anteh, dayang putri Endahwarni.” Anteh kemudian berlari masuk ke dalam istana. Pangeran Anantakusuma merasa kecewa karena gadis yang sangat ia cintai ternyata seorang dayang bernama Anteh, bukan putri Endahwarni. Beberapa hari kemudian, Adipati Kadipaten Wetan datang bersama anaknya, Anantakusuma, untuk melamar putri Endahwarni secara resmi. Raja dan Ratu menjamu tamunya dengan sukacita. Putri Endahwarni juga tampak senang melihat calon suaminya yang sangat gagah dan tampan. Lain halnya dengan Anantakusuma yang terlihat tidak semangat. Dia kecewa karena ternyata bukan gadis impiannya yang akan dinikahinya. Putri Endahwarni Mengusir Anteh Saat perjamuan tiba, Anteh dan beberapa dayang istana lainnya masuk ke ruangan dengan membawa nampan-nampan berisi makanan. Anantakusuma tersentak melihat Anteh sang gadis yang dicintainya kini ada di hadapannya. Cara Anantakusuma memandang Anteh tidak luput dari perhatian Putri Endahwarni. Terbakarlah rasa cemburu Putri Endahwarni. Mengertilah Putri Endahwarni bahwa Anantakusuma, calon suaminya jatuh cinta kepada Anteh, bukan kepada dirinya. Saat itu juga ia sangat marah kepada Anteh. Setelah perjamuan selesai dan putri kembali ke kamarnya, Anteh pun segera menemui putri Endahwarni. Di dalam kamar, Putri Endahwarni langsung menumpahkan kemarahannya kepada Anteh yang membuat Anteh kebingungan. Putri menganggap Anteh menkhianatinya karena telah membuat Anantakusuma berpaling darinya. Putri Endahwarni kemudian mengusir Anteh dari istana. Tidak punya pilihan lain, Anteh kemudian mengemasi barang-barangnya, kemudian pergi meninggalkan istana melalui pintu belakang. Saat pergi, Anteh tidak menoleh sedikitpun karena merasa sedih meninggalkan istana. Ya, Istana Pakuan adalah rumah Anteh sedari lahir hingga dewasa. Karena satu-satunya tempat yang bisa ia datangi adalah kampung halaman ibunya, maka Anteh kemudian berjalan menuju kampung halaman ibunya, Nyai Dadap. Anteh tiba di kampung halaman ibunya pada malam hari. Ia kemudian bertanya-tanya kepada penduduk setempat mengenai rumah Keluarga Nyai Dadap. Seorang penduduk berbaik hati mengantarkan Anteh ke rumah adik Nyai Dadap, Waru namanya. Mengetahui putri kakaknya tiba, Paman Waru sangat senang. Paman Waru mempersilahkan Anteh untuk tinggal di rumahnya. Sejak saat itu Anteh tinggal di rumah pamannya. Paman Waru sangat menyayangi Anteh seperti menyayangi anaknya sendiri. Untuk membantu pamannya, Anteh menerima pesanan menjahit baju. Mula-mula Anteh menjahitkan baju-baju tetangga, karena hasil jahitannya bagus, orang-orang dari desa yang jauh pun ikut menjahitkan baju mereka kepada Anteh. Sehingga ia dan keluarga pamannya bisa hidup cukup dari hasilnya menjahit. Bertahun-tahun telah berlalu. Anteh kini sudah bersuami dan memiliki dua orang anak. Suatu hari di depan rumahnya berhenti sebuah kereta kencana dan banyak sekali pengawal yang menunggang kuda. Begitu pemilik kereta kencana itu melongokkan kepalanya, Anteh menjerit. Ternyata itu adalah Putri Endahwarni. Putri Endahwarni turun dari kereta dan langsung menangis memeluk Anteh. Putri Endahwarni meminta maaf karena telah mengusir Anteh. Ia meminta Anteh untuk kembali tinggal di istana dengan membawa serta keluarganya. Akhirnya Anteh dan keluarganya pindah ke istana. Putri Endahwarni telah membuatkan sebuah rumah di pinggir taman untuk mereka tinggal. Kembalinya Anteh ke istana membuatnya mau tidak mau bertemu kembali dengan Anantakusuma yang saat ini telah menjadi suami Putri Endahwarni. Pangeran Anantakusuma ternyata tidak pernah melupakan gadis impiannya. Kembalinya Anteh ke Istana Pakuan membuat cintanya yang selama ini terkubur menjadi bangkit kembali. Mulanya Pangeran Anantakusuma mencoba bertahan dengan tidak memperdulikan kehadiran Anteh. Namun semakin lama cintanya semakin menggelora. Nyai Anteh Penunggu Bulan Di suatu malam Pangeran Anantakusuma nekat pergi ke taman istana, dengan harapan bisa bertemu dengan Anteh. Benar saja, dilihatnya Anteh sedang berada di beranda rumahnya, sedang bercanda dengan Candramawat, kucing kesayangannya sambil menikmati indahnya sinar bulan purnama. Meski kini sudah berumur, namun bagi Pangeran Anantakusuma, Anteh masih secantik dulu saat pertama mereka bertemu. Perlahan-lahan didekatinya Anteh. Melihat kedatangan Anantakusuma, Anteh merasa takut dan berusaha melarikan diri. Namun pangeran Anantakusuma mengejarnya. Anteh berdoa kepada Tuhan agar diberi kekuatan untuk melepaskan diri dari Anantakusuma. Tiba-tiba Anteh merasa ada kekuatan yang menarik tubuhnya ke atas. Dia melihat ke atas dan dilihatnya sinar bulan menyelimutinya dan menariknya. Meski memiliki kesaktian yang tinggi, namun Pangeran Anantakusuma tidak bisa berbuat apa-apa melihat Anteh terbang menuju bulan, semakin lama semakin tinggi dan akhirnya hilang bersama sinar bulan yang tertutup awan. Sejak saat itu Nyai Anteh tinggal di bulan bersama kucing kesayangannya, Candramawat. Anteh tidak berani kembali ke bumi karena takut Pangeran Anantakusuma akan mengejarnya. Namun rasa rindunya kepada keluarga membuat Anteh ingin pulang. Lantas Anteh menenun kain untuk dijadikan tangga pulang ke bumi. Tapi sayang, Candramawat kucing kesayangannya selalu merusak tenunannya. Akibatnya hingga kini Anteh tinggal di bulan dan tidak pernah kembali ke bumi. </t>
  </si>
  <si>
    <t>Si Kabayan</t>
  </si>
  <si>
    <t>Alkisah, zaman dahulu hidup seorang lelaki di tanah Pasundan atau sekarang Jawa Barat, bernama Kabayan. Si Kabayan terkenal sangat pemalas, bodoh, tapi anehnya banyak akal. Akal bulusnya sering ia gunakan untuk mendukung sifat malasnya. Si Kabayan telah memiliki istri bernama Nyi Iteung. Mertua Kabayan sudah sangat kesal dengan sifat menantunya. Ia sering memarahi menantunya tapi Si Kabayan selalu saja punya akal bulus dalam menghadapi mertuanya. Kabayan Mencari Tutut Pada suatu hari Si Kabayan disuruh oleh mertuanya untuk mengambil tutut disawah. Tutut adalah sejenis siput-siput kecil di sawah. Biasa tutut-tutut sawah dimasak menggunakan bumbu-bumbu dengan cara direbus. Si Kabayan menuruti perintah mertuanya untuk mencari tutut disawah. Ia pergi ke sawah tapi malas-malasan. Setibanya di sawah, Si Kabayan bukannya mencari tutut tapi malah duduk-duduk santai di pematang sawah. Mertua Kabayan lama menunggu di rumah tapi Si Kabayan tak juga kunjung datang. Akhirnya mertua Kabayan menyusul ke sawah. Sesampainya di sawah, mertua Kabayan marah bukan main. Ia mendapati menantunya tengah duduk-duduk santai di pematang sawah. “Hai Kabayan! Aku suruh mencari tutut tapi engkau malah enak duduk-duduk. Dasar pemalas!” teriak mertuanya. “Aduh Abah, aku takut mau turun ke sawah, soalnya sangat dalam. Coba lihat Abah! Saking dalamnya, langit sampai terlihat di air sawah.” kata Kabayan beralasan. Karena kesal melihat kemalasan menantunya, Mertua Si Kabayan kemudian mendorong tubuh menantunya hingga terjatuh ke sawah. Si Kabayan terjatuh ke sawah sambil tersenyum-senyum. “Aduh Abah, tenyata sawahnya dangkal ya.” Ia kemudian mengambil siput-siput kecil di sawah. Si Kabayan Sakit Suatu ketika Si Kabayan sakit. Ia menderita sakit pilek dan batuk. Selama seharian Si Kabayan hanya meringkuk di dalam kamarnya. Pada malam sebelumnya Si Kabayan memang kehujanan sepulang dari rumah Pak RT. Nyi Iteung merasa kuatir melihat kondisi Kabayan. Nyi Iteung lalu mengajak Kabayan pergi ke Puskesmas. Singkat cerita, Kabayan diantar Nyi Iteung pergi ke Puskesmas dekat rumahnya. Pak Mantri dengan ramah kemudian memeriksa Kabayan. Ia mengatakan bahwa Kabayan hanya sakit pilek dan batuk biasa. “Kang Kabayan hanya sakit pilek biasa. Ini saya beri 2 macam obat. Asalkan makan cukup, minum obat sesuai resep dan beristirahat, Kang Kabayan akan segera sembuh.” kata Pak Mantri. Pulang dari Puskesmas, Kabayan merasa yakin bahwa sakitnya akan segera sembuh. Pak Mantri, memberinya 2 macam obat yang harus diminum, yaitu obat pilek dan obat batuk. Sesampainya di rumah, Nyi Iteung menyiapkan makanan dan obat untuk diminum Kabayan. Kabayan pun segera makan dan meminum obatnya kemudian tidur istirahat. Sore harinya ketika Kabayan bangun tidur. Ia sadar sudah waktunya harus minum obat. Tapi Nyi Iteung tidak nampak. “Nyi Iteung kemana nih? Sudah waktunya minum obat. Mungkin Nyi Iteung lagi ke rumah Abah.” pikir Kabayan. Setelah makan makanan di meja makan, Kabayan meminum obat yang didapatnya dari Puskesmas. Tidak lama kemudian Nyi Iteung datang. Ia merasa heran melihat Kabayan tengah meloncat-loncat di dalam rumah. “Akang Kabayan kan masih sakit, kenapa meloncat-loncat? Kang Kabayan, udah sembuh? Lagi olah raga ya?” tanya Nyi Iteung. “Bukan olah raga Nyi.” kata Kabayan sambil terengah-engah. “Tadi Akang habis minum obat tapi lupa baca tulisan di botol obat batuk. Disitu ditulis, kocok dahulu sebelum diminum. Makanya Akang sekarang loncat-loncat biar obatnya di kocok.” kata Kabayan lagi. Rupanya Kabayan meloncat-loncat supaya obatnya bisa dikocok di dalam perut. “Aduh Kang Kabayan...Ga usah loncat-loncat gitu...” Nyi Iteung berteriak. Si Kabayan Cinta Musik Suatu hari Nyi Iteung lagi datang manjanya. Entah kenapa Ia sangat ingin makan buah Nangka. Nyi Iteung lalu mendatangi sang suami tercinta, Si Kabayan. “Kang Kabayan, Iteung teh lagi ingin makan buah Nangka, tolong atuh Kang di ambilin Iteung buah Nangka di pohon. Kan udah ada yang mateng tuh.” kata Nyi Iteung sambil menunjuk pohon nangka. ”Iya Nyi, Akang ambilin nangka. Jangankan cuman naik pohon nangka, naik kapal aja akang mau demi Nyai mah.” kata Kabayan. Ia kemudian pergi ke dapur mengambil golok. Dengan golok dipinggang, Si Kabayan dengan sigap naik pohon nangka yang lumayan tinggi dan banyak cabangnya. Begitu sampai diatas pohon nangka, Kabayan segera menebas sebutir buah Nangka masak menggunakan goloknya. Bag...big...bug... begitu suara buah Nangka jatuh terkena dahan-dahan pohon sebelum sampai di tanah. Si Kabayan menyukai suara nangka jatuh. Ia menganggapnya seperti suara musik merdu. “Wah enak euy suara nangka jatuh, merdu sekali seperti musik. Bagaimana kalo golok saya lempar ke bawah? Suaranya pasti lebih merdu.” gumam Si Kabayan. Kemudian Kabayan menjatuhkan goloknya. Tang..ting..tung..tang..ting..tung..teng.. begitu suara golok menimpa dahan dan akhirnya jatuh di tanah. “Waduh bagus suaranya ya.” kata Si Kabayan. “Coba saya jatuhkan yang ini pasti suaranya lebih merdu lagi.” kata Si Kabayan. Tiba-tiba terdengar suara berisik “Gubrak! waduh! brug! aawww! hek! aduh! buk! Iteeeeeung!!! Tolongin akang Iteung.” teriak Kabayan kesakitan. Ternyata Si Kabayan menjatuhkan tubuhnya sendiri. Memetik Buah Nangka Matang Hari lainnya, Si Kabayan disuruh mertuanya memetik buah nangka matang. Pohon nangka tersebut terletak di pinggir sungai, dimana tangkainya menjorok di atas sungai. Si Kabayan memanjat pohon nangka dengan malasnya. Ia takut mertuanya marah besar jika ia tak menuruti perintahnya. Diatas pohon ia melihat ada buah nangka telah matang. Dipetiknya buah nangka matang tersebut. Tapi sayang, karena cukup sulit, buah nangka tersebut jatuh ke dalam sungai. Si Kabayan membiarkan buah nangka matang hanyut di sungai. Ia kemudian pulang ke rumah mertuanya. Di rumah, mertuanya nampak kesal ketika melihat menantunya pulang tanpa membawa buah nangka matang yang ia minta. “Mana buah nangka matang yang aku minta petik?” Tanya mertuanya. “Loh, bukannya buah nangka yang aku petik tadi sudah sampai duluan? Waktu kupetik, buah nangka itu jatuh ke sungai. Nampaknya ia ingin berjalan sendirian. Makanya aku biarkan ia berjalan sendirian. Sudah aku perintahkan agar ia cepat pulang ke rumah, tapi ternyata belum sampai juga nangka itu ya? Dasar nangka tak tahu diri, dia tidak mau menuruti perintahku.” Dengan santainya Si Kabayan menjawab. “Apa-apaan kamu Kabayan? Mana bisa buah nangka berjalan sendirian ke rumah. Dasar pemalas banyak alasan.” mertuanya berteriak kesal. Si Kabayan hanya hanya tertawa-tawa dimarahi oleh mertuanya. Memetik Kacang Koro Pada hari lain, mertuanya mengajak Si Kabayan memetik kacang koro di kebun. Untuk keperluan tersebut, mereka membawa sebuah karung untuk mengangkut kacang koro. Baru saja memetik beberapa kacang koro, Si Kabayan mulai kambuh penyakit malasnya. Ia terlihat mengantuk, kemudian masuk ke dalam karung untuk tidur di dalamnya. Menjelang siang, mertua Kabayan telah selesai memetik kacang koro. Ia keheranan karena tidak mendapati Kabayan. “Si Pemalas itu pasti sudah pulang duluan karena malas mengangkat karung berisi kacang koro. Dasar menantu pemalas!” Mertua Si Kabayan kemudian memanggul karung yang ia kira berisi kacang koro sampai ke rumah. Ia merasa heran kenapa karung kacang koro terasa berat sekali. Sesampainya di rumah, mertua Kabayan kemudian membuka karung kacang koro. Betapa terkejutnya ia ketika mendapati di dalam karung ternyata berisi Si Kabayan tengah tidur lelap. “Saya bawa karung untuk kacang koro! Bukan untuk manusia, Kabayan!” Mertua Kabayan marah bukan main. Si Kabayan terbangun dari tidurnya sambil tersenyum-senyum. Keesokan harinya mertua Kabayan kembali mengajaknya memetik kacang-kacang koro di kebun. Ia masih sangat kesal dengan kejadian hari sebelumnya. Abah berniat membalas dendam. Saat Kabayan tengah memetik kacang-kacang koro, diam-diam mertuanya masuk ke dalam karung untuk tidur. Ia berharap Kabayan akan memanggul karung tersebut ke rumah seperti yang ia lakukan hari kemarin. Pada adzan Dhuhur, Si Kabayan menghentikan pekerjaannya. Ia kemudian melihat ke dalam karung dan terkejut melihat mertuanya tengah tidur di dalam karung. Kabayan kemudian mengikat karung kacang koro lalu menyeretnya. Karena diseret-seret, mertuanya terbangun dari tidurnya kemudian berteriak-teriak. “Kabayan ini Abah! Jangan engkau seret-seret Abah!” Namun Si Kabayan tak memperdulikannya. Ia tetap menyeret karung tersebut sampai di rumah. “Saya bawa karung untuk kacang koro! Bukan untuk manusia Abah!” kata Kabayan. Sejak kejadian tersebut mertuanya merasa sangat marah. Ia sangat membenci Kabayan. Ia tidak mau berbicara dengannya. Setiap ia berpapasan dengan menantunya, ia akan menunjukkan kebenciannya dengan memalingkan mukanya. Lama-kelamaan Kabayan merasa tidak enak dengan sikap mertuanya. Ia mencari cara untuk mengambil hati mertuanya. Kabayan kemudian menanyakan nama asli mertuanya kepada Nyi Iteung, istrinya. Nyi Iteung mengingatkan suaminya bahwa berdasar adat saat itu, mengetahui nama asli mertua adalah sebuah pantangan. Namun Kabayan berusaha meyakinkan Nyi Iteung bahwa ia ingin mendoakan mertuanya agar panjang umur, murah rezeki, dan jauh dari marabahaya. Nyi Iteung akhirnya memberi tahu nama asli mertuanya yaitu, Ki Nolednad. Nyi Iteung meminta suaminya untuk tidak menyebutkan nama mertuanya kepada siapapun. Kabayan menyanggupinya. Si Kabayan Berpura-Pura Menjadi Kakek Penunggu Lubuk Setelah mengetahui nama mertuanya, Si Kabayan kemudian mencari air enau yang masih kental. Ia kemudian melumuri seluruh tubuhnya dengan air enau. Selanjutnya Kabayan menempelkan kapuk ke seluruh tubuhnya. Hingga tubuhnya terlihat berwarna putih karena dipenuhi oleh kapuk. Ia kemudian menuju lubuk tempat mertuanya biasa mandi. Ia memanjat pohon dan menunggu mertuanya yang akan mandi. Saat mertua Kabayan hendak mandi, Si Kabayan kemudian memanggil nama mertuanya. “Nolednad! Nolednad!” teriak Kabayan. Suaranya dibuat agak berat. “Siapa yang memanggil namaku?” Mertuanya sedikit ketakutan ketika melihat ke atas pohon ada sesosok mahluk bertubuh putih menyeramkan. “Nolednad, aku Kakek penunggu lubuk. Dengar Nolednad, engkau harus menyayangi menantumu Si Kabayan . Karena ia adalah cucu kesayanganku. Jangan menyia-nyiakannya. Urus dia baik-baik. Jika engkau tidak mengurusnya baik-baik, percayalah, hidupmu akan penuh marabahaya.” kata Kabayan. “Baik baik Kakek penunggu lubuk. Mulai sekarang Aku akan mengurus dan menyayangi Kabayan sepenuh hati. Aku janji Kakek.” kata mertua Kabayan ketakutan. Sejak saat itu, Si Kabayan sangat disayangi oleh mertuanya. Ia dibuatkan sebuah rumah kecil untuk ditinggali bersama istrinya. Begitu juga sandang pangan pun dicukupi. Mertuanya juga sudah tidak pernah lagi memarahinya karena takut dengan pesan Kakek penunggu lubuk. Akhir cerita, setelah disayangi sepenuh hati oleh mertuanya, Si Kabayan akhirnya sadar dengan sikap malas dan tipu dayanya. Ia kini tidak lagi malas-malasan. Ia sekarang mulai rajin bekerja sebagai buruh di ladang. Ia menyayangi Nyi Iteung juga menyayangi mertuanya. Demikianlah sebuah cerita rakyat dari Jawa Barat, Si Kabayan.</t>
  </si>
  <si>
    <t>Asal Usul Girilawungan</t>
  </si>
  <si>
    <t xml:space="preserve">Alkisah, Raja Giri Layang dibantu oleh adiknya Putri Giri Larang, memimpin sebuah kerajaan bernama Kerajaan Giri di Majalengka, Jawa Barat dengan adil bijaksana. Mereka berdua masih keturunan Kerajaan Pajajaran. Baginda raja sangat mengutamakan kepentingan kerajaan dan rakyatnya. Perhatian utama raja dalam mensejahterakan rakyatnya adalah dengan mengembangkan pertanian. Untuk hal itu raja menunjuk seorang patih sebagai tangan kanan beliau yaitu Patih Endang Capang. Patih Endang Capang memiliki jadwal rutin berkeliling ke penjuru negeri untuk memberikan penerangan mengenai bagaimana cara bertani yang baik, memeriksa pengolahan pertanian rakyat, mulai dari pemupukan, pengairan maupun membuka hutan untuk ditanami palawija. Jadi tidak heran jika hasil pangan sangat berlimpah. Dalam bertransaksi perdagangan, masyarakat biasanya menggunakan sistem barter atau saling menukar barang. Takaran yang digunakan untuk mengukur barang yang dipertukarkan adalah batok kelapa atau ruas bambu. Jumlah penduduk saat itu tidak terlalu banyak sehingga jarak antar rumah penduduk agak berjauhan. Namun demikian penduduk kerajaan tidak merasa takut. Untuk penerangan di tiap rumah, digunakan pelita dengan minyak yang diolah dari biji-bijian yang diperas seperti biji kenari, keliki, atau jarak. Setiap sore, dari setiap rumah penduduk selalu ramai terdengar bunyi-bunyi alat musik seperti gambang dan seruling. Putri Giri Larang Pergi Merantau Suatu ketika Putri Giri Larang menghadap Baginda Raja. “Kakanda, telah lama adinda membantu Kakanda dalam mengurus kerajaan. Mohon maaf Kakanda, adinda merasa masih kurang dalam ilmu. Adinda ingin pergi merantau untuk mencari tambahan ilmu kesaktian.” Raja Giri Layang terdiam sejenak kemudian menghela nafas. “Adinda, kakanda sangat menyayangimu. Kakanda takut sekali jika sampai terjadi hal buruk terhadap Adinda saat pergi merantau. Tapi baiklah, Kakanda tidak ingin mengecewakanmu. Pergilah mencari ilmu agar Adinda bahagia. Kakanda berpesan, bawalah air sumur Sudajaya dan pergilah ke arah timur tapi jangan sampai melewati perbatasan kerajaan karena kesaktianmu akan hilang.” “Terima kasih Kakanda. Adinda akan melaksanakan pesan Kakanda,” kata Putri Giri Larang. Setelah berpamitan maka berangkatlah Putri Giri Larang seorang diri. Nyi Putri Giri Larang terus berjalan ke arah timur naik gunung dan turun gunung, keluar hutan masuk hutan, lembah yang dalam dan tebing yang curam dilaluinya. Meski perjalanan sangat jauh dan melelahkan, namun Putri Giri merasa bahagia. Setelah berbulan-bulan berjalan, akhirnya sampailah Nyi Putri Giri Larang ke sebuah hutan belantara yang belum dijamah oleh manusia. Banyak binatang liar ramai berbunyi bersahut-sahutan seperti kera, lutung, burung, dan binatang liar lainnya. Putri Giri Larang tidak memperdulikan binatang-binatang liar tersebut. Ia terus berjalan di bawah pohon-pohon besar yang usianya sudah ratusan tahun. Akhirnya tibalah sang putri di sebuah telaga yang dikelilingi taman-taman yang sangat indah. Putri Giri Larang tercengang sekaligus merasa heran, siapa gerangan yang membangun taman indah di tengah hutan lebat. Sang putri akhirnya memutuskan untuk melepas lelah dan membersihkan badan di telaga indah tersebut. Tanpa disadari sang putri, seseorang mengamatinya dari semak-semak. Orang itu adalah patih dari Kerajaan Majapahit yang bertugas untuk merawat telaga tersebut. Rupanya telaga tersebut dibuat atas perintah raja Majapahit sebagai tempat untuk mengasingkan diri, menenangkan diri, dan tempat peristirahatan raja saat berburu di hutan. Sang patih terkesima melihat kecantikan sang putri yang tengah membersihkan badan. “Raja Majapahit belum memiliki istri. Perempuan itu cantik sekali, pantas menjadi permaisuri kerajaan Mahapahit. Aku harus membawanya ke Kerajaan Majapahit. Biar aku ambil saja selendangnya,” sang patih kemudian dengan sengaja mengambil selendang Putri Giri Larang. Putri Giri Larang tentu saja terkejut melihat seseorang tiba-tiba muncul mencuri selendangnya. “Hai siapa kamu? Kenapa mencuri selendangku? Kembalikan!” “Wahai Putri cantik jelita. Mohon maaf, bukan maksud hamba berbuat tidak sopan, tetapi raja kami raja Majapahit belum memiliki istri. Hendaknya Tuan Putri mau menjadi istri raja Mahapahit. Jika Tuan putri menginginkan selendang ini, kejarlah hamba.” kata patih Mahapahit. “Hey pencuri jangan kurang ajar! Cepat kembalikan selendangku!” teriak Putri Giri Larang. Sang patih tidak memperdulikan teriakan sang putri. Ia dengan sengaja berlari menuju Kerajaan Majapahit dengan tujuan sang putri akan mengikutinya menuju kerajaan. Putri Giri Larang tentu saja sangat marah dengan sang patih. Ia pun segera mengejar si pencuri selendangnya. Namun nampaknya sang patih memiliki kesaktian tinggi karena sang putri sulit untuk mengejarnya. Hingga akhirnya mereka berdua melewati perbatasan Kerajaan Majapahit. Ia teringat dengan pesan kakaknya agar jangan pergi terlalu jauh melewati perbatasan, namun kini sudah terlambat, tubuh sang putri menjadi lemah karena kesaktiannya hilang. Putri Giri Menikah dengan Raja Majapahit Akhirnya tibalah mereka berdua di Kerajaan Majapahit. Sang Patih kemudian menjelaskan kepada raja Majapahit bahwa ia membawa seorang wanita cantik jelita untuk dijadikan istri. Raja Majapahit sangat terpesona dengan kecantikan Putri Giri Larang dan langsung jatuh cinta. Raja memintanya agar ia mau menjadi istrinya. “Duhai putri cantik jelita, jangan kuatir, selendangmu akan aku kembalikan, malah kalau perlu aku ganti berlusin-lusin dengan yang lebih baik. Sekarang perkenalkanlah dirimu?” “Hey raja maling, hati-hati bicara, namaku Putri Giri Larang, keturunan Pajajaran, adik kandung Raja Giri Layang dari Kerajaan Giri. Sekarang kembalikan selendangku,” teriak Putri Giri dengan marah. “Oh jadi tuan putri dari Kerajaan Giri dan masih keturunan Pajajaran? Aku beruntung sekali. Maukah Engkau menjadi istriku? Kebetulan Aku sedang mencari permaisuri. Jika tuan putri bersedia, maka selendang ini akan aku kembalikan. Tapi jika tidak bersedia, selendang ini tidak akan Aku kembalikan.” kata raja Mahapahit. Putri Giri Larang tidak mampu menolak, karena tubuhnya terasa sangat lemah. Ia pun akhirnya menerima tawaran Raja Mahapahit dengan mengajukan syarat. “Baiklah, Aku mau menjadi istrimu. Tapi dengan syarat raja tidak akan pernah mencampuri urusan perempuan. Jika dilanggar, aku akan kembali ke istana kakakku.” Tentu saja raja Majapahit menyetujui syarat tersebut. Mereka pun segera melangsungkan pernikahan yang megah. Rakyat Majapahit bergembira karena raja mereka telah memiliki seorang istri cantik jelita. Raja pun sangat bahagia telah memiliki permaisuri. Tidak lama setelah menikah, Putri Giri Larang mengandung. Raja sangat berbahagia mendengar berita tersebut. Raja merasa hidupnya telah sempurna. Raja Majapahit Melanggar Janji Di suatu hari, Putri Giri Larang tengah menanak nasi. Karena saat itu udara terasa sangat panas, setelah menutup tempat menanak nasi ia kemudian pergi mandi. Sang raja saat itu melewati dapur. Melihat istrinya tidak ada di dapur sang raja kemudian ingin tahu apa yang tengah dimasak oleh istrinya. Ia kemudian membuka penutup tempat menanak nasi. Betapa terkejutnya sang raja begitu mengetahui yang dimasak oleh istrinya hanyalah sebutir padi. Setelah istrinya selesai mandi, raja pun menanyakan perihal sebutir padi yang dimasak istrinya. “Wahai istriku, tadi aku memeriksa tempat masakmu. Aku heran bagaimana bisa sebutir padi bisa memenuhi kebutuhan makan kita?” Mendengar pertanyaan raja, Putri Giri Larang sontak merasa marah. “Duhai suamiku, bukankah di awal pernikahan engkau telah berjanji tidak akan mencampuri urusan perempuan? Engkau telah melanggar perjanjian. Baiklah kalau begitu, Aku akan pulang ke kerajaan kakakku.” “Oh iya aku lupa dengan janjiku sendiri. Maafkan Aku istriku tercinta. Aku berjanji tidak akan mengulanginya lagi,” kata Raja. Putri Giri Larang Pulang Ke Kerajaan Giri Putri Giri Larang tidak bisa memaafkan raja. Secara diam-diam ia kemudian pergi meninggalkan istana Kerajaan Majapahit. Setibanya di kerajaan kakaknya, Putri Giri Larang tidak mampu menahan tangis. “Maafkan Adinda telah melanggar pesan Kakanda. Inilah akibatnya.” “Sudahlah adikku. Nasi telah menjadi bubur. Beristirahatlah karena kini engkau tengah mengandung,” Raja Giri Layang tentu saja memaafkan adik yang sangat ia cintai. Ia sangat senang karena adiknya telah kembali. Raja Giri Layang kemudian merawat adiknya yang tengah mengandung dengan penuh kesabaran. Beberapa waktu kemudian, Putri Giri Larang pun melahirkan seorang bayi laki-laki sehat. Ia memberinya nama Adipati Jatiserang. Selama tinggal di Kerajaan Giri, Putri Giri Layang selalu merasa gelisah, ia sangat khawatir jika suatu saat, raja Majapahit, yaitu ayah Jatiserang akan datang dan mengambil putranya. Ia menyampaikan kekhawatirannya kepada kakaknya Raja Giri Layang. Setelah mendengarkan kekhawatiran adiknya, Raja Giri Layang merasa mampu menandingi pasukan kerajaan sebesar Majapahit. Namun ia tidak ingin menyeret rakyatnya ke dalam peperangan. Ia kemudian berunding dengan patihnya, yaitu Patih Endang Capang beserta para menteri. Setelah berembug, mereka akhirnya sepakat untuk bersembunyi di dalam sebuah kulah atau sebuah lubang besar di bawah tanah. Raja Giri Layang memerintahkan untuk membuat empat buah lubang besar sebagai tempat persembunyian keluarga kerajaan. Raja beserta adiknya dan seluruh keluarga kerajaan kemudian memasuki lubang besar tersebut untuk bersembunyi. Pasukan Majapahit Menjemput Paksa Putri Giri dan Anaknya Tidak lama berselang, datanglah pasukan dari kerajaan seberang yang dipimpin oleh dua orang patih, yaitu Patih Mangkunagara dan Patih Surapati. Mereka bermaksud menjemput paksa Putri Giri Larang dan Adipati Jatiserang. Mereka memasuki istana Kerajaan Giri dan ditemui oleh Patih Endang Capang. "Kami mencari Putri Giri Larang. Ia adalah permaisuri Kerajaan Majapahit. Raja Majapahit memintanya pulang," kata kedua patih itu pada Patih Endang Capang. "Maaf Tuan, Putri Giri Larang dan Raja Giri Layang telah wafat. Sementara itu, putra Giri Larang, yaitu Adipati Jatiserang sedang berguru ke negeri seberang." "Jangan berbohong. Kami tidak percaya!" seru mereka. “Kalau kalian tidak percaya, mari Aku antarkan kalian ke makam Raja Giri Layang dan Tuan Putri Giri Larang,” ujar Patih Endang Capang. Kemudian, Patih Endang Capang membawa pasukan Majapahit ke lokasi lubang persembunyian raja dan keluarga kerajaan. Pasukan Majapahit melihat empat gundukan tanah yang menyerupai makam. Namun karena masih tidak percaya, kedua patih tersebut memerintahkan pasukannya untuk menggali makam tersebut. Namun, ketika hendak menggali tiba-tiba semua pasukan Majapahit merasa lemas dan terjatuh. Rupanya kekuatan pasukan Majapahit dihisap oleh kekuatan Putri Giri Larang dan Raja Giri Layang yang sedang bersembunyi di bawah tanah itu. “Sudah-sudah hentikan saja upaya penggalian lubang itu. Aku yakin mereka bersembunyi di dalam lubang tersebut. Namun kesaktian mereka sepertinya terlalu tinggi buat kita,” kedua patih memerintahkan untuk menghentikan usaha pasukannya dalam menggali makam. Pasukan Majapahit Ngalawung “Jika kita pulang ke Kerajaan Majapahit, sudah tentu raja akan sangat marah dan boleh jadi raja akan menghukum kita. Lebih baik kita tidak usah pulang ke Majapahit. Lebih baik kita ngalawung saja disini untuk menunggu mereka keluar dari lubang,” kata Patih Mangkunagara. Secara bahasa, ngalawung artinya duduk saling berhadap-hadapan. Pasukan Majapahit yang merasa gagal melaksanakan tugas mereka kini hanya duduk ngalawung di tempat tersebut. Sejak saat itu Kerajaan Giri sering juga disebut dengan nama Kerajaan Girilawung. Sedangkan kampung tempat patih Majapahit beserta pasukannya ngalawung saat ini dikenal dengan nama Babakan Jawa. Demikianlah sebuah cerita rakyat dari Jawa Barat mengenai asal usul nama Girilawungan. Di daerah Majalengka, Provinsi Jawa Barat, pernah berdiri sebuah kerajaan bernama Girilawungan. Nama Girilawungan sendiri berasal dari bahasa Sunda 'Ngalawung' yang memiliki arti 'berhadap-hadapan'. Konon di tempat tersebut dahulu pasukan Majapahit pernah melakukan aksi 'ngalawung' menunggu Putri Giri Larang keluar dari tempat persembunyiannya, karena mereka merasa malu jika harus pulang ke Kerajaan Majapahit tanpa hasil. </t>
  </si>
  <si>
    <t>Hancurnya Kerajaan Suwawa</t>
  </si>
  <si>
    <t>Gorontalo</t>
  </si>
  <si>
    <t xml:space="preserve">Di suatu kerajaan terdapat dua putra mahkota, yaitu Putra Mooduto dan Pulumoduyo. Para pembesar negeri tidak bisa menentukan siapa di antara keduanya yang bisa menggantikan raja. Untuk menentukan siapa yang pantas jadi raja dari keduanya, diadakanlah pertandingan sepak takraw. Namun, yang dipakai bukan bola biasa yang terbuat dari rotan, melainkan tombak. Permainan dipimpin oleh seorang 'talenga' atau juri yang sudah termashyur. Setelah pertandingan berlangsung keduanya kehausan. Masing masing mengambil seratus ujung tebu yang telah disediakan untuk mereka. Putra Pulumoduyo memakan tebu-tebu itu mulai dari pangkal sampai ke ujung, tetapi Putra Mooduto sebaliknya. Keduanya memberikan sisa tebu yang tak habis dimakannya kepada rakyat yang ada di tempat itu. Tatkala itu penentuan sebagai pengganti raja pun diadakan. Rakyat harus memilih dari apa yang telah dilakukan oleh keduanya yang menurut mereka menandakan bahwa perbuatan itu menggambarkan kemaslahatan bagi rakyatnya. Sebagian rakyat menyukai Pulumoduyo karena dia dapat memilih yang terbaik untuknya sebab batang tebu yang manis dimakannya dan yang kurang baik diberikan kepada orang lain. Sebagian lagi rakyat memilih Mooduto karena dia memberikan yang terbaik kepada rakyatnya. Bangsa Iyotogia berpendapat lain dalam mengambil keputusan. Apabila Putra Pulumoduyo menjadi raja, beliau akan menberikan berkat kepada rakyatnya sebab sudah menjadi ketentuan alam bahwa tiap orang harus menyelematkan dirinya sendiri baru orang lain. Sebaliknya, jika Putra Mooduto menjadi raja, beliau memberikan sesuatu kepada rakyatnya, tidaklah dengan hati yang ikhlas, dan selamanya akan menyesali pemberian itu, mengingat yang buruk untuk dirinya dan terbaik untuk orang lain. Oleh sebab itu, mereka mengambil kesimpulan bahwa Putra Mooduto tidak mencintai rakyatnya. Bersama Talenga Pogambango bermufakat mengangkat Putra Pulu moduyo menjadi raja. Atas anjuran Talenga Pogambango, rakyat Suwawa dijadikan dua bagian. Bagian yang terkecil buat turunan Putra Mooduto, sedangkan sebagian besar untuk Putra Pulumoduyo dan Pogambango yang mengepalainya. Selanjutnya, mereka diberi gelar lyotogiya dan Padudutiya. Atas pembagian tersebut, kedua Putra mahkota tak mengeluarkan pendapat apa pun. Pada suatu hari pergilah Pulumoduyo mengembara. Para pengikutnya tak mengetahui ke mana tuannya pergi. Rakyat Iyotogia Padudutiya merasa kehilangan dan rindu kepada Pulumoduyo. Beberapa di antara mereka berangkat ke muara Sungai Suwawa untuk mencari kabar tentang Pulumoduyo. Di sana mereka mendapat kabar bahwa Pulumoduyo sedang mengembara ke Sausu . Mereka mencari sampai ke Sausu, Suwawa, dan ke Kerajaan Bone yang bernama Bonedaa. Sepeninggal rakyat lyotogia-Padutiya dan Talenga Pongambango untuk mencari Pulumoduyo, rakyat Timbale, Panimbalo, atau Litawaliti mengangkat Putra Mooduto menjadi raja. Suatu saat bertemulah rombongan rakyat Iyotogia-Padutiya, Talenga Pogambango dengan Putra Pulumoduyo. Pada saat itulah mereka mendengar kabar bahwa Putra Mooduto telah diangkat menjadi raja. Pulumoduyo tidak mengatakan apa pun. Beliau diam seribu bahasa. Pogambango merasa terhina karena Mooduto tidak menunggunya sehingga ia tak senang atas penobatan tersebut. "Saya tak akan menanggung hal-hal yang akan terjadi," kata Pogambango. Setelah beberapa bulan tinggal di Suwawa, Pulumoduyo belajar ilmu bela diri dan berbagai macam penggunaan senjata. Kebiasaannya tidur tujuh hari tujuh malam sangat berguna baginya untuk melupakan kelakuan adiknya. Beruntunglah Pulumoduyo adalah seorang yang sabar, jika tidak telah dibunuhnya Mooduto. Untuk melupakan segala peristiwa tersebut, Pulumoduyo mengembara dengan membawa empat puluh orang laki-laki. Mereka sangat gembira karena bisa bersama Pulumoduyo. Mereka mengetahui bahwa Pulumoduyo adalah orang yang baik hati dan tangkas dalam mempermainkan senjata. Pulumoduyo bermaksud meminjam anjing berburu kepada Mooduto, tetapi tidak diperkenankan karena anjing itu penjaga kerajaan. Pulumoduyo meninggalkan Suwawa keluar masuk hutan. Mereka makan sagu dan mencari ikan di sungai. Mereka melakukan perjalanan sambil belajar ilmu bela diri serta ketangkasan bermain senjata. Berbagai ujian telah mereka jalani. Bagi yang tidak bisa melewati ujian akan tertinggal karena ilmu yang dimiliki kurang, seperti melompat gunung yang terdapatjurang yang terjal. Beberapa ternan mereka tertinggal di sana. Setelah tiga bulan berjalan, mereka sampai di sebuah Gunung Huntulo-Bolodawa. Di sana mereka bertemu dengan pasukan yang berjumlah empat puluh orang. Pulumodoyo bertanya, "Siapakah panglima pasukan ini dan ke mana tujuan saudara-saudara ini?" "Saya adalah seorang putra Raja Mongondow, nama saya Odahati. Maksud perjalanan kami adalah hendak berkenalan dengan Pulumoduyo dari Suwawa untuk menguji ketangkasan bersenjata," pemimpin rombongan itu menjelaskan. Pulumodoyo hanya diam mendengar perkataan Odahati. Melihat keadaan anak muda ini beliau tak sampai hati untuk meladeninya. Hanya satu orang saingan, yaitu Pogambango. "Meskipun kedatangan Tuan hanya untuk Pulumoduyo, tetapi sudikah Tuan beradu tenaga dengan saya? Ujilah dulu kemampuan Dodoku murid Pulumoduyo. Marilah kita beristirahat sejenak di ternpat ini." Kedua rombongan itu menguji ketangkasan bermain senjata, tetapi masih seimbang. Suatu hari mereka menangkap sapi hutan untuk dimakan, tetapi di hutan ini dilarang untuk membakar daging. Sapi itu boleh dimakan bila dimasukkan ke dalam buluh (bambu air). Maka berkatalah Pulumoduyo, "Marilah kita masing-masing pergi mengambil seruas buluh di dalam jurang sebab di sana banyak tumbuh bambu. Mengambilnya agak sukar karena di sana banyak duri." Bambu tumbuh di antara duri-duri itu. "Marilah kita menunjuk kejantanan kita dengan mengambil bambu tersebut." Odohati menjadi bingung dan dalam hatinya berkata, "Tak mungkin kami dapat mengambil bambu ke jurang itu karena banyak duri di dalamnya. Jika kita nekat melompat dan jatuh ke dalam jurang tak mungkin dapat kembali lagi." Pengikut kedua pasukan itu mengaku tak bisa melakukan pekerjaan itu. Melihat keadaan ini, Dodoku mendekati Odohati sambil berkata, "Sekarang datanglah giliran kita berdua untuk menyelesaikan pekerjaan ini. Tuan lihat di sana tertimbun daging sapi. Daging itu akan menjadi busuk jika kita tidak segera mengambil buluh untuk memasaknya. Tuan tahu di hutan ini tidak dibolehkan untuk membakar daging. Sebaiknya kita berdua mencoba mengambil buluh itu agar dapat memakan daging tersebut." Odohati terrnenung sejurus dan berpikir, "Kalau aku terjun ke jurang itu tentu akan terkait pada duri-duri itu." Kemudian, ia berkata kepada Dodoku, "Tuanku sebagai murid Pulumoduyo coba perlihatkan ketangkasan Tuan supaya kam·i dapat menyaksikan bagaimana tingginya ilmu Pulumoduyo." Dodoku segera menghunuskan pedangnya dan melompat ke dalam jurang. Diambilnya seruas buluh tanpa menginjak tanah dan kembali melompat ke gunung. Delapan puluh dua kali ia melakukan hal itu. Odohati dan para pengikutnya tercengang-cengang melihat ketangkasan Dodoku yang luar biasa. "Saya tak mau lagi pergi ke Suwawa, sedangkan Tuan Dodoku yang hanya muridnya Pulumoduyo ternyata lebih tangkas dan cakap dari kita semua, apalagi Pulumoduyo," ucap Odohati. Mereka mengisi daging sapi tersebut ke dalam buluh. Pada siang hari, mereka bermain sepak tombak. Mula-mula yang bermain adalah pengikut Odohati dan Dodoku. Pada kesempatan terakhir keduanya turut bermain. Odohati mendapat giliran pertama. Dilemparnya tombak setinggi-tingginya sehingga kelihatan sebesar sebilah pisau. Kemudian, Dodoku melemparkan tombaknya sehingga tak Relihatan apa-apa. Saat tombak itu kembali ke tanah disepaknya lagi. Selanjutnya Dodoku mengejar tombak itu dan dipermainkannya di udara. Odohati sangat heran menyaksikan hal itu. Ketika Dodoku turun, Odohati segera berjabatan tangan dengannya sambil berkata, "Perjalanan saya ke Suwawa saya cukupkan sampai di sini, Jika saya kembali ke tanah air, akan saya ceritakan bahwa Negeri Suwawa tak dapat dikalahkan." Doddoku dan pengikutnya melanjutkan perjalan ke Xaidipan. Sampai di sana mereka menghadap Raja. Segera dibunyikan canang untuk mengumpulkan penduduk. Setelah penduduk berkumpul, Pulumoduyo menjelaskan asal-usulnya. Raja berkenan menerjma Pulumudoyo untuk tinggal di istana karena mengetahui tingginya ilmu beliau. Beberapa bulan kemudian, Pulumoduyo kawin dengan putri raja yang bernarna Buangkulili. Keduanya hidup arnan dan damai. Narnun, hal itu tak dapat berlangsung lama. Pada suatu hari, Pulumoduyo bermohon kepada metiuanya untuk memerangi Mooduto, Raja Suwawa. Niatnya itu tak memperoleh restu dari I3aginda sehingga gagallah maksudnya. Pada suatu hari Pulumoduyo mendengar kabar bahwa Raja Mongondow mengadakan sayembara untuk putrinya. Pulurnoduyo ingin mengikuti sayembara itu. Ia mengutarakan maksudnya kepada istri dan pengikut-pengikutnya. Mereka sangat sedih karena harus berpisah dengan Pulurnoduyo, lebih-lebih Putri Buangkulili. Pulumoduyo tidak membawa para pengikutnya karena ia pergi ke sana dengan menyamar sebagai pengemis. Setelah berpamitan kepada Baginda, istri, dan para pengikutnya, Pulumoduyo meninggalkan Kaidipan menuju Mongondow. </t>
  </si>
  <si>
    <t>Asal Usul dan Kisah Putri Owutango</t>
  </si>
  <si>
    <t xml:space="preserve">Alkisah tersebutlah seorang pemuda (putra Zulkamain) pergi mengail di Pantai Ternate. Terkaitlah kailnya pada sehelai rambut yang panjangnya tujuh depa. Dengan sangat keheranan dipungutlah rambut itu dan ditunjukkan kepada ayah dan ibunya. Raja menitahkan agar memukul canang untuk memberitahukan kepada segenap Negeri Temate agar mencari siapa pemilik rambut tujuh depa tersebut. Bagi pegawai yang menemukan pemilik rambut tersebut akan dinaikkan pangkatnya. Segenap wanita di Temate diperiksa rambutnya, tetapi tak seorang pun yang memiliki rambut sepanjang itu. Dipanggillah seluruh ahli nujum di daerah untuk mengetahui yang memiliki rambut sepanjang itu. Seorang ahli nujum menyembah dan berkata, "Ampun Tuanku, adapun yang empunya rambut panjang tersebut adalah Putri Siendeng, dan dialah yang bakal menjadi permaisuri putra Tuanku." Raja dan permaisuri masgul hatinya memikirkan putranya yang semata wayang itu harus berpisah meninggalkan Ternate. Namun, mereka tetap mempersiapkan segala perlengkapan yang akan digunakan oleh Pangeran Zulkarnain untuk berlayar mencari wanita berambut tujuh depa tersebut. Mereka menyiapkan empat buah perahu. Perahu pertama diisi dengan macam-macam makanan dan air. Perahu kedua diisi dengan emas dan perak, perahu ketiga diisi dengan macam-macam senjata dan obat-obatan, perahu keempat dipakai oleh Pangeran Zulkamain bersama pengiringnya. Setelah semuanya siap, mereka berangkat menuju arah matahari terbenam. Dengan takdir Allah SWT, tiga bulan kemudian mereka terdampar pada sebuah pantai. Mereka langsung membunyikan meriam. Bunyi meriam rombongan Pangeran Zulkamain terdengar oleh raja negeri tersebut. Pangeran Zulkarnain melihat ada seseorang yang menemui mereka. Ia pun bertanya, "Hai orang tua, siapa nama Tuan, apa pekerjaan Tuan, dan apa maksud Tuan datang kemari?" "Hamba bernama Djamali, hamba adalah syahbandar di negeri ini, hamba ke sini ingin tahu siapakah yang berani membunyikan meriam tanpa seizin Raja Siendeng," jawab Syahbandar. "Aku ini putra mahkota Sultan Ternate, namaku Zulkarnain. Kedatanganku mencari seorang yang mempunyai rambut yang sekarang ada padaku, panjangnya tujuh depa." Djamali tersenyum dan menjawab, "Sudah ketemu ruas dengan buku. Putri Raja Siendeng memiliki rambut yang panjangnya tujuh depa, tapi sekarang beliau dalam keadaan sakit. Hamba mendapat perintah untuk mencari obat, yaitu ikan kalangyang bunting." "Masalah obat itu jangan dipikirkan, marilah kita cari berdua," ajak Zulkamain. Kedua orang itu mencari obat yang dimaksud sampai ketemu. Betapa senangnya hati Djamali. Mereka cepat menemukan obat untuk . Tuan Putri. Djamali menawarkan Pangeran Zulkamain untuk tinggal di rumahnya. Djamali menyerahkan obat itu kepada Raja Siendeng. Ia pun menceritakan tentang adanya putra mahkota Ternate yang sekarang tinggal di rumahnya. "Hai Syahbandar, jika itu putra mahkota Zulkarnain, putra mahkota dari Sultan Temate, persilakan beliau dan para pengiringnya untuk tinggal di istana," titah Raja. Meskipun demikian, Djamali telah menyampaikan pesan raja, tetapi Pangeran Zulkarnain lebih senang tinggal bersama Djarnali. Selanjutnya, Djamali menjelaskan bahwa sore nanti bisa berternu muka dengan Putri Siendeng. Di istana diadakan sepak takraw dan siapa yang menempatkan bola tepat di pangkuan Putri, ia berhak kawin dengannya dan diangkat rnenjadi pengganti raja. Semua pemuda di negeri ini telah berusaha untuk mernenangkan sayernbara itu, tetapi belum seorang pun yang berhasil. Mendengar berita itu, Pangeran Zulkamain meminta Djarnali untuk rnenyediakan ijuk pohon enau. Dengan ijuk enau itu, Pangeran Zulkarnain membuat tali dan melingkarkan pada seluruh badannya, terkecuali rnatanya. Putri sangat antusias melihat pertandiang sore itu karena ada berita bahwa ad a seseorang dengan badan terbungkus ijuk pohon enau yang akan bermain sepak takraw. Ketika bola takraw melambung ke arah Pangeran Zulkarnain, secepat kilat beliau menyambar bola itu dan memainkannya dengan gesit. Semua orang yang hadir di arena itu terkagum-kagum dengan kehebatan Pangeran Zulkarnain dalam bermain bola takraw. Bola dilambungkan ke udara, dengan secepat kilat bola itu dihantarkan dengan manis ke pangkuan Putri Sayabulane. Pemuda-pemuda bangsawan dari negeri yang lain tidak bisa berbuat apa-apa karena pada kenyataannya mereka kalah. Setelah sampai di rumah Djamali, Pangeran Zulkarnain terkenang wajah Putri Sayabulane. Oemikian pula halnya dengan sang Putri. Keduanya saling jatuh cinta. Kepada Djamali, Pangeran Zulkarnain meminta agar meminang Putri Sayabulane untuk menjadi istrinya. Permintaan itu pun diterima dan kedua insan itu segera dinikahkan. Baginda Raja Siendeng menyerahkan tampuk kerajaan kepada Zulkarnain. Beberapa bulan setelah beliau menjadi r~a, pusat pemerintahan dipindahkan dari Rimpasio ke Palasa Teluk Tomini. Setengah tahun tinggal di Palasa, Putri Sayabulane melahirkan anak perempuan yang diberi nama Djubali. Kehidupan Pangeran Zulkamain dan keluarganya sangat bahagia. Namun, Pangeran Zulkarnain mendapat panggilan dari Raja Ternate untuk memegang tampuk pimpinan menggantikan ayahnya. Beliau meninggalkan Kerajaan Siendeng, istri, dan anaknya yang masih berumur lima belas tahun. Setelah tiba di Ternate, Zulkarnain menceritakan kisahnya ketika merantau ke negeri orang. Mendengar cerita Pangeran Zulkarnain, kemenakannya yang bernama Djumangopa berkeinginan memperistri Djubali. Keinginan tersebut diutarakan kepada pamannya, Pangeran Zulkarnain. Pangeran Zulkamain menerima pinangan tersebut dan dikirimkan ke Palasa. Menikahlah Djumangopa dengan Djubali. Keduanya dikarunai empat orang putra, yaitu Bolamengoa, Pembawagone, Mo'tutali, dan Pongoliwu. Selanjutnya, Putra Pongoliwu terpilih menjadi Raja Siendeng dan Pohuli. Dan, penobatannya berlangsung di Temate. Oleh karena itu, mereka berangkat ke Ternate. Raja Ternate, Pangeran Zulkarnain, gembira atas kedatangan cucu-cucunya. Baginda bertanya, "Apa maksud kalian datang ke sini?" Mereka menjawab, "Kami hendak menobatkan adik kami Pongoliwu untuk menjadi Raja Siendeng." Baginda mengumpulkan semua pembesar negeri dan rakyat Ternate untuk menghadiri penobatan itu. Sultan Ternate bersabda, "Di sini ada satu kursi kosong yang tidak boleh diduduki oleh orang lain se lain oleh Raja Siendeng dan ada satu pelabuhan kosong yang tidak boleh seorang pun berlabuh di sana selain Raja Siendeng. Dalam penobatan itu, Bolamengowa diangkat menjadi menteri, Pembawogone diangkat menjadi hakim, Mo'tutali diangkat menjadi kapten laut, dan Djuali diangkat menjadi khatib. Beberapa tahun kemudian, Raja Pongoliwu melakukan perjalanan ke Gorontalo. Dalam perjalanan itu, beliau bertemu dan memperistri anak Raja Limboto yang bernama Nithedui. Dalam perkawinan itu beliau dikaruniai tiga orang putra yang bernama, Ilato, Majilo, dan Dudu. Setelah itu, Raja Pongoliwu menikah lagi dengan Putri Wongkamobali dan dikaruniai dua orang putri, yaitu Gantinge dan Sajagutone. Putri Sajagutone mendapat suami Raja Gumojala bernama Boualo dan dikarunia seorang anak perempuan yang barnama Putri Owutango. Putri Owutango lahir di Gorontalo, tetapi ia dibesarkan di Palasa dan dididik secara Islam. Syahdan, diceritakan bahwa Raja Gorontalo yang bernama Amai hendak memeriksa jajahannya di Teluk Tomini. Suatu hari tibalah beliau di Sungai Palasa, beliau bertemu dengan seseorang yang berpangkat Tolomato bernama Bahutala. Beliau bertanya, "Hai Bahutala, tolong tunjukkan padaku di mana tempat tinggal Putri Owutango, anak Raja Gumojolo," "Baik Tuanku, sebentar malam kita ke sana," jawab Tolomato. Setelah matahari terbenam mereka mengunjungi kediaman Putri Owutango. Putri Owutango sangat kaget dan malu mendapat kunjungan dari Bahutala. Setelah berkenalan, Raja Gorontalo menyatakan maksudnya, ingin memperistri Putri Owutango. Putri Owutango sangat berat hati menerima pinangan tersebut karena Raja Amai belum memeluk agama Islam. Oleh karena itu, bila mereka mempunyai anak, anak anak mereka harus masuk Islam. Raja Amai berjanji akan memenuhi syarat tersebut. Setelah menikah dengan Raja Amai, Putri Owutango dibawa ke negeri Gorontalo. Dalam perj alanan itu, keduanya dikawal oleh delapan orang raja, yaitu empat orang menjaga di dalam perahu dan em pat orang bertugas berjaga-jaga di luar perahu. Empat orang putra yang menjaga di dalam perahu adalah Raja Tamalate, Raja Lembo'o, Raja Siendeng, dan Raja Hulangato. Keempat raja ini diikutkan dalam merancang adat istiadat. Selain itu, Raja Tamalate menjadi guru dalam membuat garam, dan Raja Siendeng menjadi guru dalam membuat tutup saji. Raja yang menjaga di luar perahu adalah Raja Sipajo, Raja Bunujo, Raja Soginti, dan Raja Sidoan. Keempat raja ini merancang obat-obatan, menjadi guru ilmu-ilmu suanggi dan dewa-dewa. Kira-kira pada tahun 1525, tibalah mereka di Gorontalo dan di Hunto, mesjid kelurahan Biawu. Mesjid Hunto yang sekarang ini adalah hasil kreasi mereka. Hunte artinya tempat raja, llohuntuwa, artinya rakyat berkumpul. Raja Tamalate dan Raja Lembo'o mengambil tempat dekat Tamalate (Kabila) sekarang. Raja Siendeng dan Raja Hulangato mengambil tempat dekat Siendeng (Kota) sekarang. Raja Sipajo, Bunujo, Soginti, dan Sidoan mengambil tempat di Boidu, yaitu antara kampung Tunggulo dan Moutong (Kabila) sekarang. Beberapa lama, setelah Raja Amai dan Putri Owutango berumah tangga, mereka dikaruniai seorang putra dan dua orang putri. Anaknya yang laki-laki bernama Matolodulahu dan yang perempuan diberi nama Jadihulawa dan Telebutiyo. Dalam kehidupan sehari-hari, anak-anak tersebut diatur menurut aturan ajaran Islam. Dengan prinsip "adat bersendikan syara' dan syara ' bersendikan kitabullah." Mereka hidup rukun dan damai . Hari berganti hari, kehidupan keluarga Putri Owutango dan Raja Amai ternyata tak bisa dipertahankan. Hal ini disebabkan oleh Putri Owutango yang kecewa dengan suaminya yang tidak bisa bekerja dan pemalas. Setiap hari bangun siang dan tak ada kerjanya. Setiap ada kesempatan Putri Owutango menasihati suaminya, tetapi suaminya tak berubah. Dengan perasaan kecewa, Putri Owutango memutuskan meninggalkan Raja Amai. Kepada anaknya, Putri Matolodulahu yang sudah berusia lima belas tahun, Putri Owutango berterus terang. "Anakku, rupanya aku tak bisa tinggal lama lagi d~ngan ayah_x0002_mu, ayahmu terlalu pemalas. Kewajiban seorang raja tidak sedikit. Coba kau lihat sekitar kita anakku, banyak hutan belukar, mengapa ayahmu tidak mau bermusyawarah dengan pembesar-pembesar negeri dan rakyat untuk menebang dan menjadikan ladang yang menjadi sumber penghidupan rakyat." Putri Matolodulahu yang baru berumur lima belas tahun belum paham akan rahasia. Semua perkataan ibunya diceritakan kepada ayahnya. Mendengar ,cerita anaknya, Raja Amai marah besar. Dengan suara yang keras dia berkata, "Hanya negeri ibumu yang tampak ini, jadi bukan urusanku." Perkataan Raja Amai didengar Putri Owutango. Beliau menjadi marah dan malu. Beliau sudah memikirkan akan meninggalkan suaminya. Putri Owutango bermusyawarah dengan para pengawalnya. Mereka pergi diam-diam meninggalkan Raja Amai. Raja Amai menyadari bahwa istrinya telah pergi karena ulahn)ti. Ia bermaksud untuk rnenyusul istrinya, tetapi ia tidak tahu ke mana istrinya pergi. Ia pun menangis, merintih, dan meratapi kepergian istrinya. Kembalilah istriku Kelakuanku mau digantikan lstriku kembalilah Kelakuanku kan kuganti dengan yang digemari Aku sebagai muka siapa Tidak ditegur mau menyapa Sebagai siapa muka mau ditundukkan Kepada putri mau disusulkan Putri Owutango sudah pergi. Tetapi bibit yang ditanamnya sudah tumbuh sehingga sudah dimiliki oleh seluruh rakyat. Agama Islam sudah dipupuk dan dimajukan oleh Raja Matolodulahu mulai tahun 1563 dan diresmikan tahun 1566 di Gorontalo. Pada tahun 1962, dua orang bersahabat Tutu Tomito dari Limboto dan Samiddun dari Suwawa masuk Islam di Taulla (Paguyaman). Raja Hunggiadaa-Limboto pergi ke Temate dan rnasuk Islam di sana . Selanjutnya, dua tahun kemudian, beliau menyebarkan agama Islam ke Limboto. Di Ternate beliau kawin dengan saudara Raja Ternate yang bernama Putri Dju Mukmin. Agama Islam masuk ke Bolango dan Atinggola pada tahun 1752 oleh Raja Abram Dawawala. Islam masuk ke Suwawa oleh Raja Moohiaju. Pembangunan di bidang ekonomi telah dirintis oleh Raja Botutihe (Abdullah). Mulai tahun 1710, beliau membuka sawah, membangun tang_x0002_gul, membuka perkamptlngan, merintis bandar Gorontalo. Di bidang sosial dimajukan oleh Baginda Bidjudin mulai tahun 1740. Beliaulah yang pertama mengadakan dembulo, yaitu hantaran untuk menghibur ke luarga yang sedang berduka. Kebudayaan dan kesenian dirintis oleh Baginda Mohammad Iskandar Pui Monoarfa (Tai Loo Tolimo), mulai tahun 1862. Beliau adalah seorang alim ulama yang mahir berbahasa Arab. Beliau belajar bahasa Arab karena ingin mempersunting Putri Syarifah anak Syeh Alwi Al habsyi. Walaupun beliau seorang raja, tidak akan diterima sebagai suami Putri Syarifah jika tidak memenuhi syarat itu. Oleh seba itu, be1iau menjadi mahir segala kebudayaan Islam seperti mengaji, barjanji, menggunakan rebana, dan menyanyi lagu-lagu Islam. Dikisahkan setelah Putri Owutango tiba di pelabuhan Paguyaman, beliau bertemu dengan Putra Raja Ternate yang bemama Djungaro. Setelah perkenalan, kedua insari ini melangsungkan pernikahan. Dari perkawinan tersebut, mereka memiliki dua orang anak laki-laki dan perempuan. Anak yang laki-laki bemama Saharibu dan yang perernpuan bernarna Djukaya. Djungaro membawa anak-anaknya untuk kembali ke Ternate. Namun, setelah ditinggalkan oleh Djungaro, Putri Owutango kawin lagi dengan Putra Paguyarnan dan dikarunai lima orang anak (nama anak-anak itu tidak disebutkan). Pada masa tuanya, Putri Owutango kembali lagi ke Palasa dan tinggal bersama sanak keluarganya di Siendeng. </t>
  </si>
  <si>
    <t>Putri Keong Mas</t>
  </si>
  <si>
    <t xml:space="preserve"> Pada zaman dahulu, hiduplah seorang janda dan anak laki-lakinya yang bernama Ceceng. Mereka tinggal di sebuah gubuk tua yang didirikan di atas tanah sewaan, dari seorang tuan tanah. Suatu hari, ibu Si Ceceng sakit. Semakin hari sakit ibu Si Ceceng bertambah parah. Akhirnya, ibu Si Ceceng mengembuskan napas terakhirnya. Kini, Si Ceceng tinggal sendirian. Keesokan harinya datanglah tuan tanah menagih uang sewa tanah. Si Ceceng memohon kepada tuan tanah untuk menangguhkan pembayarannya. Namun, tuan tanah sangat marah. Kemudian disuruhnya Si Ceceng mengerjakan sawahnya, sebagai ganti pembayaran sewa tanah. Permintaan tuan tanah disanggupinya sebagai pengganti utangnya. Pada suatu hari, ketika Si Ceceng sedang mencangkul di sawah. Ia melihat seekor keong emas. Ia mengambilnya dan membawanya pulang. Setibanya di rumah, keong itu diletakkan di dalam tempayan dan ditutupnya dengan rapi. Kemudian ia kembali lagi ke sawah, meneruskan pekerjaannya yang tertunda. Hingga sore hari, ia tetap berusaha menyelesaikan pekerjaannya dengan baik. Alangkah terkejutnya Si Ceceng, ketika melihat rumahnya tampak rapi dan bersih. Tidak hanya itu, makanan dan minuman juga tersedia. Siapa gerangan yang telah memasak? Tanpa ragu, akhirnya Si Ceceng pun menghabiskan seluruh makanan dan minuman yang ada. Si Ceceng tidur lebih awal dari biasanya. Keesokannya, ia segera pergi ke sawah seperti biasanya. Ia pun kembali pulang di sore harinya. Rasa lelah segera musnah, makanan dan minuman kembali terhidang`, seperti hari kemarin. Ia pun tanpa ragu menyantapnya dengan lahap. Begitu seterusnya. Akhirnya, ia pun bertekad untuk menyelidikinya. Pada suatu hari, Si Ceceng melihat seorang gadis keluar dari tempayannya. Melihat hal itu, Si Ceceng segera mendekati si gadis tersebut. Si gadis sangat terkejut. Selanjutnya, gadis itu segera menceritakan riwayat hidupnya kepada Si Ceceng. Dia adalah seorang bidadari yang dikutuk menjadi seekor keong. Singkat cerita, mereka pun menikah dan hidup bahagia, sampai mendapatkan seorang putri yang bernama Sri Nawangsih. Kebahagiaan rumah tangga Si Ceceng tidak bertahan lama. Si istri dengan tak sengaja menemukan pakaian bidadarinya yang dulu hilang. Ia pun terbang ke kayangan dan kembali ke tempat asalnya. Sudah menjadi takdir sang dewa, si Ceceng tak kuasa menahan istrinya lebih lama lagi di dunia. Semenjak kepergian istrinya, Si Ceceng hidup sendiri membesarkan seorang putri, buah hati yang ditinggalkan istri terkasih yang tak pernah kembali. </t>
  </si>
  <si>
    <t>Asal Mula Tanjung Lesung</t>
  </si>
  <si>
    <t xml:space="preserve">Alkisah hiduplah seorang pengembara bernama Raden Budog. Ia dipercaya berasal dari Laut Selatan. Suatu ketika Raden Budog bermimpi bertemu dengan seorang gadis. Sangat cantik wajah gadis itu. Raden Budog sangat terpesona dan langsung jatuh hati. Ia lalu memutuskan untuk kembali mengembara untuk mencari keberadaan si gadis berwajah sangat jelita itu. Dengan menunggangi kuda kesayangannya, Raden Budog menuju arah utara. Anjing miliknya turut pula menemani kepergiannya. Mereka terus menuju arah utara hingga tiba di Gunung Walang. Di tempat itu pelana Raden Budog robek hingga ia tidak lagi menunggung kuda. Raden Budog menuntun kudanya dan anjingnya tetap setia menemani pengembaraan Raden Budog. Mereka akhirnya tiba di pantai Cawar. Setelah menempuh perjalanan yang melelahkan, Raden Budog berniat mandi di pantai yang indah itu. Setelah puas mandi dan membersihkan dirinya, Raden Budog berniat melanjutkan perjalanannya kembali. Diajaknya kuda dan anjingnya itu untuk kembali berjalan. Namun, dua hewan yang biasanya sangat setia kepadanya itu seperti enggan meninggalkan pantai Cawar. Keduanya hanya terdiam dan tidak menuruti perintah Raden Budog. Setelah berulang-ulang ajakannya tidak dipatuhi kuda dan anjingnya, Raden Budog pun menjadi marah. Dikutuknya dua hewan itu menjadi batu karang. Kutukan Raden Budog mewujud dalam kenyataan. Kuda dan anjing itu menjadi batu karang yang diam membisu di pantai Cawar. Raden Budog meneruskan perjalanannya dengan berjalan kaki. Dilewatinya berbagai hambatan dan rintangan yang ditemuinya di tengah perjalanan. Tibalah ia kemudian di sebuah desa setelah melewati sungai yang meluap airnya karena banjir. Syahdan, di desa yang didatangi Raden Budog itu berdiam seorang janda bernama Nyi Siti. Ia mempunyai seorang anak perempuan yang sangat cantik jelita wajahnya. Sri Poh Haci namanya. Sri Poh Haci setiap hari menumbuk padi dengan menggunakan antan dan lesung. Antan itu dipukulkannya ke lesung hingga menghasilkan irama tertentu yang terdengar merdu di telinga. Tindakan Sri Poh Haci itu mengundang anak-anak perempuan lain untuk meniru tindakannya. Mereka beramai-ramai menumbuk padi dengan cara seperti yang dilakukan Sri Poh Haci. Anak-anak perempuan itu biasanya meminta Sri Poh Haci memimpin hingga akhirnya tercipta sebuah permainan menyenangkan yang mereka beri nama ngagondang. Warga desa sangat menggemari permainan itu. Sebelum mereka menanam padi, mereka mendahuluinya dengan per[mainan ngagondang terlebih dahulu. Namun demikian mereka mempunyai pantangan, yaitu tidak bermain ngagondang pada hari Jum’at. Ketika Raden Budog tiba di desa itu kebetulan permainan ngagondang tengah dilakukan. Raden Budog sangat tertarik ketika mendengarnya. Ia pun datang mendekat. Terbelalaklah ia ketika melihat salah seorang pemukul lesung itu. Wajahnya sangat mirip dengan wajah perempuan yang dilihatnya dalam impiannya. Perempuan itu tidak lain Sri Poh Haci adanya. Raden Budog lantas mendatangi rumah Sri Poh Haci dan berkenalan dengan perempuan berwajah cantik jelita itu. Diungkapkannya cintanya pada Sri Poh Haci. Ketika Sri Poh Had juga menyatakan cinta pada Raden Budog, Raden Budog lalu mendatangi Nyi Siti untuk melamar Sri Poh Haci. Raden Budog dan Sri Poh Haci menikah. Pernikahan mereka dilangsungkan secara sederhana. Segenap warga desa datang menghadiri dan turut bergembira atas berlangsungnya pernikahan itu. Raden Budog kemudian tinggal di desa itu. Setelah menikah, Sri Poh Haci tetap memimpin ngagondang. Suaminya tidak hanya memperbolehkannya, melainkan turut pula dalam permainan memukul antan pada lesung secara berirama itu. Bahkan, Raden Budog sangat menggemari permainan tersebut hingga ia serasa tidak mengenal waktu untuk memainkannya. Serasa setiap saat ia asyik ngagondang. Ia tetap nekat bermain meski istri, mertua, maupun orang-orang lain telah mengingatkannya. Telinganya seperti telah tersumbat hingga tidak mendengarkan peringatan orang lain. Raden Budog benar-benar keras kepala, sulit untuk dinasihati. Ketika hari Jum’at tiba, Sri Poh Haci mengingatkan suaminya, “Suamiku, hari Jum’at adalah hari yang dikeramatkan warga desa. Sebaiknya engkau tidak ngagondang dahulu.” Raden Budog hanya terdiam, meski demikian keinginannya untuk memainkan alu pada lesung untuk menimbulkan irama tidak bisa dicegahnya. Nyi Siti khawatir juga pada menantunya itu. Nyi Siti juga mengingatkan Raden Budog untuk tidak ngagondang pada hari Jum’at itu. Bahkan, sesepuh desa turut pula mengingatkan Raden Budog. “Hendaklah engkau menghormati adat dan juga pantangan yang berlaku di desa kita ini. Engkau boleh ngagondang pada hari-hari lain, namun jangan engkau lakukan pada hari Jum’at. Hari Jum’at adalah hari pantangan bagi warga desa untuk ngagondang. Semoga menjadi pantangan pula bagimu untuk bermain ngagondang pada hari Jum’at ini:’ Meski telah banyak orang yang mengingatkannya, Raden Budog ternyata tetap bersikeras untuk ngagondang. Peringatan istri, mertua, dan bahkan sesepuh desa sama sekali tidak dianggapnya. Baginya, tidak ada pantangan baginya untuk memuaskan kesenangannya memainkan antan pada lesung. Hari apapun adalah hari bebas baginya untuk ngagondang. Hari Jum’at itu Raden Budog tetap ngagondang. Ia tidak peduli meski hanya bermain sendirian. Ia bahkan kian bersemangat dengan melompat-lompat ketika memukulkan antan pada lesung. Ia berharap orang-orang akan datang dan turut bermain bersamanya. Orang-orang hanya memandangnya dengan keheranan dan Raden Budog terus bertambah semangatnya untuk bermain. Ia meloncat ke sana dan ke sini ketika bermain. Wajahnya begitu gembira seolah sangat puas dapat bermain ngagondang pada hari Jum’at yang dikeramatkan itu. Keanehan pun terjadi … Anak-anak desa berdatangan ke tempat Raden Budog bermain ngagondang. Mereka sangat terheran-heran melihat pemandangan aneh yang terjadi di hadapan mereka. Dalam pandangan mereka, bukan Raden Budog yang tengah bermain ngagondang, melainkan seekor lutung! “Ada lutung bermain lesung! Ada lutung bermain lesung!” teriak anak-anak itu seraya menunjuk-nunjuk. Raden Budog yang tidak menyadari jika dirinya telah berubah menjadi lutung terus memainkan antan pada lesung. Kian bersemangat ia bermain karena menyangka anak-anak itu terpesona pada permainannya. Kejadian mengherankan itu cepat menyebar. Warga desa berdatangan ke tempat Raden Budog tengah bermain ngagondang itu. Benar-benar mereka terheran-heran mendapati seekor lutung tengah bermain lesung seraya melompat-lompat penuh suka cita. “Ada lutung bermain lesung! Ada lutung bermain lesung!” Teriakan beramai-ramai itu tak urung membuat Raden Budog terkejut. Sejenak dihentikannya permainannya dan ditatapnya orang-orang. Masih didengarnya ada warga desa yang menyatakan ada lutung bermain lesung. Diperhatikannya tempat di sekitarnya. Tidak ada yang bermain ngagondang di tempat itu selain hanya dirinya sendiri. Lantas, mengapa orang-orang itu menyebutkan adanya lutung yang bermain lesung? Terperanjatlah Raden Budog ketika mengamati dirinya. Kedua tangannya berbulu amat lebat berwarna hitam laksana bulu lutung! Begitu pula dengan bulu-bulu lebat berwarna hitam di kedua kakinya. Dirabanya wajahnya, penuh dengan bulu lebat berwarna hitam pula. Begitu pula dengan tubuhnya. Kian lengkaplah keterkejutannya ketika mendapati sebuah ekor panjang berbulu hitam keluar dari bagian belakang tubuhnya. Raden Budog telah utuh berubah menjadi lutung! Setelah mendapati dirinya berubah menjadi lutung, Raden Budog segera berlari dari tempat itu. Ia sangat malu. Dengan gerakan gesit, lutung jelmaan Raden Budog lantas memanjat pohon. Gerakan memanjatnya sangat cepat. Tangkas pula ia bergelantungan dari dahan ke dahan serta berlompatan dari satu pohon ke pohon lainnya. “Lutung Kasarung! Lutung Kasarung!” teriak warga ketika melihat lutung jelmaan Raden Budog itu berlompatan dari satu pohon ke pohon lainnya. Teriakan-teriakan itu kian membuat malu Raden Budog hingga ia terus berusaha menjauh dari desa itu sejauh jauhnya.Ia memasuki hutan dan terus bergerak menuju tengah hutan. Ia pun memutuskan untuk tinggal di tengah hutan itu untuk seterusnya. Sri Poh Haci sangat sedih mendapati kenyataan itu. Suaminya telah berubah menjadi seekor lutung. Ia serasa tidak mempunyai keberanian lagi untuk tinggal di desanya. Secara diam-diam ia pun meninggalkan desa kediamannya itu. Entah kemana istri Raden Budog itu pergi, tidak ada yang mengetahuinya. Bahkan, Nyi Siti sendiri pun tidak mengetahuinya. Konon, Sri Poh Haci kemudian juga menjelma menjadi Dewi Padi. Desa di mana terjadinya peristiwa yang sangat mengherankan lagi mengejutkan itu kemudian disebut Desa Lesung. Mengingat letaknya berada di sebuah tanjung, desa itu pun akhirnya disebut Tanjung Lesung. Semoga cerita ini bermanfaat. Hikmah yang dapat kita peroleh dari cerita rakyat tersebut adalah hendaklah kita mematuhi adat istiadat yang berlaku di daerah setempat. Terimakasih telah mengunjungi blog kami. Demikianlah cerita daerah yang berjudul Asal Mula Tanjung Lesung. Asal Mula Tanjung Lesung berasal dari cerita rakyat Banten. Suatu daerah di wilayah Banten berbentuk sebuah tanjung yang akhirnya dinamakan dengan Tanjung Lesung. </t>
  </si>
  <si>
    <t>Pangeran Amat Mude</t>
  </si>
  <si>
    <t>Pada zaman dahulu kala, berdirilah sebuah kerajaan yang bernama Negeri Alas, Nanggroe Aceh Darussalam. Kerajaan Negeri Alas dipimpin oleh seorang raja yang bijaksana. Sang raja tidak memiliki anak. Padahal sang raja dan permaisuri berharap cemas ingin memiliki penerus yang dapat memegang tampuk pemerintahan Negeri Alas selanjutnya. Meskipun telah lama belum memiliki anak, sang raja dan permaisuri tidak henti-hentinya berdoa agar keinginan mereka terkabul. Suatu ketika, permaisuri sakit. Tubuh sang permaisuri sedikit lemas dan tidak enak badan. Raja memanggil tabib istana untuk mengobati sang permaisuri. Setelah melakukan pemeriksaan, tabib istana menjelaskan perihal sakitnya permaisuri. Ternyata keluhan sang permaisuri disebabkan karena beliau sedang mengandung. “Selamat kepada Baginda, permaisuri sedang mengandung anak baginda,” ujar tabib istana. Mendengar penjelasan tabib istana membuat mata baginda raja menjadi berbinar. Dia tidak menyangka sekaligus bahagia mendengarkan penuturan tabib bahwa sebentar lagi beliau akan memiliki putra mahkota. Bergegas sang baginda menghampiri istrinya “Istriku, kamu sedang mengandung. Aku sangat bahagia karena akan memiliki putra mahkota yang dapat meneruskan kerajaanku ini.” Seluruh rakyat bersuka cita mendengarkan kabar gembira tersebut. Sang raja dan permaisurinya tidak henti-henti mengucapkan rasa syukur atas karunia Tuhan yang diberikan kepada mereka. Mereka melakukan selamatan yang meriah untuk menyambut putra mereka. Setelah sembilan bulan lamanya, sang permaisuri akhirnya melahirkan. Sang anak terlahir menjadi bayi yang sehat, tampan, berkulit bersih, dan berambut tebal. Anak tersebut diberi nama Pangeran Amat Mude. Pangeran Amat Mude adalah anak yang cerdas dan lucu. Dia menjadi primadona di kerajaan. Akan tetapi, nasib malang menimpa permaisuri, Pangeran Amat Mude, dan rakyat kerajaan. Sang raja mengalami sakit keras ketika Pangeran Amat Mude masih berusia 10 tahun. Sang raja akhirnya meninggal dunia. Meninggalnya sang raja memberikan luka yang sangat mendalam bagi rakyat maupun keluarga istana. Permasalahan timbul ketika memilih siapa yang akan menjadi pengganti sang raja, mengingat Pangeran Amat Mude masih terlalu dini untuk diangkat menjadi raja. Akhirnya permaisuri memilih adik sang raja sebagai raja sementara. Dengan senang hati, paman Pangeran Amat Mude menyambut gembira perihal tersebut. Dia akhirnya diangkat menjadi raja. Apabila Pangeran Amat Mude telah dewasa, maka tampuk pemerintahan akan diberikan kepada Pangeran Amat Mude. Waktu demi waktu pun akhirnya berlalu, sang paman yang merupakan raja sementara akhirnya memiliki keinginan jahat untuk menguasai kerajaan. Dia tidak mau jika kekuasaannya diberikan kepada Pangeran Amat Mude jika telah dewasa. Perlahan, dia mulai menyingkirkan permaisuri dan Pangeran Amat Mude. Sang paman mulai tidak memerhatikan kesejahteraan mereka berdua. Kamar mereka pun dipindahkan ke belakang istana. Suatu ketika, sang paman memiliki rencana yang sangat jahat. Dia berencana ingin menyingkirkan permaisuri dan Pangeran Amat Mude jauh dari istana. dia menginginkan agar Pangeran Amat Mude beserta ibunya mati diterkam harimau di hutan. Untuk itu, sang paman mengumpulkan beberapa prajurit agar melakukan tindakan di luar batas demi melanggengkan kekuasaannya. “Para prajuritku, kalian kupilih untuk membawa Pangeran Amat Mude dan ibunya untuk pergi berburu, setelah itu tinggalkan mereka di hutan !” perintah sang paman. Para prajurit kebingungan “Bagamana kami melakukan tindakan seperti itu Paduka, Pangeran Amat Mude adalah putra mahkota kerajaan ini.” “Diam kalian ! Akulah raja Kerajaan Negeri Alas. Mereka memang sengaja aku buang. Jika kalian tidak menuruti perintahku, kalian akan kupenggal !” bentak sang paman. Akhirnya permaisuri dan Pangeran Amat Mude dibawa pergi berburu dan sengaja ditinggalkan di hutan. Sang permaisuri dan putranya bersabar menerima perlakuan dari pamannya sendiri. Mereka tidak dapat berbuat banyak karena kekuatan ada di tangan sang paman. Waktu demi waktu akhirnya mereka menerima kenyataan pahit tersebut. Mereka tetap hidup dan tinggal di hutan dengan mengumpulkan makanan seperti buah-buahan. Pangeran Amat Mude menjadi anak yang dewasa dan tidak manja. Dia tetap membantu ibunya untuk bertahan hidup. Ketika Pangeran Amat Mude sedang mencari buah-buahan di hutan, dia menemukan sungai yang memiliki air yang jernih. Sungai tersebut memiliki banyak ikan. Dengan kecakapannya, Pangeran Amat Mude mengasah ranting pohon hingga menjadi tajam dan menangkap ikan-ikan di sungai itu. Banyak ikan yang dapat ditangkap oleh Pangeran Amat Mude dengan ranting yang dia pergunakan. Ikan-ikan itu dibawanya ke rumah untuk dimasak. “Ibu, aku membawa ikan-ikan ini untuk dimasak. Aku baru saja menangkapnya di sungai hutan,” jelas Pangeran Ahmad Mude kepada ibunya. “Alhamdulillah, ini rezeki dari Allah. Mari ibu olah menjadi makanan yang lezat,” kata sang ibu dengan rasa syukur tiada tara. Menurut cerita rakyat Aceh, sang ibu akhirnya membersihkan ikan-ikan itu satu persatu. Namun, ketika membersihkan perut si ikan, ada sesuatu yang mengganjal di dalam perut ikan tersebut. Sang permaisuri mencoba membuka isi perut ikan itu dan memerhatikan apa yang ditemukannya. Alangkah terkejutnya sang permaisuri, sebab dia menemukan sebutir emas di dalam perut ikan. Ternyata di setiap perut ikan tersebut terdapat butiran emas. “Anakku, lihat.... ternyata di dalam perut ikan ini ada sebutir emas !”seru sang ibu. “Wah, kita mendapatkan banyak butiran emas Bu,” ujar pangeran Amat Mude dengan tercengang. Sang permaisuri akhirnya menjual butiran-butiran emas itu dan menggantikannya dengan membangun rumah yang layak huni. Mereka juga membeli pakaian yang layak, perlengkapan tidur dan perabotan rumah yang bagus. Permaisuri dan anaknya sangat bersyukur atas limpahan karunia Tuhan yang begitu bayak kepada mereka. Pada suatu ketika, Pangeran Amat Mude sedang memancing ikan. Perihal yang sama juga mereka temukan di dalam perut ikan. Sebutir emas selalu mereka temukan di dalam perut ikan itu. Mereka akhirya menjadi kaya. Mereka dapat membeli ladang yang luas, hewan ternak, tanah, dan rumah yang mewah. Pangeran Amat Mude dan permaisuri tetap tidak sombong. Dia selalu menolong orang yang miskin. Mereka siap membantu siapa saja yang kekuarangan. Tidak lama kemudian, terdengarlah kabar bahwa ada keluarga dermawan yang sering membantu fakir miskin ke telinga raja. Ternyata mereka adalah permaisuri dan Pangeran Amat Mude. Sang raja yang merupakan paman dari Pangeran Amat Mude pun terkejut. Sebab, dia berpikir bahwa mereka telah mati diterkam harimau. Akhirnya Pangeran Amat Mude dan ibunya diundang ke istana. “Pangeran Amat Mude, kau telah menjadi dewasa. Aku tau, sudah saatnya engkau mengganti posisiku sebagai raja. Namun tidak semudah itu, kau harus mengambil sebuah kelapa gading yang berada di pulau kecil di tengah samudera. apabila engkau sanggup mengambil dan membawanya ke istana, maka kerajaan ini berhak berada di tanganmu !” ucap sang paman. “Baiklah Paman, aku menyanggupi !” ujar Pangeran Amat Mude dengan mantap. “Baiklah, mulai dari sekarang, engkau dipersilahkan mengambil kelapa gading itu !” kata sang paman. Pangeran Amat Mude dengan semangat bergegas pergi untuk memetik kelapa gading itu. Namun, di dalam hati sang paman, dia berniat menjerumuskan Pangeran Amat Mude untuk tidak kembali lagi ke istana. Dia mengetahui bahwa untuk menuju ke pulau tersebut sangatlah sulit. Samudera yang mengelilingi pulau itu dihuni oleh 3 makhluk buas yang terkenal akan keganasannya. Di dalam perjalanan menuju pulau kecil itu. Pangeran Amat Mude tidak henti-hentinya berdoa. Tidak lama kemudian, munculah tiga hewan mengerikan di hadapan sang pangeran. Mereka berwujud ikan besar, buaya, dan naga. “Hai anak muda, berani-beraninya kau melewati daerah kami ! Siapakah namamu ?!” tanya seekor ikan besar. Pangeran Amat Muda terkejut karena tidak menyangka menemukan hewan besar dan ganas di tengah samudera. Dengan nafas tersengal, dia berusaha menjawab pertanyaan mereka. “A... aa.. aku adalah Pangeran Amat Mude...,” jawab sang pengeran. “Pangeran Amat Mude ? berarti engkau adalah anak raja dari Kerajaan Negeri Alas ?” tanya sang buaya. “Betul sekali, aku ingin mengambil kelapa gading” jawab sang pangeran. “Ha.. haaa ha.... kami adalah sahabat ayahmu. Ayahmu sangat baik sekali kepada kami. Dia adalah orang yang bijaksana, tidak sombong, dan berteman dengan siapa saja. Kau boleh memasuki pulau kecil itu,” kata sang naga. Pangeran Amat Mude lega mendengarkan penjelasan ketiga hewan buas itu. Ternyata mereka adalah teman dekat ayahnya sendiri. Sang naga memberikan cincin ajaib kepada Pangeran Amat Mude, dimana cincin ajaib itu dapat mengabulkan segala keinginan pemakainya. Setelah sampai ke pulau kecil itu, Pangeran Amat Mude melihat pohon kelapa gading yang sangat tinggi. Sangat mustahil pohon itu dipanjat olehnya. Namun dengan bantuan cincin ajaib itu, akhirnya Pangeran Amat Mude dapat memanjat pohon itu dengan mudah. Kelapa gading itu dapat diambil oleh Pangeran Amat Mude dengan mudahnya. Pangeran Amat Mude akhirnya kembali ke istana dengan membawa kelapa gading tersebut. Sang paman terkejut tidak percaya dengan kenyataan yang ada di hadapannya. “Baiklah Pangeran Amat Mude, karena engkau dapat mengambil sebuah kelapa gading ini, aku mematuhi perjanjianku. Kau berhak menjadi raja di Kerajaan Negeri Alas,” kata sang paman. Akhirnya Pangeran Amat Mude menjadi raja di Kerajaan Negeri Alas. Semua rakyat dan penghuni istana bersuka cita menyambut raja muda yang baik hatinya. Pangeran Amat Mude memimpin kerajaan dengan arif dan bijaksana. Tidak ada rasa dendam bagi dirinya terhadap pamannya sendiri. Dia tetap mengizinkan pamannya untuk tetap tinggal di istana. akan tetapi, sang paman memilih ke luar dari istana dan memilih menjadi rakyat biasa. Pangeran Amat Mude merupakan cerita rakyat yang berasal dari Nanggroe Aceh Darussalam. Cerita ini mengisahkan seorang putra mahkota raja yang dibuang beserta ibunya oleh pamannya sendiri. Mereka dibuang karena sang ayah telah tiada, sehingga tampuk pemerintahan dipegang oleh pamannya. Karena ingin menjadi seorang raja untuk selamanya dan tanpa diganggu oleh Pangeran Amat Mude, sang paman berniat menyingkirkan keponakannya sendiri, sebab Pangeran Amat Mude dijanjikan akan menjadi raja setelah beranjak dewasa. Demikianlah cerita rakyat dari Aceh yang berjudul Pangeran Amat Mude. Semoga dapat diambil hikmah dalam cerita tersebut. Cerita ini memberikan pesan bahwa jadilah orang yang baik hati, penyabar, rajin berdoa dan berusaha agar Tuhan dapat menolong segala permasalahan kehidupan kita. Terimakasih telah mengunjungi blog ini.</t>
  </si>
  <si>
    <t>Pada zaman dahulu kala, berdirilah sebuah kerajaan di wilayah Aceh, tepatnya di Simeulue. Kerajaan tersebut dipimpin oleh seorang raja yang sangat menyayangi putranya. Putranya bernama Rohib. Rohib sangat dimanja oleh ayah ibunya. Segala keinginan Rohib selalu dikabulkan. Sang raja menyekolahkan anaknya ke sekolah terbaik yang berada di kota. Mentiko Betuah. Rohib yang tumbuh remaja masih membawa sifat manjanya, hingga akhirnya dia tidak dapat menamatkan belajarnya. Rohib yang manja pulang ke istana sebelum menamatkan belajarnya. Sikap Rohib membuat sang ayah menjadi kesal. Dia sudah tidak tahan dengan sikap Rohib yang manja. Sang raja naik pitam dan memutuskan agar Rohib dihukum gantung saja, karena tidak pantas meneruskan tampuk kepemimpinan kerajaan. Karena pertimbangan permaisuri, sang raja akhirnya hanya mengusir Rohib dari istana dengan berbekal uang untuk bertahan hidup. Rohib diusir dari istana Akhirnya Rohib dibuang ke luar istana. Dengan terpaksa Rohib pergi dari kampung ke kampung, mengembara tanpa tujuan. Terkadang Rohib tidur di bawah pohon, di gubuk kosong, atau rumah penduduk yang mau menerima keadaannya. Waktu demi waktu berlalu, Rohib yang masih mengembara tidak tampak seperti anak yang berada. Rohib terlihat lusuh dengan baju seadanya. Ketika sedang dalam perjalanan, Rohib bertemu dengan beberapa anak yang menembak burung dengan ketapel. Rohib tampak iba kepada burung yang menjadi korban kebiadaban anak-anak itu, sehingga menimbulkan kekesalan bagi Rohib kepada anak-anak tersebut. “Hai sadaraku, janganlah kalian menembaki burung itu. Burung itu ingin hidup bebas, mereka juga berhak untuk hidup,” tegur Rohib. “Siapa kamu ? berani-beraninya kamu menegur kami !” kata salah satu dari sekelompok anak itu. “Jika kalian tidak menembak burung itu lagi, maka kalian akan aku beri uang,” Rohib lalu memberikan uang hasil perbekalan yang diberikan kedua orang tuanya. Uang perbekalan itu akhirnya habis juga, setelah Rohib memberikannya kepada pengemis, penduduk yang bersedia menerima kehadirannya ketika Rohib ingin berteduh dan beristirahat di sebuah rumah, anak-anak yang membunuh burung dengan ketapel tadi, atau orang yang membutuhkan. Begitulah sikap Rohib, dia anak yang manja, namun memiliki kemuliaan hati dan bersikap santun kepada sesama. Rohib bertemu raja ular Rohib tidak memiliki perbekalan lagi. Dia tidak tau harus beristirahat di mana. Hingga akhirnya dia kelelahan dan tertidur di bawah pohon rindang. Tidak lama kemudian, seekor ular besar datang menghampiri Rohib. Rohib yang saat itu tertidur pulas, tiba-tiba terbangun dengan suara gesekan dedaunan yang diakibatkan oleh kedatangan ular. Melihat ular besar berada di hadapannya, Rohib terperanjat dan berusaha melarikan diri. Namun sang ular tersebut berusaha menghentikan langkah Rohib dengan berkata layaknya seperti manusia. “Jangan takut anak muda, saya adalah raja ular di hutan ini,” kata sang ular. “Bbb.. baiklah...,” kata Rohib dengan wajah pucat pasi. “Aku ingin bertanya, ada apa gerangan engkau berada di sini ?” tanya sang ular. Rohib menceritakan kisahnya hingga akhirnya sampai di bawah pohon rindang itu. Mendengar penjelasan Rohib, sang ular kagum akan kebaikan Rohib yang membantu manusia dan makhluk hidup lainnya. “Rohib, kamu adalah anak yang baik. Sebagai imbalan kebaikanmu, kamu akan kuberikan sebuah benda ini,” sang ular menjulurkan lidahnya. Dia memberikan sebuah benda kepada Rohib. Mentiko Betuah “Apa nama benda ini ?” tanya Rohib. “Benda ini bernama Mentiko Betuah. Benda ini dapat mengabulkan apa saja yang engkau inginkan,” kata sang ular. Akhirnya sang ular pamit dan Rohib tidak lupa mengucapkan banyak terimakasih kepada sang ular. Rohib berharap agar benda tersebut dapat menjadikan ayahnya tidak murka lagi kepadanya. “Hai Mentiko Betuah, aku minta uang yang banyak,” perintah Rohib. Akhirnya munculah uang yang sangat banyak di hadapan Rohib. Rohib terlihat senang. Dia membawa uang tersebut untuk kembali kepada ayahnya di istana. Ketika sampai di istana, sang ayah merasa senang karena anaknya telah sukses dan membawa uang banyak. “Mentiko Betuah ini membawa keberuntungan bagiku. Bagaimana kalau benda ini aku jadikan cincin, jadi benda ini dapat dibawa dengan mudah kemana saja aku pergi,” gumam Rohib. Menurut cerita rakyat Aceh, Mentiko Betuah akhirnya dibawa Rohib kepada tukang pembuat cincin. Sang pembuat cincin yang tau dengan keajaiban Mentiko Betuah tersebut akhirnya membawa kabur benda tersebut. Ketika Rohib mengetahui bahwa Mentiko Betuah dibawa kabur oleh tukang pembuat cincin, dia mengutus ketiga temannya yaitu tikus, kucing dan anjing untuk mencari Mentiko Betuah tersebut. Akhirnya, dari hasil pelacakan sang anjing, tukang pembuat cincin ditemukan tertidur di pinggiran sungai. Mentiko Betuah tersebut disembunyikan oleh si pembuat cincin ke dalam mulutnya. Untuk mengeluarkan Mentiko Betuah tersebut, sang kucing memasukan ekornya ke dalam lubang hidung si pembuat cincin. Si pembuat cincin itu bersin dan mengeluarkan Mentiko Betuah. Benda itu berhasil ditangkap oleh tikus tanpa pengetahuan anjing dan kucing. Si tikus hanya berkata behwa Mentiko Betuah jatuh ke dalam sungai. Anjing dan kucing akhirnya sibuk mencari benda itu hingga ke dasar sungai. Mentiko Betuah yang dibawa tikus akhirnya diserahkan kepada Rohib. Rohib sangat senang atas keberhasilan dari usaha si tikus. Selang beberapa waktu kemudian, si kucing dan anjing mengabarkan bahwa mereka tidak menemukan Mentiko Betuah kepada Rohib. Namun, alangkah terkejutnya kucing dan anjing, bahwa Mentiko Betuah telah sampai ke tangan Rohib. Kucing dan anjing tau bahwa ini adalah perilaku dari kelicikan tikus. Hingga saat itu, anjing dan kucing menjadi benci terhadap tikus. Mentiko Betuah merupakan cerita rakyat yang berasal dari Aceh (Nanggroe Aceh Darussalam). Cerita ini mengisahkan tentang seorang anak raja yang bernama Rohib. Rohib sangat dimanja oleh kedua orang tuanya. Segala keinginan Rohib selalu dikabulkan. Meskipun manja, Rohib sebenarnya anak yang baik. Suatu ketika, Rohib membuat kecewa orang tuanya dan membuat dia diusir dari istana. Demikianlah cerita rakyat dari Aceh yang berjudul Mentiko Betuah. Pesan moral yag dapat kita ambil dari cerita rakyat ini adalah kita harus selalu berbuat kebaikan, dan jangan melakukan tindakan licik yang dapat menimbulkan permusuhan. Terimakasih telah mengunjungi blog ini.</t>
  </si>
  <si>
    <t>Ridho</t>
  </si>
  <si>
    <t>Asal Usul Danau Tondano</t>
  </si>
  <si>
    <t xml:space="preserve">Konon, danau Tondano terbentuk akibat kemurkaan alam, karena pernikahan anak dari Tonaas bagian Utara dan Selatan. Tonaas merupakan pemimpin kekuasaan yang kala itu mendiami dua kubu di sebuah gunung tinggi.
Kedua pemimpin tersebut akhirnya memiliki anak. Di mana Tonaas Utara dikaruniai anak perempuan bernama Marimbaouw, sementara Tonaas Selatan memiliki anak laki-laki bernama Maharimbouw. Semasa kecil keduanya tak pernah bertemu karena faktor perbedaan wilayah tersebut.
Awal mula permasalahan itu terjadi lantaran Marimbouw yang menjadi satu-satunya anak Tonnas utara merupakan perempuan. Hal itu pun menjadi penghalang penerus kekuasaan dan tahta.
Kemudian, sang ayah pun memintanya untuk berperilaku serta berpakaian layaknya pria dan melakukan sumpah untuk tidak menikah, agar tahta turut kepadanya. Janji tersebut pun disaksikan oleh masyarakat sekitar. Kemudian, dia juga belajar ilmu beladiri serta mendalami karakter pria.
Hingga akhirnya suatu ketika Marimbouw berburu kemudian tersesat di hutan. Tapi, keberadaanya dicurigai oleh Maharimbouw dan langsung menangkapnya.
Pada penangkapan tersebut, kedok Marimbouw seketika terbuka dan rambut panjangnya pun terurai. Hal itulah yang membuat Maharimbouw jatuh hati kepada Marimbouw.
Sejak pertemuan itu, keduanya melakukan hubungan secara diam-diam, hingga pada akhirnya Maharimbouw memutuskan untuk menikahi Marimbouw. Tapi, keinginannya sempat ditolak karena perjanjian yang sudah dilakukan oleh Marimbouw pada sang Ayah.
Meski demikian, Maharimbouw dan Marimbouw pun akhirnya menikah. Tapi, tidak lama setelah pernikahannya dan karena Marimbouw melanggar perjanjian, alam pun murka dan seketika terjadi gempa bumi serta letusan gunung yang membentuk Danau Tondano. </t>
  </si>
  <si>
    <t>Putri Cendrawasih</t>
  </si>
  <si>
    <t>Kisah ini menceritakan tentang seorang perempuan tua yang tinggal di pegunungan Bumberi di Fak-Fak bersama dengan anjing betinanya.
Perempuan tua dan anjingnya ini biasa mencari makanan di pedalaman hutan.
Suatu kali, si perempuan tua dan anjingnya sampai ke sebuah pohon pandan yang dipenuhi buah.
Perempuan tua itu lalu memungut buah di pohon pandan dan memberikannya pada anjingnya yang langsung melahap buah itu tanpa bersisa.
Namun, hal ajaib terjadi setelah anjing itu makan buah pohon pandan itu, perut anjing itu membesar dan membuat anjing itu melahirkan anak anjing.
Melihat hal itu, si perempuan tua ini lalu melakukan hal yang sama dengan memakan buah pandan itu.
Hal itu menyebabkan si perempuan tua hamil lalu melahirkan seorang anak laki-laki yang diberi nama Kweiya.
Kweiya, si anak laki-laki yang lahir dari buah pandan ajaib tumbuh besar jadi anak laki-laki yang rajin membantu sang ibu.
Suatu hari sang ibu ikut membantu Kweiya untuk membakar daun-daun yang ditebang oleh Kweiya di dalam gunung. Asap pembakaran daun-daun itu mengepul sampai langit.
Hal ini disadari oleh seorang laki-laki tua yang sedang mencari ikan di laut.
Asap itu membuat laki-laki tua berusaha untuk mencari darimana asal dari asap yang membumbung tinggi.
Si laki-laki tua menemukan Kweiya sedang menebang pohon di bawah terik panas matahari, sehingga si laki-laki lalu meminjamkan kapak besi untuk memudahkan proses penebangan pohon.
Kweiya pulang bersama si laki-laki tua, namun pada awalnya Kweiya tak langsung mengenalkannya pada sang Ibu.
Bahkan Kweiya menyembunyikan si laki-laki tua dalam bungkusan tebu, yang lalu ditemukan oleh sang ibu.
Kweiya meminta sang ibu agar menerima si laki-laki tua yang sudah baik hati membantunya meminjamkan kapak besi untuk menebang pohon.
Sang ibu setuju untuk hidup bersama dengan Kweiya dan laki-laki tua, sampai akhirnya keduanya melahirkan beberapa adik untuk Kweiya.
Namun, ternyata adik-adik Kweiya merasa iri dan berusaha untuk mencelakai sang kakak.
Hal itu mendorong Kweiya bersembunyi dan menghindar dari upaya jahat adik-adiknya, Kweiya lalu bersembunyi di sudut rumah sambil memintal tali dari kulit pohon genemo.
Sang ibu yang mengetahui nasib sang anak sulungnya lalu berusaha memanggil keluar sang anak, namun yang muncul adalah seekor burung ajaib yang punya surai ekor yang sangat indah.
Sang ibu menangis menyadari bahwa sang anak sudah berubah menjadi burung.
Ternyata Kweiya juga membuatkan pintalan untuk sang ibu sehingga sang ibu bisa berubah menjadi burung bersamanya.
Kejadian itu membuat adik-adik Kweiya merasa bersedih dan saling menyalahkan atas kepergian sang ibu dan kakaknya.
Mereka lalu saling melempar satu sama lain dengan abu dari tungku perapian yang merubah mereka menjadi burung-burung.
Sang ayah yang melihat anak-anak dan istrinya merubah warna bulunya supaya enggak mencolok supaya tak diburu orang.
Namun, hal itu enggak diindahkan sehingga sang ayah memutuskan untuk menceburkan diri ke laut dan berubah menjadi penguasa laut.</t>
  </si>
  <si>
    <t>Ayam dan Ikan Tongkol</t>
  </si>
  <si>
    <t>Dahulu kala di Kepulauan Riau, ikan tongkol dan ayam bersahabat erat. Mereka saling membantu satu sama lain. Sampai suatu hari, Raja Ayam memberitahukan kepada Raja Tongkol bahwa ada keluarga nelayan yang akan menikahkan anaknya dan mengadakan pesta besar-besaran.
“Jangan lupa sahabatku Raja Tongkol, kau harus datang bersama rakyatmu ke pesta besok malam. Kalian pasti akan sangat menikmatinya.” Ujar Raja Ayam.
“Baiklah, aku dan rakyatku akan dengan senang hati melihat pesta itu. Tetapi aku butuh bantuanmu, Raja Ayam sahabatku.” Jawab Raja Tongkol.
“Bantuan apa itu? Dengan senang hati aku akan membantumu.”
“Kami akan datang nanti malam saat air laut pasang. Namun kami harus kembali sebelum terbit matahari, sebelum air laut surut. Jadi kalian jangan lupa untuk berkokok untuk memberi tanda waktu bagi kami,” Raja Tongkol menjelaskan permintaannya.
“Tentu saja kami akan melakukannya.” Raja Ayam menyanggupi.
Keesokan harinya, pesta itu mulai digelar. Bulan purnama bersinar sangat terang. Air laut pun naik. Saat itulah rombongan rakyat tongkol datang. Mereka bersembunyi di karang-karang, tak jauh dari panggung utama.
Semua larut dalam acara yang indah ini diiringi dengan suara rebana yang bertalu-talu. Rakyat tongkol pun sangat menikmati. Malam semakin larut, rakyat tongkol pun enggan beranjak dari pesta. Masalahnya, warga pantai dan para tongkol yang tertidur, Raja Ayam dan rakyatnya juga ikut pulas.
Celaka! Air laut mulai surut, tapi tidak ada satupun ayam yang berkokok! Saat matahari sudah terbit, satu per satu ikan mulai bangun. Betapa kagetnya mereka melihat pantai mulai mongering.
“Oh tidak! Air laut sudah surut! Kemana ayam jantan yang bertugas berkokok membantu rakyat tongkol?” para tongkol pun mulai panik. Mereka terjebak di karang-karang yang sudah kering. Sebagian tongkol melompat-lompat, berusaha kembali ke pantai yang berair. Namun hanya sedikit yang berhasil, salah satunya Raja Tongkol.
Ketika hangatnya sinar matahari mulai menusuk kulit, Raja Ayam baru terbangun. Diikuti oleh ayam-ayam yang lain. “Ya ampun! Ternyata hari sudah pagi. Bagaimana dengan nasib rakyat tongkol?” pikir Raja Ayam kebingungan dan panik.
Tak lama warga yang tinggal di pinggiran pantai pun mulai terbangun. Mereka sangat terkejut melihat banyak sekali ikan tongkol menggelepar-gelepar di karang-karang sepanjang pantai. Mereka lalu beramai-ramai menangkap ikan-ikan itu dan menampungnya di ember untuk dibawa pulang.
Melihat rakyatnya ditangkapi oleh orang-orang, Raja Tongkol sangat marah. Ia pun mengucapkan sumpah untuk Raja Ayam dan rakyatnya “Persahabatan kita sudah selesai, Raja Ayam! Mulai sekarang kami rakyat tongkol akan memakan semua rakyat ayam, terutama kalian, ayam jantan!” Raja Tongkol berseru.
Sejak saat itu, ikan tongkol dan ayam menjadi musuh abadi. Mulai saat itu, para nelayan di sekitar pantai wilayah Riau kerap menggunakan umpan bulu ayam untuk memancing ikan tongkol.</t>
  </si>
  <si>
    <t>Pesut Mahakam</t>
  </si>
  <si>
    <t>Alkisah, disebuah desa hiduplah sepasang suami istri bersama dengan dua orang anaknya. Seorang anak laki-laki dan anak perempuan.
Pak Pung adalah nama suami itu. Ia hidup dan mencari nafkah dengan bertani dan menangkap ikan.
Mereka hidup dengan tenang dan bahagia. Namun, suatu hari istri Pak Pung jatuh sakit. Hingga akhirnya ia harus meninggal dunia.
Tinggallah Pak Pung bersama kedua orang anaknya.
Pekerjaannya pun menjadi kian berat, lantaran di samping bekerja di ladang, mencari ikan, ia juga harus mengurus kedua orang anaknya. Semakin hari Pak Pung merasa semakin terbebani.
Hingga suatu hari, diadakanlah sebuah pesta panen di kampung tersebut. Semua masyarakat bergembira akan hasil panen yang melimpah, termasuk Pak Pung.
Pada saat itu, Pak Pun turut bernyanyi dan menari bersama seorang gadis cantik. Timbullah perasaan suka dan jatuh cinta kepada gadis tersebut di dalam hatinya.
Pak Pung lantas mengajak gadis tersebut menikah. Dan ternyata, lamarannya diterima. Sang Gadis bersedia menjadi istri Pak Pung.
Kini hidup Pak Pung tak lagi kesepian. Mereka hidup rukun dan bahagia sebagai sepasang keluarga bersama dengan dua orang anak Pak Pung.
Namun kebahagiaan itu tak bertahan lama. Semakin hari, tabiat buruk sang istri semakin terlihat. Terutama kepada anak-anak mereka, sang istri selalu berlaku kasar.
Ia juga sering menghukum anak-anak tersebut dan tidak memberinya makan.
Kedua anak itu juga disuruh untuk mencari kayu bakar di hutan. Jika kayu bakar yang didapat kurang, mereka harus bermalam di hutan sampai kayu bakarnya cukup.
Suatu hari kedua anak itu pun tidak mendapatkan kayu bakar. Akibatnya mereka sudah tahu bahwa mereka harus bermalam di dalam hutan.
Malam itu mereka pun kelaparan di dalam hutan.
Namun tiba-tiba, mereka bertemu dengan seorang kakek tua. Kakek tersebut mengajak kedua kakak beradik tersebut untuk pergi ke utara.
Di sana terdapat sebuah pohon yang penuh dengan buah-buahan. Anak-anak diperbolehkan untuk mengambil sebanyak mungkin buah, namun hanya boleh sekali. Jika sudah mengambil buah maka tidak boleh lagi kembali.
Sayangnya, kedua anak tersebut terlupa diri dan kembali lagi mengambil buah tersebut.
Keesokan harinya, keduanya pun pulang ke rumah. Namun sungguh tak disangka, sesampai di kampung, mereka tidak dapat menemukan kedua orang tua mereka.
Setelah bertanya kepada para tetangga, ternyata kedua orang tuanya telah pindah. Para tetangga pun memberitahu kemana kedua orang tua mereka pindah.
Kedua kakak beradik pun lekas berangkat untuk mencari alamat baru Pak Pung. Hingga akhirnya mereka menemukan sebuah pondok yang ada di tengah ladang.
Itulah rumah baru Pak Pung.
Karena kelaparan, si kakak beradik segera masuk ke dalam rumah tersebut untuk mencari makan. Beruntungnya, mereka menemukan nasi ketan di atas periuk panas. Keduanya pun menyantap habis nasi ketan tersebut hingga kenyang.
Setelah puas dan kenyang, mereka pun merasa gerah dan kepanasan. Keduanya pun keluar rumah untuk mencari udara segar.
Karena masih kepanasan, mereka memutuskan untuk melepaskan baju dan terjun ke sungai.
Ketika Pak Pung dan istrinya pulang ke rumah, mereka kaget melihat nasi ketan yang sudah dibuat telah habis. Mereka menjadi penasaran, siapakah gerangan yang menghabiskan makanan tersebut.
Mereka pun menelusuri jejak dari bekas-bekas makanan yang terjatuh di tanah. Hingga akhirnya mereka sampai di pinggir sungai.
Dari dalam sungai, Pak Pung dan istrinya melihat dua ekor ikan sedang timbul tenggelam. Kedua ikan tersebut berenang sambil menyemburkan air dari hidung dan mulutnya.
Melihat gelagat si ikan, tiba-tiba Pak Pung menyadari bahwa kedua ikan pesut itu tak lain adalah anak mereka. Keduanya pun menjadi sangat sedih mendapati anaknya telah berubah menjadi ikan pesut. Khususnya sang istri, ia pun akhirnya menyesal dengan segala perbuatannya kepada kedua anak tirinya itu.</t>
  </si>
  <si>
    <t>Asal Usul Burung Ruai</t>
  </si>
  <si>
    <t>Kisah ini dimulai dengan sosok seorang raja yang bijaksana dan memiliki tujuh orang puteri yang cantik. Di antara ketujuh puteri, Si Bungsu adalah yang paling cantik dan memiliki budi pekerti yang baik serta taat pada orang tua. Keenam kakak Si Bungsu memiliki budi pekerti yang buruk, sering iri hati, membantah orang tua, dan malas bekerja.
Karena kebaikan dan kejujuran Si Bungsu, sang ayah sangat menyayangi dan mengasihi puteri bungsu tersebut, sementara keenam kakaknya merasa iri dan marah. Suatu hari, sang raja harus meninggalkan kerajaan dan menyerahkan kekuasaan kepada Si Bungsu. Hal ini memicu rencana jahat keenam kakaknya untuk mencelakai Si Bungsu dengan meninggalkannya di dalam gua batu.
Terperangkap dalam gua selama tujuh hari tujuh malam, Si Bungsu menangis dan meratapi nasibnya. Namun, bantuan tiba dalam bentuk seorang kakek tua yang sakti. Si Kakek memberi pertolongan kepada Si Bungsu dan mengubahnya menjadi burung yang indah dengan bulu-bulu yang menakjubkan. Si Bungsu kemudian diubah menjadi seekor burung yang diberi nama Burung Ruai.
Si Kakek memberikan tugas pada Burung Ruai untuk mengerami telur-telur yang dihasilkan dari air mata Si Bungsu. Telur-telur tersebut kemudian menetas menjadi burung-burung baru, dan Burung Ruai menjadi teman bagi mereka. Keberadaan burung-burung Ruai kemudian beterbangan hingga ke istana kerajaan.
Setelah peristiwa itu, gua tempat Si Bungsu diubah menjadi burung dinamakan Gunung Ruai. Burung Ruai menjadi simbol keindahan, kebaikan, dan harapan di kalangan masyarakat setempat.</t>
  </si>
  <si>
    <t>Legenda Gunung Semeru</t>
  </si>
  <si>
    <t>Alkisah, pada suatu masa para dewa dan raksasa diminta Batara Guru sebagai penguasa tunggal untuk memindah Gunung Mahameru di India, sebagai paku pada Pulau Jawa agar tidak bergerak.
Dewa Wisnu kemudian menjelma kura-kura raksasa. Ia menggendong gunung itu di punggungnya.
Sementara Dewa Brahma menjelma ular panjang yang membelitkan tubuhnya pada gunung dan badan kura-kura. Sehingga gunung itu dapat diangkut dengan aman.
Dewa-dewa tersebut meletakkan gunung itu di bagian pertama pulau yang mereka temui, yaitu bagian barat Pulau Jawa. Namun berat gunung itu membuat ujung pulau bagian timur terangkat ke atas. Akhirnya Gunung Mahameru dipindah ke timur.
Ketika Gunung Mahameru diletakkan di bagian timur Pulau Jawa, posisinya miring ke arah utara. Sehingga ujung gunung dipotong dan potongannya itu diletakkan ke arah barat laut.
Potongan gunung tersebut diberi nama Gunung Pawitra yang kini dikenal sebagai Gunung Penanggungan. Tak heran banyak orang yang menganggap Gunung Penanggungan adalah replika Gunung Semeru.
Bagian utama dari Gunung Mahameru merupakan tempat bersemayam Dewa Shiwa, yang sekarang dikenal dengan nama Gunung Semeru. Pada saat Sang Hyang Siwa datang ke Pulau Jawa, dilihatnya banyak pohon Jawawut. Sehingga pulau tersebut dinamakan Jawa.</t>
  </si>
  <si>
    <t>Kisah Raja Jayabaya</t>
  </si>
  <si>
    <t>Prabu Jayabaya merupakan Raja Kediri periode 1135-1159 Masehi yang terkenal akan kesaktiannya hingga bisa meramal masa depan yang hingga saat ini diyakini sebagian besar telah terbukti dan terjadi. Prabu Jayabaya naik takhta sebagai Raja Kediri dengan gelar Sri Maharaja Sang Mapanji Jayabhaya Sri Warmeswara Madhusudana Awataranindita Suhtrisingha Parakrama Uttunggadewa. Saat di bawah kekuasaan Prabu Jayabaya, Kerajaan Kediri disegani dan berada pada puncak kejayaan. Ramalan Prabu Jayabaya disebut sebagai Jangka Jayabaya yang melegenda. Beberapa ramalannya saat itu tentang masa depan hingga kini diyakini terbukti. Sejumlah bukti kebenaran ramalan Prabu Jayabaya banyak diingat masyarakat. Di antaranya ramalan bahwa Pulau Jawa nantinya akan berkalung besi. Jika ditafsirkan sekarang kemungkinan adalah kehadiran kereta api dengan relnya dari besi yang mengelilingi Pulau Jawa. Ramalan Prabu Jayabaya yang terkenal lainnya adalah kedatangan pria berkulit putih yang akan menduduki Jawa dalam waktu yang sangat lama. Ramalan itu kemudian dikaitkan dengan penjajahan Indonesia oleh Belanda yang menjejakkan kaki di bumi Nusantara pada 1595, lebih dari 400 tahun setelah pemerintahan Prabu Jayabaya. Ramalan itu diikuti oleh firasatnya tentang orang-orang berkulit kuning dari utara, yang kedatangannya akan menandai berakhirnya kekuasaan orang kulit putih Indonesia dan kemudian akan menduduki Jawa sendiri seumur hidup. Prediksi ini sesuai dengan kedatangan Jepang yang menginvasi Indonesia pada Perang Dunia II. Meski demikian, ada ramalan Prabu Jayabaya yang hingga kini belum terjadi namun tetap diyakini sebagian besar masyarakat Indonesia, khususnya orang Jawa. Dalam ramalan itu, Prabu Jayabaya percaya bahwa akan ada masa di mana Indonesia dipimpin oleh seorang Ratu Adil yang akan membawa Tanah Air menuju kemakmuran. Dalam buku "Ramalan Jayabaya, Indonesia Masa Lampau, Masa Kini, dan Masa Depan" karangan Suwidi Tono disebutkan gambaran ciri-ciri yang menandai masa dimana 'Ratu Adil' tersebut akan segera tiba. Datangnya sang Ratu Adil menurut ramalan Jayabaya yakni ditandai gunung-gunung yang akan meletus, bumi berguncang, laut dan sungai akan meluap. Sosok Ratu Adil yang dimaksud adalah Satrio Piningit. Ratu Adil akan muncul di masa penuh penderitaan, masa penuh kesewenang-wenangan, masa ketidakadilan, orang-orang licik akan berkuasa dan yang baik akan tertindas. Setelah masa yang paling berat itu, diramalkan akan datang zaman baru, zaman penuh kemegahan dan kemuliaan, zaman keemasan bagi Nusantara. Ratu Adil (Satria Piningit) merupakan mitologi yang mengatakan bahwa akan datang seorang pemimpin yang akan menjadi penyelamat, ia akan membawa keadilan dan kesejahteraan bagi masyarakatnya. Kata kunci Ramalan Jayabaya diyakini adalah wolak-waliking zaman (perubahan zaman). Hal itu menggambarkan kefanaan dalam kehidupan di dunia serta keniscaraan tentang pembalasan yang setimpal. Dalam buku Ramalan Jayabaya (Bagian Akhir) Indonesia Masa Lampau, Masa Kini, dan Masa Depan, disebutkan Prabu Jayabaya memerintahkan dua pujangga, yaitu Mpu Sedah dan Mpu Panuluh untuk menyadur dan menciptakan karya sastra. Karya tersebut kemudian dikembangkan dan disebarluaskan kepada rakyat melalui tembang berbahasa Jawa.</t>
  </si>
  <si>
    <t>Legenda Gunung Merapi</t>
  </si>
  <si>
    <t>Kejadian Gunung Merapi diceritakan setelah para dewa menciptakan Pulau Jawa. Ternyata Pulau Jawa memiliki kemiringan dan cara untuk menyeimbangkannya harus ada sebuah gunung di tengah-tengahnya.
Gunung tersebut didatangkan dari laut selatan, yang bernama Gunung Jamurdipa. Di tempat yang sudah ditetapkan terdapat dua empu yang sedang membuat keris, yaitu Empu Pamadi dan Empu Rama. Kedua empu tersebut diminta oleh Batara Narada dan Batara Panyarikan yang telah diutus oleh Batara Guru untuk pergi.
Tetapi kedua empu itu menolak dengan alasan jika membuat keris pusaka tidak baik berpindah tempat, maka dari itu terjadilah peperangan. Para dewa tersebut ternyata dapat dikalahkan, sehingga Batara Guru murka.
Kemudian Batara Guru memerintahkan Batara Bayu untuk meniup Gunung Jamurdipa. Maka dalam sekejap gunung tersebut sudah berada dalam tempatnya dan menindih kedua empu tersebut. Namun cerita tersebut tidak berhenti ketika Gunung Jamurdipa telah berada di tempatnya.
Ketika dua empu tertindih dan mereka mati, tetapi ternyata perapiannya tidak mati dan berubah menjadi kawah. Hal tersebut yang membuat Gunung Jamurdipa diberi nama Gunung Merapi.</t>
  </si>
  <si>
    <t>Jaka Tarub</t>
  </si>
  <si>
    <t>Jaka Tarub adalah seorang pemuda gagah yang memiliki kesaktian. Ia sering keluar masuk hutan untuk berburu di kawasan gunung keramat. Di gunung itu terdapat sebuah telaga. Tanpa sengaja, ia melihat dan kemudian mengamati tujuh bidadari sedang mandi di telaga tersebut. Karena terpikat, Jaka Tarub mengambil selendang yang tengah disampirkan milik salah seorang bidadari. Ketika para bidadari selesai mandi, mereka berdandan dan siap kembali ke kahyangan. Salah seorang bidadari, karena tidak menemukan selendangnya, tidak mampu kembali dan akhirnya ditinggal pergi oleh kawan-kawannya karena hari sudah beranjak senja. Jaka Tarub lalu muncul dan berpura-pura menolong. Bidadari yang bernama Nawangwulan itu bersedia ikut pulang ke rumah Jaka Tarub karena hari sudah senja.
Singkat cerita, keduanya lalu menikah. Dari pernikahan ini lahirlah seorang putri yang dinamai Nawangsih. Sebelum menikah, Nawangwulan mengingatkan pada Jaka Tarub agar jangan pernah menanyakan rahasia kebiasaan dirinya kelak setelah menjadi isteri. Rahasia Nawangwulan adalah ia selalu menanak nasi menggunakan hanya sebutir beras dalam penanak nasi tetapi menghasilkan nasi yang banyak. Jaka Tarub yang penasaran tidak menanyakan kepada Nawangwulan, tetapi langsung membuka tutup penanak nasi. Akibat tindakan ini, kesaktian Nawangwulan hilang. Sejak itu ia menanak nasi seperti wanita pada umumnya. Akibat hal ini, persediaan gabah di lumbung menjadi cepat habis. Ketika persediaan gabah tinggal sedikit, Nawangwulan menemukan selendangnya, yang ternyata disembunyikan suaminya di dalam lumbung.
Nawangwulan bergabung kembali bersama bidadari lain.
Nawangwulan marah saat mengetahui kalau suaminya yang telah mencuri benda tersebut. Ia mengancam meninggalkan Jaka Tarub. Jaka Tarub memohon istrinya untuk tidak kembali ke kahyangan. Namun, tekad Nawangwulan sudah bulat. Hanya saja, pada waktu-waktu tertentu ia rela datang ke marcapada untuk menyusui bayi Nawangsih.</t>
  </si>
  <si>
    <t>Kisah Raja Brawijaya</t>
  </si>
  <si>
    <t>Akibat mengalami kekalahan melawan Raden Patah dan Pasukan Demak, Raja Brawijaya V kemudian mengasingkan diri ke Gunung Lawu. Ia dibersamai oleh pengikutnya bernama Sabdo Palon dan sejumlah pasukan.
Ide untuk mengasingkan diri ke Gunung Lawu itu didapatkan sang raja tatkala dirinya bermeditasi. Ia mendapatkan petunjuk bahwa Majapahit sudah pudar kekuasaannya, dan "Wahyu Kedaton" akan dipindah ke Kerajaan Demak.
Setibanya di Gunung Lawu, keduanya bertemu dengan Dipa Menggala dan Wangsa Menggala. Mereka adalah kepala dusun yang setia kepada Pemerintahan Majapahit.
Keduanya kemudian pergi mengantarkan junjungannya tersebut ke atas Gunung Lawu. Di bagian atas, Raja Brawijaya V dan Sabdo Palon berpisah. Sang raja pergi ke sebuah tempat yang nantinya dinamai Hargo Dalem, sedangkan Sabdo Palon mengasingkan diri ke Hargo Dumiling.
Selama beberapa saat, sang raja melakukan olah batin di atas gunung tersebut. Suatu hari, seorang putranya yang bernama Raden Gugur datang tergopoh-gopoh karena dikejar Pasukan dari Kadipaten Cepu.
Brawijaya V segera memerintahkan sisa pasukannya untuk bertarung. Tak mau ketinggalan, Dipa Menggala dan Wangsa Menggala turut serta membantu dan bertarung dengan hebat. Seluruh prajurit dari kedua belah pihak gugur, hanya tersisa Dipa Menggala, Wangsa Menggala, dan Adipati Cepu yang kemudian melarikan diri.
Akibat perannya, Brawijaya V mengangkat Dipa Menggala sebagai patih untuk menjaga Gunung Lawu dan 4 arah mata anginnya. Sementara itu, Wangsa Menggala diberi tugas untuk menolong keturunan Brawijaya V yang ingin naik ke puncak Gunung Lawu, sebagaimana dikutip dari laman Kominfo Magetan.
Konon, Wangsa Menggala kemudian berubah menjadi seekor burung Jalak Lawu yang kerap menolong pendaki ketika tersesat di Gunung Lawu. Usai mengangkat kedua kepala dusun tersebut, Brawijaya V kemudian melakukan moksa atau menghilang dari puncak Gunung Lawu.
Tidak dapat dipastikan kapan waktu tepatnya peristiwa tersebut terjadi. Bahkan, sebagaimana telah dijelaskan sebelumnya, hingga kini masih belum ada penjelasan yang diyakini 100% benar terkait akhir hayat Raja Brawijaya V.</t>
  </si>
  <si>
    <t>Roro Mendut</t>
  </si>
  <si>
    <t>Diawali dari seorang gadis bernama Roro Mendut yang dikenal sangat cantik yang tinggal di sebuah desa nelayan di Kadipaten Pati bernama Teluk Cikal.
Dirinya tinggal di masa pemerintahan Adipati Pragulo II. Kadipaten Pati sendiri merupakan salah satu kawasan taklukan Kesultanan Mataram yang dipimpin oleh Sultan Agung. Roro Mendut juga dikenal sebagai sosok gadis yang berpendirian teguh. Dia tidak sungkan untuk menolak setiap pinangan laki-laki yang diberikan kepadanya.
Dikisahkan Roro Mendut telah melabuhkan hatinya kepada sosok pemuda desa yang tampan bernama Pronocitro, putra Nyai Simobarong, seorang saudagar kaya raya. Namun kecantikan Roro Mendut ini mendapat perhatian dari Adipati Pragulo II dan hendak menjadikannya sebagai selir namun berkali-kali Roro Mendut menolak pinangan sang Adipati.
Merasa kecewa, Pragulo II berencana menculik Roro Mendut. Dia mengutus prajurtinya untuk membawa Roro Mendut secara paksa. Setelah dibawa ke istana, Roro Mendut dipingit untuk dipersiapkan sebagai selir.
Sementara itu, terjadi pergolakan antara Sultan Agung dan Adipati Pragulo. Sang Adipati dianggap sebagai pemberontak oleh Sultan Agung karena tidak mau membayar upeti kepada Kesultanan Mataram. Singkatnya terjadi peperangan antara Sultan Agung dan Adipati Pragulo.
Dalam peperangan ini, Sultan Agung mengirimkan Abdi Pemegang Panyungnya yang dengan kerelaan hati mau menggantikan Sultan Agung untuk berperang melawan Adipati yang memiliki baju zirah. Konon baju zirah itu tahan terhadap senjata apapun.
Dalam peperangan itu, Sultan Agung membekali sang abdi payung dengan tombak baru bernama tombak pusaka kelinting. Dengan bekal tombak itu, sang abdi payung langsung menyerang sang Adipati namun masih bisa ditepis, hingga akhirnya berhasil Adipati berhasil ditikam saat lengah dan tidak terlindungi baju zirah.
Adipati seketika tewas dan panglima prajurit yang berada dibawah kepemimpinan Sultan Agung, Tumenggung Wiraguna, langsung merampas semua harta kekayaan dan kepunyaan Adipati, termasuk Roro Mendut. Tumenggung Wiraguna langsung terpesona dengan kecantikan Roro Mendut dan memboyongnya ke Kerajaan Mataram untuk dijadikan selir.
Karena keteguhan pribadinya, Roro Mendut berkali-kali menolak tawaran Tumenggung dan dengan berani mengaku bahwa dirinya telah memiliki kekasih yang dia cintai, yaitu Pronocitro. Tumenggung murka, Roro Mendut dipaksa untuk membayar pajak kepada Mataram yang tidak dibayarkan oleh Adipati Pragulo II.
Ancaman Tumenggung itu dipenuhi oleh Roro Mendut dan dirinya berinisiatif untuk menjual rokok. Beruntungnya, rokok yang dijual Roro Mendut itu laku keras dan bahkan ada yang mau membeli rokok bekas yang sudah dihisap oleh Roro Mendut.
Singkat cerita, Roro Mendut bertemu dengan kekasihnya, Pronocitro, saat berjualan rokok, Mereka merencanakan untuk melarikan diri. Namun sayang, saat berhasil kabur, keberadaan mereka diketahui oleh pasukan Tumenggung Wiraguna,
Roro Mendut dibawa kembali secara paksa ke Kerajaan Mataram dan Pronocitro ditangkap dan dibunuh diam-diam. Saat Roro Mendut mengetahui kekasihnya dibunuh, dia mengambil keris dari Tumenggung dan bunuh diri, Dia tergeletak mati di dekat kuburan Pronocitro yang berlokasi tak jauh dari Kerajaan Mataram Yogyakarta.
Roro Mendut akhirnya dikuburkan satu liang dengan kekasihnya oleh Tumenggung Wiraguna sebagai bentuk menebus kesalahannya.</t>
  </si>
  <si>
    <t>Joko Bodo</t>
  </si>
  <si>
    <t>Di sebuah desa tinggallah seorang janda bersama dengan anak laki-laki tunggalnya. Anak itu amat bodoh. Oleh sebab itu, ia terkenal dengan nama Joko Bodo. Walau begitu, si ibu amat sayang kepadanya. Pada suatu hari, Joko Bodo pergi ke hutan mencari kayu.
Di dalam hutan, di bawah sebatang kayu yang besar, ia menemukan seorang wanita cantik yang sedang tidur nyenyak. Joko Bodo kagum melihat kecantikan wanita tersebut. Tanpa berpikir panjang lagi Joko Bodo menggendong wanita itu dan membawanya pulang ke rumahnya.
Setibanya di rumah, wanita cantik itu dibaringkan di atas tempat tidur di kamar ibunya. Kemudian, Joko Bodo menemui ibunya dan berkata, "Ibu, saya tadi menemukan seorang gadis yang amat manis rupanya. Saya ingin mengawininya."
"Di mana gadis yang engkau katakan cantik itu sekarang anakku?" tanya ibunya girang.
"Sekarang ia sedang tidur nyenyak di kamar Ibu. Mungkin karena ia terlalu lelah menempuh perjalanan yang jauh dari hutan,"
"Ibu senang mendengar ceritamu, Joko Bodo," sambut ibunya.
Siang telah berganti malam. Di luar, alam telah menjadi gelap. Namun si gadis belum juga bangun dari tidurnya. Karena cemas akan kesehatan calon menantunya, si ibu berkata kepada Joko Bodo.
"Joko Bodo, bangunkan gadis itu agar dia makan dulu. Kasihan nanti lapar dia,"
"Bu, malam ini biarkan saja dia tidak usah makan. Tidak apa-apa. Besok pagi saja kita bangunkan dia,"
Esok paginya ketika orang-orang sudah siap untuk makan pagi, si gadis tidak muncul juga dari kamarnya. Melihat peristiwa ini, ibu Joko Bodo menjadi curiga. Mana ada orang yang mampu tidur hingga satu setengah hari.
Tanpa diketahui oleh Joko Bodo, si ibu menengok ke dalam kamar si gadis. Kemudian, ia masuk ke dalam bilik untuk memeriksa keadaan gadis yang tidak bangun dari tidurnya dengan teliti.
"Astaga," teriak si ibu sambil mengelus dadanya setelah yakin bahwa gadis yang dianggap sedang tidur itu sebenarnya sudah meninggal.
Si ibu cepat-cepat menemui Joko Bodo dan berkata, "Anakku, gadis yang engkau maksudkan itu sudah meninggal."
"Saya tidak percaya, Ibu. Ia tidak meninggal. Gadis itu sedang tidur nyenyak dan sebentar lagi akan bangun,"
Beberapa hari kemudian tercium bau busuk. Ketika Joko Bodo mencium bau busuk itu, ia menanyakan sebabnya kepada ibunya. Lalu sang ibu menjawab, "Anakku, bau itu berasal dari tubuh si gadis yang sudah mulai membusuk. Itulah tandanya bahwa gadis itu sesungguhnya sudah mati. Orang yang mati akan mengeluarkan bau busuk."
Sekarang mengertilah Joko Bodo bahwa setiap mayat akan berbau busuk. Segera diangkatnya tubuh gadis itu dan dibuangnya ke dalam sungai.
Pada suatu hari, ketika ibunya sedang memasak, tiba-tiba ibunya kentut. Bau sekali kentut orang tua itu hingga Joko Bodo mencium bau yang sangat menusuk hidung.
Tanpa pikir panjang lagi, ibunya segera digendongnya sambil menangis dengan sedih sekali, sebab disangka ibunya telah meninggal. Si ibu terus meronta-ronta ingin melepaskan diri.
"Joko Bodo, aku belum mati. Aku masih hidup. Lepaskan aku, ayo... Aku belum mati, anakku," mohon ibunya.
"Ya, tapi tubuh Ibu sudah bau. Itu artinya Ibu sudah mati," jawab Joko Bodo.
"Bau itu karena aku kentut," jawab si Ibu sambil terus meronta.
"Tidak, Ibu sudah mati," kata Joko Bodo sambil terus membawa ibunya ke tepi sungai.
Ibu yang malang itu dilemparkannya ke dalam sungai. Dia terbawa arus dan meninggal. Sore harinya, tatkala Joko Bodo sedang duduk sendiri sambil merenungkan nasibnya yang buruk, tiba-tiba ia pun kentut.
Mencium bau kentutnya sendiri yang busuk, Joko Bodo menjadi sangat terkejut, "Kalau begitu aku juga sudah mati. Tubuhku berbau busuk," pikir Joko Bodo.
Tanpa berpikir panjang lagi, ia segera berlari dan menceburkan dirinya ke dalam sungai. Ia terbawa arus dan meninggal oleh kebodohannya sendiri.</t>
  </si>
  <si>
    <t>Joko Kendil</t>
  </si>
  <si>
    <t>Pada zaman dahulu kala di sebuah wilayah terpencil di Jawa Tengah, ada seorang janda yang hidup miskin. Janda tersebut memiliki seorang anak laki-laki dengan bentuk tubuh yang menyerupai periuk untuk memasak nasi.
Di Jawa Tengah, periuk yang digunakan untuk memasak nasi disebut sebagai kendil. Sebab anak laki-laki tersebut memiliki bentuk tubuh seperti kendil, maka anak laki-laki tersebut pun dikenal dengan nama Joko Kendil.
Meskipun anaknya memiliki bentuk tubuh seperti periuk atau kendil, akan tetapi sang ibu tidak pernah merasa malu atau menyesal memiliki anak laki-laki tersebut. Justru sebaliknya, sang ibu justru menyayangi sang anak dengan tulus.
Ketika Joko Kendil masih kecil, Joko seperti anak-anak seusianya, ia adalah seorang anak kecil dengan sifat jenaka dan tentunya disukai oleh teman-teman sebayanya. Pada suatu hari ketika ada pesta perkawinan yang dihelat di dekat desanya, Joko Kendil secara diam-diam menyelinap ke dapur.
Seorang ibu kemudian melihat kendil dan memuji keindahan kendil tersebut dan menjadikan kendil tersebut sebagai tempat kue serta tempat buah-buahan. Tanpa disadari bahwa kendil yang dilihat oleh sang ibu adalah manusia yaitu si Joko Kendil.
Usai mengisi kendil tersebut hingga penuh, Joko Kendil pun secara perlahan-lahan menggelinding ke luar dapur. Melihat kejadian kendil tersebut bergerak, orang-orang di sekitar kemudian berteriak ajaib!
Lalu, mereka semua berebutan untuk memiliki kendil ajaib tersebut. Joko Kendil yang mengetahui ia diperebutkan kemudian menggelinding semakin cepat dan pulang ke rumah.
Setelah sampai di rumahnya, Joko Kendil lantas langsung menemui sang ibu. Ibunya merasa terheran-heran karena melihat Joko Kendil membawa kue serta buah yang sangat banyak.
Joko Kendil pun menceritakan tentang kejadian yang baru saja ia alami. Seluruh kue yang ia bawa pulang bukanlah hasil mencuri, tetapi pemberian dari ibu-ibu dalam sebuah pesta pernikahan.
Ia mendapatkan kue-kue itu, karena kendil dengan penampilan yang indah lebih cocok digunakan untuk menyimpan kue dibandingkan untuk memasak nasi.
Tahun demi tahun pun berlalu, Joko Kendil akhirnya tumbuh menjadi seorang pria dewasa, akan tetapi bentuk tubuhnya masih tidak berubah, ia masih memiliki postur tubuh seperti kendil.
Pada suatu hari, Joko Kendil ingin mengutarakan keinginannya pada ibunya bahwa ia ingin segera menikah. Sang ibu pun merasa kebingungan, siapa wanita yang ingin menikah dengan laki-laki yang memiliki bentuk tubuh seperti kendil?
Ibu Joko Kendil kemudian semakin kebingungan ketika Joko Kendil mengungkapkan, bahwa ia hanya bersedia menikah apabila sang wanita adalah puteri raja saja. Ibu Joko Kendil kemudian memberi nasihat kepada anak laki-laki semata wayangnya, bahwa mereka adalah orang miskin dan bentuk tubuh Joko Kendil yang tidak umum bahkan terlihat seperti sebuah periuk.
Mendengar perkataan sang ibu, Joko Kendil tidak berkecil hati ia justru semakin mendesar sang ibu untuk dilamarkan pada seorang puteri raja. Pada akhirnya, datanglah hari yang telah ditunggu dan ditentuk bagi Joko Kendil dang sang ibu untuk menghadap pada raja.
Dikisahkan bahwa sang raja memiliki tiga orang puteri dengan paras cantik jelita. Lalu dengan hati-hati, ibu dan Joko Kendil menyampaikan maksudnya untuk melamar salah satu dari puteri raja tersebut.
Raja yang mendengar ungkapan Joko Kendil pun terkejut, akan tetapi dengan bijaksana sang raja menanyakan jawaban dari lamaran Joko Kendil pada ketiga puterinya.
Dewi Kantil, Dewi Mawar dan Dewi Melati pun memberikan jawaban yang berbeda-beda. Dewi Kantil secara terang-terangan menolak Joko Kendil dan bahkan menyatakan bahwa ia tidak sudi menikah dengan Joko Kendil karena bentuk tubuhnya serta latar belakangnya yaitu anak desa yang hidup miskin.
Kemudian Dewi Mawar menjawab lamaran Joko Kendil dengan nada angkuh, bahwa ia ingin menikah dengan seorang putra mahkota dengan paras rupawan. Lalu ketika pandangan raja berpaling pad Dewi Melati, puteri raja yang ketiga ini mengatakan bahwa ia bersedia menerima lamaran dari Joko Kendil dengan sepenuh hati.
Mendengar jawaban Dewi Melati yang cukup mengagetkan, raja pun terdiam sejenak. Raja yang bijaksana kemudian memenuhi janjinya dan ia memberikan restu pada permintaan Dewi Melati.
Kabar bahagia ini kemudian disampaikan pada ibu Joko Kendil. Akhirnya Dewi Melati dan Joko Kendil melangsungkan pernikahan yang meriah dan mewah dan mereka dapat hidup dengan bahagia.
Namun sayangnya, kebahagiaan tersebut terganggu oleh ejekan serta cemooh yang dilontarkan oleh kedua kakak Dewi Melati pada Joko Kendil. Seluruh ejekan tersebut pun diterima oleh Dewi Melati dengan segala sikap sabarnya.
Pada suatu hari, sang raja yang bijaksana mengadakan lomba ketangkasan, akan tetapi Joko Kendil tidak mengikuti perlombaan tersebut dikarenakan ia jatuh sakit. Karena absennya Joko Kendil, Dewi Melati pun harus duduk sendirian. Sedangkan para penonton yang melihat lomba tersebut fokus pada kehadiran para pangeran yang datang dari luar negeri dengan keahlian dan ketangkasannya masing-masing.
Ketika para penonton sedang fokus menyaksikan para pangeran, lalu tiba-tiba datanglah seorang pangeran dengan paras tampah dengan gagah perkasa memasuki arena dan membuat penonton terpana.
Pangeran tersebut mengenakan pakaian kerajaan gemerlap dengan menunggang kuda yang gagah dan perkasa. Dewi Kantil dan Dewi Mawar yang melihat sosok pangeran tersebut pun langsung terpesona, kedua putri raja tersebut mulai berusaha menarik perhatian sang kesatria.
Dengan lirikan matanya ke arah Dewi Melati, Dewi Kantil dan Dewi Mawar pun langsung mengejek sang adik yang terlihat duduk sendiri tanpa didampingi sang suami, Joko Kendil.
Dikarenakan Dewi Melati tidak tahan dengan perkataan jahat dan ejekan dari kedua kakanya, Dewi Melati kemudian memutuskan untuk meninggalkan arena perlombaan dan pergi menuju kamarnya.
Sang Dewi Melati kemudian menghancurkan sebuah kendil yang ada di kamarnya sebab ia merasa selalu mendapatkan hinaan karena kendil tersebut. Setelah kendil tersebut hancur, lalu muncullah sosok ksatria tampan yang memiliki paras dan tubuh persis seperti kesatria yang ada di arena perlombaan.
Dewi Melati yang melihat sosok pangeran tersebut pun kaget, ia kemudian menanyakan siapa dan keberadaan dari sang kesatria tampan tersebut. Rupanya, kesatria tampan tersebut adalah Joko Kendil dengan tubuh berbentuk kendil dan mungil.
Karena kehendak para dewa, tubuhnya yang seperti kendil akan kembali seperti semula apabila ia menemukan seorang puteri raja yang tulus serta bersedia menikah dengan dirinya. Lalu, Dewi Melati pun merasa takjub mendengar kisah dari suaminya dan langsung bergegas memeluk suaminya.
Sementara itu, Dewi Kantil dan Dewi Mawar akhirnya merasa malu dan iri atas keberuntungan yang didapatkan oleh sang adik.</t>
  </si>
  <si>
    <t>Tiga Ksatria dari Dagho</t>
  </si>
  <si>
    <t>Mengisahkan tentang tiga bersaudara yang memiliki kekuatan luar biasa. Angsualika, Wangkoang, dan Wahede memiliki kekuatan unik masing-masing, yang membuat mereka mampu mengusir para perampok dari Pulau Mindanau.
Angsualika adalah raksasa dengan kekuatan fisik yang luar biasa dan senjata Bara. Wangkoang adalah kesatria berani yang mahir dalam menggunakan senjata baik bara maupun panah. Sementara itu, si bungsu, Wahede, sangat ahli dalam merencanakan strategi perang.
Meskipun mereka memiliki kekuatan yang hebat, ketiga bersaudara ini berambisi untuk menjadi raja wilayah tersebut. Keinginan ini memicu perang saudara yang sengit di antara mereka. Meskipun pertempuran berlangsung dengan sengit dan tanpa pemenang yang jelas, akhirnya mereka menyadari bahwa kekuatan dan kekerasan tidak dapat menyelesaikan masalah.
Dari pengalaman itu, ketiga bersaudara menyadari pentingnya kerjasama dan saling menghormati. Mereka sepakat untuk tidak lagi saling berperang dan bersatu untuk membangun wilayah tersebut secara bersama-sama.</t>
  </si>
  <si>
    <t>Lutung Kasarung</t>
  </si>
  <si>
    <t>Purbararang dan Purbasari adalah putri kerajaan di Jawa Barat. Meski bersaudara, sifat mereka berbeda. Purbararang sombong dan pemalas. Sebaliknya, Purbasari amat ramah dan rajin.
Purbasari tak pernah menganggap dirinya putri raja. Dia bergaul dengan siapa saja, sekalipun dengan rakyat jelata. Tak heran, rakyat mencintainya. Prabu Tapa, ayahnya pun tahu hal itu.
Saat Prabu Tapa semakin tua, beliau menyerahkan tahta pada Purbasari. Tentu saja, hal itu membuat Purbararang berang. “Seharusnya aku, Ayah. Aku kan anak sulung.”
Prabu Tapa lalu menjelaskan dengan penuh kasih sayang, “Bukan masalah sulung atau bungsu. Ayah memilih Purbasari karena melihat rakyat begitu mencintainya.”
Purbasari memerintah dengan bijaksana. Dia mewarisi segala kelembutan dan kebaikan hati ayahnya. Purbararang amat jengkel. Dia masih tak terima. “Seharusnya, aku yang jadi ratu!” tekadnya.
Purbararang lalu merencanakan siasat jahat untuk Purbasari agar tahta kerajaan jatuh ke tangannya.
Suatu hari terdengar teriakan dari kamar Purbasari. Prabu Tapa dan Purbararang tergopoh-gopoh mendatangi Purbasari. “Ya ampun, apa yang terjadi padamu?” tanya Prabu Tapa pilu.
Kulit tubuh Purbasari berbintik-bintik hitam. Sebagian di antaranya mengeluarkan nanah yang bau.
“Huhuhu, kenapa jadi begini?” Purbasari menangis tak mengerti. Melihat adiknya menangis, Purbararang tak kasihan. Dia malah membujuk ayahnya untuk mengasingkan Purbasari.
“Ayah, jangan-jangan ini penyakit menular. Dia harus diasingkan! Ayah tak mau kan seluruh negeri terserang penyakit mengerikan ini?”
Mendengar perkataan kakaknya, Purbasari semakin menangis. “Jangan asingkan aku, Ayah…” Prabu Tapa bimbang. Apalagi tabib istana juga tak mengerti apa yang terjadi pada Purbasari.
“Purbararang benar. Jika ini penyakit menular, seluruh rakyat bisa terserang. Maafkan Ayah, Nak. Ini untuk kebaikan semua orang.” Kata Prabu Tapa.
Akhirnya Purbasari diasingkan ke hutan. Di sana, patih istana membuatkannya sebuah rumah sederhana. Hati Purbasari amat sedih. Namun, demi rakyatnya, ia akhirnya ikhlas.
Purbasari mulai menjalani hari-harinya di hutan. Walau tak ada yang bisa diajak berbicara, dia bisa bercanda dengan burung, semut, dan kupu-kupu. Purbasari berusaha tetap ikhlas.
Suatu pagi, Purbasari sedang memetik bunga. Tiba-tiba dari atas pohon, ada hewan berayun-ayun. “Oh ada lutung!” teriak Purbasari.
Lutung itu turun, lalu menyodorkan sebiji mangga pada Purbasari.
Purbasari amat senang. Kini ia punya teman. Meski tak bisa bicara, lutung itu amat mengerti Purbasari. Dia membantu Purbasari mencari makanan.
Dia juga mendengarkan segala keluh kesah Purbasari. Purbasari memanggil lutung itu dengan sebutan “Lutung Kasarung” yang berarti lutung yang tersesat.
Sudah berbulan-bulan Purbasari tinggal di hutan. Namun penyakitnya tak sembuh juga. Ia bercermin, memandang wajahnya yang tampak mengerikan. “Duhai Tuhanku, kapan penyakitku akan sembuh?” tanyanya pilu.
Mendengar ratapan Purbasari, Lutung Kasarung lalu memetik banyak bunga dan memberikannya pada Purbasari. “Kamu ingin aku membasuh diri dengan bunga-bunga ini?” tanya Purbasari.
Lutung Kasarung mengangguk, “Percuma. Bau tubuhku terlalu busuk…” Purbasari menolak.
Namun Lutung Kasarung terus memaksa. Ia membawa Purbasari masuk ke dalam hutan. Di sana ternyata ada danau luas yang airnya bening dan harum. Purbasari lalu membasuh diri dengan air danau dicampur bunga-bunga yang dipetik Lutung Kasarung.
Ajaib! Penyakit kulit Purbasari hilang! Kulitnya kini kembali bersih, tak berbintik.
“Terima kasih Tuhan!” Purbasari tak henti-hetinya mengucap syukur. Ia lalu berencana untuk kembali ke istana.
Ketika hendak bersiap, tiba-tiba datang sebuah kereta kencana yang akan mengantar mereka ke istana. Sesampainya di Istana, Purbasari turun dari kereta tersebut bersama dengan lutung kasarung.
Melihat Purbasari, Purbararang menjadi penasaran. “Bagaimana kamu bisa sembuh?”
Purbasari pun menceritakan semuanya. Mendengar hal tersebut, Purbararang lalu memutar otak agar Purbasari tidak kembali ke istana.
“Adikku sayang, kamu boleh kembali ke istana dan menjadi ratu dengan satu syarat, yaitu kamu harus mengalahkanku.” Purbararang mengurai rambutnya.
“Jika rambutmu lebih panjang daripadaku, kamu boleh kembali ke istana.” Purbasari pun mengurai rambutnya.
Ternyata rambutnya lebih panjang! Hidup di hutan berbulan-bulan membuatnya tak pernah memotong rambut.
Masih tak mau kalah, Purbararang lantas memberikan satu syarat lagi.
“Ini Indrajaya, suamiku. Dia tampan sekali. Jika kamu memiliki calon suami yang lebih tampan dari dia, maka kukembalikan tahta ratu padamu.” Kata Purbararang.
Purbasari terdiam, ia tak memiliki calon suami. Saat hendak membuka mulut, mengakui kekalahannya, tiba-tiba Lutung Kasarung menarik jari Purbasari dan menunjuk dirinya sendiri.
“Oh kamu mau jadi suamiku? Tapi kamu kan…” Purbasari berbisik bingung. Lutung Kasarung mengangguk-angguk sambil terus menunjuk dirinya.
“Calon suamiku adalah dia.” Purbasari menunjuk Lutung Kasarung.
Sontak pecahlah tawa Purbararang dan Indrajaya.
“Lutung? Calon suamimu lutung? Mana mungkin dia mengalahkan ketampanan Indrajaya!” Purbararang dan Indrajaya membalikkan tubuhnya, bersiap kembali naik ke kereta kencana.
Sebelum Purbararang melangkahkan kaki, terdengar suara aneh.
Ajaib! Tubuh Lutung Kasarung tiba-tiba berubah menjadi pria yang jauh lebih tampan dari Indrajaya.
“Si-siapa kamu?” Purbararang ketakutan. Ia menelisik pria itu dari ujung rambut hingga ujung kaki.
“Aku Lutung Kasarung, calon suami Purbasari.”
Purbasari terkejut lalu Lutung Kasarung menceritakan asal-usulnya yang ternyata merupakan pangeran. Saat masih bayi, ia dikutuk oleh musuh ayahnya. Kutukan tersebut akan hilang jika ada perempuan baik hati yang mengakuinya sebagai calon suami.
Purbararang lantas mengaku kalah. Ia mengajak Purbasari pulang ke istana dan kembali menjadi ratu. Tak berapa lama, Lutung Kasarung datang melamar Purbasari. Mereka menikah dan hidup bahagia selama-lamanya.</t>
  </si>
  <si>
    <t>Sabeni Jawara dari Tanah Abang</t>
  </si>
  <si>
    <t>Cerita ini menceritakan tentang dua bersaudara, Rojali dan Somad, yang bekerja dengan tekun dan jujur sebagai kuli panggul di Pasar Tanah Abang.
Mereka tertarik pada Salamah, putri Pak Sabeni, seorang jawara Tanah Abang dengan ilmu bela diri yang hebat. Untuk mendapatkan Salamah, seseorang harus berhadapan dengan Pak Sabeni dalam adu ketangkasan, dan banyak pemuda dan preman yang gagal melakukannya.
Ketekunan dan kejujuran Rojali dan Somad menarik perhatian Pak Sabeni, sehingga mereka diizinkan bekerja di sawah miliknya. Rojali, yang juga disukai Salamah sejak awal, diizinkan menjadi menantu Pak Sabeni tanpa adu ketangkasan, karena Pak Sabeni menghargai kejujuran dan kebaikan Rojali, bukan status sosialnya.</t>
  </si>
  <si>
    <t>Onak Berduri Sungsang</t>
  </si>
  <si>
    <t>Zaman dahulu hiduplah dua orang hulubalang bernama Serunting Sakti dan Rio Tabing. Masing-masing memiliki wilayah kekuasaan yang sangat luas, namun keduanya tidak dapat hidup rukun.
Mereka sering bertempur hebat. Awalnya mereka mengerahkan pasukan dan rakyat. Namun sampai banyak korban berjatuhan, pertempuran itu belum juga menampakkan tanda akan berakhir.
“Sebaiknya kita bertempur satu lawan satu.” Tantang Serunting Sakti.
“Siapa takut?!” jawab Rio Tabing sengit.
Keduanya mempersiapkan diri, memohon kesaktian kepada Dewa Tenaga dan pikiran dipusatkan. Ledakan terjadi di udara bersamaan dengan kesaktian keduanya bertemu di satu titik di angkasa.
“Dewa, aku mohon tambahkan kesakitan kepadaku!” seru Rio Tabing. Dewa pun memberikan kesaktian kepadanya. Akibatnya tenaganya bisa mengubah tanah datar menjadi berbukit-bukit.
Apa pun yang dilewatinya menjadi rusak binasa, duri dan onak menjadi sungsang atau terbalik. Rio Tabing pun membuat batas kekuasaannya.
“Inilah batas kekuasaanku. Semua keturunan Serunting Sakti akan binasa jika melewatinya!” seru Rio Tabing. Selesai Rio Tabing mengucapkan hal itu, alam berubah menjadi tenang.
Pertempuran Serunting Sakti dan Rio Tabing terhenti. Perkelahian usai. Tidak ada yang kalah maupun menang. Mereka bersama-sama menanggung kerugian besar karena kedua wilayah mereka sama-sama hancur.
Batas wilayah kekuasaan yang dibuat Rio Tabing itu kini disebut sebagai daerah Onak Berduri Sungsang.</t>
  </si>
  <si>
    <t>Sang Piatu Menjadi Raja</t>
  </si>
  <si>
    <t>Cerita ini mengisahkan tentang seorang nenek tua dan cucunya yang bernama Sang Piatu. Mereka tinggal di tepi sungai dan hidup dengan sangat sederhana di sebuah gubuk bambu. Setiap harinya, mereka mencari makanan dan kayu bakar di dalam hutan.
Sang Piatu ingin belajar mengaji di kampung seberang yang dipimpin oleh Sang Raja, namun neneknya merasa khawatir karena Sang Piatu hanya memiliki pakaian yang lusuh. Namun, Sang Piatu tetap gigih dan akhirnya diberi izin untuk mengikuti pelajaran dari luar surau.
Sesampainya di surau, Sang Piatu terkejut karena Sang Raja tidak mengizinkannya masuk karena pakaian lusuhnya. Sang Piatu memohon untuk mengikuti pengajian dari luar surau, dan Sang Raja memberi izin dengan syarat agar tidak mengganggu murid-murid yang lain.
Meski duduk di luar surau, Sang Piatu tetap bersemangat mengikuti pelajaran mengaji dengan cara mengintip dari jendela setiap hari. Dia selalu mengatakan pada neneknya bahwa dia diterima dengan baik oleh Sang Raja.
Suatu hari, Sang Raja meminta semua muridnya membawa makanan untuk acara syukuran. Sang Piatu bersama neneknya pergi ke hutan untuk mencari buah-buahan dan menemukan nangka kecil yang matang. Meski Sang Piatu yakin bahwa nangka itu ada sepuluh biji, ternyata saat dihitung hanya ada sembilan biji. Meski merasa heran, Sang Raja menghibur Sang Piatu dengan memberikan kajian khusus.
Sang Piatu menerima kajian itu dengan senang hati dan mengucapkannya selama perjalanan pulang ke rumah. Tidak sengaja, kata-kata ajaib yang terakhir membuat sebuah batu berubah menjadi emas. Sang Piatu berhasil menjual emas tersebut dan menjadi kaya.
Beberapa hari kemudian, Sang Piatu kembali ke desa untuk menjemput neneknya dan mengajaknya tinggal bersama di kota.</t>
  </si>
  <si>
    <t>Ular Gaib dan Si Bungsu</t>
  </si>
  <si>
    <t>Alkisah di kaki gunung di Bengkulu, hidup seorang ibu tua dengan tiga orang putrinya. Suatu ketika, ibu tua itu sakit keras. “Ibumu hanya bisa sembuh dengan ramuan dedaunan hutan yang dimasak bara api gaib dari puncak gunung,” ujar dukun penyembuh di desa.
“Sayangnya, bara itu dijaga ular gaib yang ganas.” Katanya lagi.
“Aku tidak berani mengambilnya,” ujar si Sulung.
“Aku juga takut,” kata si Tengah.
Hanya si Bungsu yang berani. Esoknya, ia berangkat ke puncak gunung. Bumi bergetar hebat pertanda ular gaib mencium bau manusia di dekatnya. Si Bungsu sangat ketakutan dan ingin lari, tapi ia teringat ibu yang sangat dicintainya.
“Ular yang baik, bolehkah aku meminta sebutir bara apa untuk mengobati ibuku?” pinta si Bungsu mendekati si Ular gaib dengan hati-hati.
“Akan kuberikan asal kau berjanji mau menjadi istriku.” Jawab si Ular gaib tak terduga. Demi kesembuhan ibunya, si Bungsu menyanggupinya.
Setelah sang Ibu berangsur-angsur sembuh, si Bungsu segera kembali ke sarang ular gaib untuk menempati janjinya. Betapa terkejutnya si Bungsu karena pada malam hari, si Ular gaib menjelma menjadi seorang pemuda yang gagah dan tampan.
Si Sulung dan si Tengah tak sengaja mengetahui hal ini dan sangat iri. Suatu malam mereka mencuri kulit ular gaib dan membakarnya. Mereka berharap si Ular gaib marah, lalu menyakiti si Bungsu.
Tapi ternyata kulit yang dibakar, justru membuat pemuda itu tak bisa lagi berubah menjadi ular.
Dari sanalah semua menjadi tahu bahwa si Pemuda sebenarnya adalah pangeran kerajaan yang terkena kutukan. Sang Pangeran segera membawa si Bungsu dan ibunya ke kerajaan. Sementara si Tengah dan si Sulung menolak karena malu dengan perbuatan mereka sendiri.</t>
  </si>
  <si>
    <t>Pertarungan Sultan Maulana Hasanudin</t>
  </si>
  <si>
    <t>Kisah ini mengisahkan tentang kehidupan Sultan Maulana Hasanuddin, yang menjadi sultan pertama di Banten.
Di dalam cerita, Sultan Maulana Hasanuddin memiliki kakek bernama Prabu Surawosan dan paman bernama Prabu Pucuk Umun.
Suatu hari, Prabu Surawosan jatuh sakit dan sebelum meninggal, dia memberikan amanat pada keluarganya untuk selalu memegang teguh ajaran Sunda Wiwitan dan mempertemukan Hasanuddin dengan ayahnya, Sultan Syarif Hidayatullah. Kemudian, cerita bercerita tentang perseteruan antara Hasanuddin dengan Prabu Pucuk Umun. Untuk menyelesaikan masalah mereka, mereka mengadakan pertarungan adu ayam. Akhirnya, Prabu Pucuk Umun mengalami kekalahan dan menyerahkan takhtanya kepada Sultan Maulana Hasanuddin.</t>
  </si>
  <si>
    <t>Vino</t>
  </si>
  <si>
    <t>Rio Raos</t>
  </si>
  <si>
    <t>Hiduplah seorang lelaki pada zaman dahulu. Rio Raos namanya. Ia dikenal cerdik dan pintar menyelesaikan berbagai masalah. Ia juga gemar berpetualang untuk menjelajahi wilayah-wilayah yang belum diketahuinya. Rio Raos mempunyai empat sahabat karib. Keempatnya bernama Sayid Udin, Panjang, Mahadali, dan Nagaseni. Mereka berlima kerap bepergian bersama ke daerah-daerah baru. Pada suatu hari Rio Raos dan empat sahabat karibnya itu kembali melakukan perjalanan. Mereka menaiki kapal. Berbulan-bulan lamanya mereka mengarungi lautan luas hingga akhirnya mereka mendarat di sebuah wilayah. Seketika mendarat, Rio Raos merasakan keanehan pada orang-orang di wilayah tersebut. Mereka tampak tegang dan dalam keadaan siap untuk berperang. Sejenak berbincang- bincang dengan orang-orang yang ditemuinya, Rio Raos mengerti, orang-orang itu tengah berperang dengan penduduk lainnya. Entah apa penyebabnya, Rio Raos tidak mengetahuinya. Ia lantas menanyakan di mana ia bisa bertemu dan menghadap kepada penguasa wilayah tersebut. Beberapa orang mengajaknya menuju istana kerajaan dan menghadap Sang Raja. Di hadapan Sang Raja, Rio Raos mengungkapkan keinginannya untuk membantu mengataSi masalah yang terjadi pada penduduk kerajaan tersebut. Sang Raja sangat gembira mendengar kesanggupan Rio Raos. Seketika itu juga Rio Raos diangkat Sang Raja menjadi hulubalang kerajaan. Setelah menjadi hulubalang kerajaan, Rio Raos mulai mencari tahu penyebab perselisihan yang menjurus ke arah peperangan yang dilakukan penduduk. Dari orang-orang yang ditemuinya, Rio Raos mengetahui jika penduduk wilayah itu terpecah dan terkelompok menjadi tiga kelompok. Masing-masing kelompok itu Saling bermusuhan. Penyebab perselisihan itu adalah karena perbedaan bahasa di antara tiga kelompok penduduk tersebut. Masing-masing kelompok penduduk amat membangga-banggakan bahasanya dan melecehkan bahasa kelompok penduduk lainnya. Rio Raos berusaha mencari cara untuk mendamaikan tiga kelompok penduduk yang terus bertikai dan berselisih tersebut. Setelah ditemukannya cara, ia meminta para penduduk dari masing-masing kelompok untuk bertemu di sebuah tempat. Di hadapan mereka semua, Rio Raos lantas memberikan satu potong kain berwarna kepada masing-masing kelompok. Kelompok pertama mendapat sepotong kain berwarna merah, kelompok kedua mendapatkan sepotong kain berwarna hijau, dan sepotong kain berwarna kuning diberikan kepada kelompok ketiga. Katanya kemudian, “Masing-masing di tangan kalian ada sepotong kain. Kalian bisa memperhatikan, kain- kain tersebut berasal dari serat kayu yang sama. Dari satu pohon yang sama. Warna kain kalian bisa saja berbeda, namun tetap ia berasal dari serat kayu yang sama. Begitu pula dengan kalian semua ini. Kalian berasal dari satu nenek moyang yang sama, meski bahasa kalian berbeda. Lantas, bagaimana kalian saling mengaku bahasanya lebih baik dibandingkan yang lain sementara kalian berasal dari satu nenek moyang? Kalian sesungguhnya adalah satu! Sungguh, tidak ada gunanya perselisihan dan permusuhan di antara kalian hanya karena bahasa kalian berbeda!” Orang-orang terdiam seraya merenungkan ucapan Rio Raos. Mereka bisa merasakan kebenaran ucapan Rio Raos tadi. Mereka pun akhirnya sadar. Mereka kemudian bersepakat untuk mengakhiri perselisihan berlarut-larut yang telah mereka lakukan. Mereka juga bersepakat untuk menggunakan satu bahasa persatuan di antara mereka, yaitu bahasa Muara Rengeh. Dengan sama-sama berbahasa Muara Rengeh, mereka merasa satu adanya. Suatu hari Rio Raos berkeliling di desa dan mendapati di tengah-tengah desa itu terdapat muara sungai. Teringat ia pada pesan dan nasihat leluhurnya, jika mendirikan desa hendaklah jangan tepat di depan muara sungai. Penduduk sebuah desa yang tepat berada di depan muara sungai biasanya tidak seia sekata dan kurang kebersamaannya. Rio Raos lantas memerintahkan agar sungai itu dialirkan ke arah kiri dan kanan dari desa tersebut. Penduduk desa tampak ragu-ragu untuk melaksanakan perintah Rio Raos. Namun setelah mereka bersatu padu dan saling bekerja sama, pekerjaan yang semula membuat mereka ragu-ragu untuk mengerjakannya itu dapat diselesaikan hanya dalam waktu tiga hari. Penduduk pada akhirnya bersepakat untuk mengangkat Rio Raos menjadi pemimpin mereka. Rio Raos memimpin dengan adil dan bijaksana. Rakyat yang dipimpinnya merasa aman, damai, dan sejahtera. Orang-orang dari daerah lain pun berdatangan ke negeri yang dipimpin Rio Raos karena mendengar keamanan dan kedamaian yang dirasakan rakyat di bawah kepemimpinan Rio Raos. Desa-desa akhirnya banyak didirikan pada masa pemerintahan Rio Raos tersebut. Rio Raos terus memimpin hingga akhirnya ia meninggal dunia. Jenazahnya dikebumikan di tempat di mana ia pertama kali ia datang ke daerah tersebut. Kebaikannya senantiasa menjadi buah bibir penduduk, dikenang oleh rakyat, terutama oleh mereka yang dahulu terus terlibat dalam peperangan dan berhasil didamaikan oleh Rio Raos.</t>
  </si>
  <si>
    <t>Tulap dan Lelaki Tua</t>
  </si>
  <si>
    <t>Syahdan di sebuah hutan belantara hiduplah raksasa ganas bernama Tulap. Ia dikenal pemangsa manusia dan juga hewan-hewan di hutan. Orang-orang yang berani memasuki hutan belantara itu akan dimangsa Tulap. Setiap hari, Tulap si Raksasa berburu manusia dan juga hewan di wilayah hutan belantara. Pada suatu hari ketika Tulap si Raksasa tengah berburu, ia mendapati seorang lelaki tua. Segera didekati dan dihardiknya lelaki tua itu, “Apa yang engkau lakukan di sini, hei lelaki tua?” Tak terkirakan terkejutnya si lelaki tua ketika mendapati Tulap si Raksasa telah berada di dekatnya. Tubuhnya langsung gemetar. Dengan terbata-bata ia menjawab, “Aku sedang men mencari kayu bakar.” Tulap si Raksasa terlihat senang melihat si lelaki tua ketakutan. Ia tidak ingin memangsa lelaki tua itu ketika itu. Ia pun mengajak si lelaki tua untuk mencari burung untuk santapannya. Si lelaki tua terpaksa menuruti ajakan Tulap si Raksasa. Jika ia menolak, bisa dipastikannya jika Tulap si Raksasa akan segera memangsanya. Sambil berjalan bersama Tulap, ia akan mencari cara agar terlepas dari raksasa ganas pemangsa manusia itu. Tulap si Raksasa meminta si lelaki tua berjalan di depannya. Si lelaki tua kian ketakutan. Dengan berjalan di depan Tulap, ia khawatirjika raksasa itu langsung menangkap dan memangsanya. Hingga mereka berjalan beberapa saat, kekhawatiran si lelaki tua tidak terwujud. Tulap si Raksasa tampaknya belum berhasrat memangsa si lelaki tua ketika itu. Dalam perjalanan itu si lelaki tua melihat peniti dan jarum tergeletak di jalan. Tulap si Raksasa juga melihatnya. Ia malah memerintahkan si lelaki tua untuk mengambil peniti dan jarum itu untuk dibawa pulang ke rumahnya. Keduanya kembali meneruskan perjalanan hingga di sebuah tempat mereka melihat sebuah pohon pisang yang tengah berbuah. Sebagian buah-buah pisang itu telah masak. Tulap si Raksasa memerintahkan si lelaki tua untuk memetik buah-buah pisang yang telah masak. Setelah berjalan beberapa saat, keduanya memutuskan untuk sejenak beristirahat. Ketika itu mereka melihat sebatang kayu pemukul yang biasa digunakan untuk memukul sagu. Tulap si Raksasa memerintahkan si lelaki tua untuk mengambil kayu pemukul itu. Setelah beristirahat sejenak, mereka kembali meneruskan perjalanan. Dalam perjalanan itu si lelaki tua hampir menginjak seekor tikus jantan besar. Tulap si Raksasa lalu berkata, “Tikus jantan, ikutlah engkau dengan kami untuk mencari makanan yang lezat.” Tikus jantan yang ketakutan terpaksa menuruti ajakan Tulap si Raksasa. Jika ia menolak atau melarikan diri, niscaya Tulap si Raksasa akan menangkap dan memangsanya. Dalam perjalanan berikutnya, mereka bertemu dengan seekor lipan besar. Tulap si Raksasa juga mengajak lipan besar itu untuk turut bersamanya. Lipan besar yang takut dimangsa Tulap si Raksasa terpaksa pula menurut. Ia turut bergabung dengan si lelaki tua dan tikus jantan. Tak berapa lama kemudian mereka bertemu dengan seekor burung mutuo yang hendak bertelur. Tulap si Raksasa mengajak burung mutuo itu untuk turut bersamanya. Katanya, “Engkau dapat membuat sarang dan bertelur dengan nyaman di rumahku.” Burung mutuo terpaksa pula mengikuti ajakan Tulap si Raksasa karena takut dimangsa raksasa ganas itu. Setelah berjalan beberapa saat, Tulap si Raksasa merasa lelah. Ia ingin beristirahat sejenak. Namun, ia memerintahkan si lelaki tua, tikus jantan, lipan besar, dan burung mutuo untuk berjalan terlebih dulu. Ia akan menyusul kemudian. Sambil berjalan, si lelaki tua mengungkapkan kekhawatirannya. “Pada akhirnya,” katanya, “Tulap akan memangsa kita semua.” Ucapan si lelaki tua disetujui tikus jantan, lipan besar, dan burung mutuo. Ketiga hewan itu sangat yakin, setibanya mereka di rumah Tulap, mereka semua akan dimangsa Tulap. “Lantas, apa langkah yang sebaiknya kita lakukan?” tanya tikus jantan. “Kita akan terus merasa terancamjika raksasa ganas itu masih hidup,” ujar si lelaki tua. “Satu satunya cara untuk menyelamatkan diri kita masing-masing adalah dengan melenyapkan raksasa ganas itu untuk selama-lamanya!” Lipan besar mengemukakan pertanyaannya, “Lelaki tua, apakah engkau mempunyai cara untuk itu?” Setelah merenung beberapa saat, si lelaki tua mengemukakan rencananya. Mereka akan berbagi tugas untuk melenyapkan Tulap si Raksasa. Jika mereka nanti mendapati Tulap telah tertidur, si lelaki tua akan meletakkan jarum dan peniti di dekat tempat Tulap tidur. Ia juga akan meletakkan kulit-kulit pisang di depan pintu rumah Tulap. Si lelaki tua meminta tikus jantan untuk menggigit daun telinga Tulap ketika tidur. Lipan besar bertugas menggigit lengan Tulap. Burung mutuo bertugas mengepak-ngepakkan sayap untuk mematikan lampu di rumah Tulap dan kemudian mengepak-ngepakkan sayapnya di dekat mata Tulap agar mata Tulap terkena debu. Tikus jantan, lipan besar, dan burung mutuo menyetujui saran si lelaki tua. Mereka terus mematangkan rencana seraya terus berjalan beriringan menuju rumah Tulap. Tulap si Raksasa pulang ke rumahnya setelah mendapatkan mangsa. Ia terlihat kekenyangan dan juga kelelahan. Sesampainya di rumah, ia langsung tertidur. Lelap sekali tidurnya raksasa ganas pemangsa manusia dan hewan itu. Rencana si lelaki tua segera diwujudkan. Si lelaki tua meletakkan jarum dan peniti di dekat Tulap si Raksasa tidur Ia juga memasang kulit-kulit pisang di depan pintu rumah Tulap. Si lelaki tua lantas bersiaga dengan kayu pemukul di balik pintu. Tikus jantan lalu beraksi. Dengan gigi-giginya yang tajam ia menggigit daun telinga Tulap. Tulap si Raksasa yang kesakitan langsung terbangun clan bangkit. Dengan kelopak mata yang masih terkatup ia meloncat dari tempat tidurnya. Ketika kedua kakinya menginjak lantai, ia berteriak kesakitan karena kedua kakinya itu terkena jarum dan peniti yang dipasang si lelaki tua. Tulap si Raksasa lantas berniat menuju sumur untuk mencuci wajahnya. Burung mutuo segera beraksi. Ia mengepak-ngepakkan kedua sayapnya hingga lampu di rumah Tulap Si Raksasa menjadi padam. Debu-debu beterbangan di dekat mata Tulap karena burung mutuo itu terus mengepak-ngepakkan kedua sayapnya. Mata Tulap kemasukan debu hingga ia tidak bisa melihat. Dengan meraba-raba ia pun berjalan menuju sumur. Ia hendak membasuh wajahnya untuk menghilangkan debu yang membuatnya tidak bisa melihat. Giliran lipan besar yang beraksi sesuai rencana yang digagas si lelaki tua. Ia menggigit lengan Tulap hingga Tulap menjerit kesakitan. Tulap si Raksasa mengurungkan niatnya ke sumur. Ia menuju pintu luar rumahnya, tetap dengan berjalan seraya meraba-raba. Tulap langsung jatuh setelah ia menginjak kulit pisang. Keras berdebum ketika tubuh raksasa ganas itu menghentak tanah. Si lelaki tua segera menghantamkan kayu pemukulnya ke kepala Tulap si Raksasa. Begitu keras hantaman itu hingga Tulap roboh terjengkang dan akhirnya tewas. Si lelaki tua dan tiga hewan itu akhirnya kembali ke rumah masing-masing. Mereka merasa lega karena terbebas dari bahaya yang mengancam jiwa mereka. Tak ada lagi raksasa ganas yang harus mereka takuti.</t>
  </si>
  <si>
    <t>Wamboro-wamboro</t>
  </si>
  <si>
    <t>Konon , menurut yang empunya cerita, bulan itu dihuni oleh makhluk yang bernama Wamboro-Wamboro. Badannya besar dan kekar seperti raksasa. Kutu di kepalanya besar-besar pula seperti kerbau. Suatu ketika, Wamboro-Wamboro itu turun ke bumi. Di bumi dia bertemu dengan seorang gadis yang bernama Wangguu-nggu Panda. Ketika bertemu, Wamboro-Wamboro mengajak Wangguu-nggu Panda untuk saling mencari kutu kepala. Wangguu-nggu Panda dengan senang hati mendengar ajakan itu. Pada giliran pertama, Wangguu-nggu Panda mencarikan kutu Wamboro-Wamboro. Wangguu-nggu Panda amat heran ketika melihat kutu kepala Wamboro-Wamboro. Rasanya Wangguu-nggu Panda tidak mampu membunuh kutu kepala seperti itu. Akhirnya, Wangguu-nggu Panda berhenti mencarikan kutunya. “Kalau begitu, gilranku untuk menacarikan kutumu,” kata Wamboro-Wamboro kepada Wangguu-nggu Panda. Wangguu-nggu Panda membaringkan badannya di paha Wamboro-Wamboro, sambil menikmati uraian-uraian dan belaian tangan wamboro. Tak lama kemudian, Wangguu-nggu Panda merasa perih kesakitan. Rasanya, kulit kepalanya dicungkil-cungkil dengan ujung pisau belati yang tajam. Sekali-sekali, Wangguu-nggu Panda menjerit kesakitan. “Aduuh…aduuh, sakitnya tak terhankan! teriak Wangguu-nggu Panda. “Tenanglah, tenanglah, sabarlah, sabarlah,” sahut Wamboro-Wamboro. Namun lama-kelamaan, rasa sakit dan perih itu tak tertahankan lagi olehnya. Walaupun begitu, Wanggu-nggu Panda tak berdaya melepaskan diri dari cengkeraman Wamboro-Wamboro. Di saat itu, bukan mencari kutu kepala Wangguu-nggu Panda melainkan mencungkil-cungkil otak Wangguu-nggu Panda dengan ujung pisau belati. Untunglah darahnya masih tersisa setetes di balik papan. Setelah Wangguu-nggu Panda pupus, naiklah Wamboro ke bulan dengan melewati pohon kelapa. Pada saat berada di pohon kelapa, dia berkata “Ende bhawo (naik tinggi)…ende bhawo (naik tinggi)…ende bhawo (naik tinggi)…!” Dengan kata-kata itu, pohon kelapa makin lama makin tinggi. Akhirnya, samapailah dia di bulan. Wamboro-Wamboro mengira bahwa Wangguu-nggu Panda kini sudah tiada. Akan tetapi tanpa diketahui Wamboro, Wangguu-nggu Panda hidup kembali setelah ditolong oleh burung gagak. Pada saat itu, burung gagak hinggap dipancuran rumah Wangguu-nggu Panda. Sementara itu, terdengar olehnya suara manusia menjerit-jerit minta pertolongan. Masuklah burung gagak ke dalam rumah. Di sana tidak tampak seorang manusia pun. Burung gagak hanya melihat setetes darah di balik papan. Pada saat itulah rung gagak bmencoba berusaha menghidupkan kembali wangguu-nggu Panda. Dengan pertolongpan Tuhan, Wangguu-nggu Panda hidup kembali sebagamana sediakala. Wangguu-nggu Panda menceritakan hal ihwalnya kepada burung gagak tentang kematiannya. Lalu, burung gagak menyarankan agar wangguu-nggu panda segera ke bulan untuk membalas dendam kepada Wamboro-Wamboro. Wangguu-nggu Panda mengikuti Petunjuk burung gagak itu. Naiklah Wangguu-nggu Panda ke angkasa dengan melewati pohon kelapa. Ucapan-ucapannya sewaktu ke bulan sama dengan ucapan Wamboro-Wamboro “Ende bhawo (naik tinggi)…ende bhawo (naik tinggi).” Lama-kelamaan pohon kelapa semakin tinggi dan akhirnya sampai di bulan. Ketika itu, Wamboro sementara tidur pulas. Dengan dam-diam, Wangguu-nggu Panda membungkus gubuk Wamboro-Wamboro dengan ijuk sekelilingnya. Kemudian, dia membakarnya. Menyalalah gubuknya. Wamboro tidak dapat lagi meloloskan diri dari amukan api. Tewaslah dia dengan seketika dan tiba-tiba terdengar bunyi dahsyat yang meledak beberapa kali. Bersatu Mempertahankan Tanah Tumpah Darah (Kampung) Zaman dahulu ada sekelompok masyarakat yang menetap di sebuah pelosok perkampungan, namun pada waktu itu kehidupan mereka selalu dihantui persaan was-was dan tidak tenang , disebabkan pada zaman dahulu orang tua kita selalu dikejar-kejar gerombolan. Jika gerombolan itu datang lalu menemukan para orang tua kita kebanyakan dari mereka yang disiksa, namun tidak sedikit pula dari mereka yang melakukan perlawanan. Banyak dari orang tua kita yang gugur dan begitu pulah sebaliknya. “ Biarlah badan ini hancur asal tanah tumpah darah tetap berdiri.” Tidak lama kemudian berselang beberapa waktu tiba-tiba dua buah kapal datang, tak ada seorang pun yang tau dar mana datangnya kapal tersebut. Namun para orang uta kita tau kalau kaal tersebut adalah kaalnya gerombolan, karena mereka tidak mau lagi diperintah akhirnya mereka bersatu dan bersikukuh untuk mengadakan perlawanan . Sampai tiba-tiba muncullah seorang pemuda yang gagah berani. Alkisah pada waktu itu anak muda turun ke kapal tersebut dengan mendayungi sampan sendirian. Setibahnya di kapal si anak muda tersbut langsung mengadakan perlawanan. Ia hanya sendiri melawan semua orang yang ada didalam kapal tersebut. Atas izin ALLAH swt. Si anak muda tersbut menang. Setelah ia berhasil kapal tersebut langsung dibakar dan ditenggelamkan. Sebagai bukti sejarah ada dua tangki solar yang da samapi sekarang. Bila air laut surut kedua tangki kaal tersebut namapk kelihatan dengan jelas karena berda di atas karang. Setelah peristiwah itu, rakyat kembali bersatu membangun desa, mereka bahu-membahu dan bergotong –royong, mereka saling hormat-menghormati, harga-menghargai antar sesame sehingga terciptalah sebuah kehidupan yang harmonis. “Biarlah badan ini hancur asal tanah tumpah dara tetap berdiri, tanah tumpah dara boleh hancur asal adat tetap ada, adat boleh hancur asal sara tetap sebagai pegangan, sarah boleh hancur asal agama tetap berdiri teguh.”</t>
  </si>
  <si>
    <t>Tadulako Bulili</t>
  </si>
  <si>
    <t>Sebutan untuk pendekar di Sulawesi Tengah adalah tadulako, yang berarti panglima perang. Kisah dari Sulawesi Tengah ini bercerita tentang tiga orang tadulako yang hidup di Desa Bulili. Mereka adalah orang-orang yang sangat kuat tiada bandingannya. Tiga orang tadulako itu bernama Bantili, Molove, dan Makeku. Tidak ada tadulako lainnya yang mampu menandingi kesaktian tadulako dari Bulili ini. Berkat para tadulako tersebut, Desa Bulili menjadi aman. Semua orang akan gentar jika mendengar nama ketiga tadulako itu. Suatu hari, Desa Bulili kedatangan seorang raja dari Sigi. Ketika sedang berjalan-jalan, sang raja berjumpa dengan seorang gadis cantik asal Bulili. Raja Sigi pun kemudian meminang gadis cantik itu. Mereke menikah dan tinggal di Bulili. Berbulan-bulan sudah Raja Sigi tinggal di Desa Bulili. Istrinya pun kemudian mengandung. Namun, ketika sang istri ingin dimanja dan disayang oleh suaminya, Raja Sigi malah mengutarakan keinginannya untuk kembali ke Sigi. “Adinda, aku harus kembali ke Sigi. Sudah cukup lama aku meninggalkan Sigi. Banyak urusan yang belum terselesaikan di sana,” ucap Raja Sigi. “Haruskah Kakanda pergi? Tidakkah Kakanda akan merasa kehilanganku dan kehilangan anak kita?” bujuk istrinya. “Rakyat Sigi membutuhkanku, Dinda. Aku harap Dinda bisa mengerti,” kata Raja Sigi lagi. “Aku dan anak dalam kandunganku ini juga membutuhkanmu, Kanda. Apakah Kanda tidak ingin menyaksikan anak kita ini lahir ke dunia?” tanya sang istri. “Bukan begitu, Dinda. Kanda yakin Dinda adalah wanita yang sangat kuat. Jadi, tunggulah kanda di sini,” ucap Raja Sigi. Keesokan harinya, Raja Sigi kembali ke negerinya. Istrinya tidak dapat berbuat apa-apa. Ia tidak mampu menahan suaminya agar tidak pergi. Tinggallah ia di Bulili tanpa suami. Namun, ia tidak seorang diri, beberapa kerabatnya tinggal tak jauh dari rumahnya. Tetangga dan sahabat-sahabatnya dengan senang hati menemaninya siang dan malam. Bulan demi bulan ia lalui. Tanpa terasa, tibalah waktu untuk melahirkan buah hatinya. Tanpa ditemani sang suami, ia melahirkan seorang bayi yang lucu dan sehat. Semua warga Bulili ikut berbahagia menyambut kehadiran makhluk mungil itu sebagai warga baru mereka. Para pemuka desa pun mengutus dua orang tadulako yang gagah pergi ke Sigi untuk menemui Raja Sigi. Berangkatlah Makeku dan Bantili ke Sigi mengemban tugas yang diberikan pada mereka. Sesampainya di sana, mereka langsung menemui sang raja. Namun sayangnya, bukan keramahan yang mereka dapatkan, tapi justru ucapan tidak bersahabat yang keluar dari Raja Sigi. “Apa maksud kalian datang ke istanaku?” tanya Raja Sigi dengan sinis. “Maaf, Baginda. Kami diutus untuk meminta padi di lumbung Sigi. Padi itu untuk anak Baginda yang baru saja lahir,” jawab Bantili. Mendengar berita itu, Raja Sigi bukannya merasa senang, tetapi malah melecehkan kedua tadulako sakti itu. “Baiklah. Jika kalian menginginkan lumbung padi milikku, coba kalian angkat dan bawalah lumbung padi itu. Cukup kalian tahu, dengan puluhan orang saja baru bisa menggeser lumbung itu,” ucap Raja Sigi dengan angkuh. Ia pikir kedua tadulako pasti tidak akan sanggup membawa lumbung itu. Merasa diremehkan, Makeku dan Bantili segera pergi menuju ke arah lumbung padi Raja Sigi. Dengan kesaktiannya, Bantili mampu mengangkat lumbung padi yang besar itu, sedangkan Makeku mengawal Bantili dari belakang. Betapa terkejut dan marahnya raja Sigi menyaksikan lumbung padinya yang besar berhasil dibawa oleh kedua tadulako. Akhirnya, sang raja mengerahkan para pengawal kerajaan untuk menangkap dua tadulako itu. “Para pengawal, cepat tangkap orang-orang Bulili itu!” teriak Raja Sigi. Dengan sigap, para pengawal mengejar Makeku dan Bantili. Meskipun tenaga telah dikerahkan, mereka tetap tidak mampu mengejar kedua tadulako dari Bulili itu. Sampai akhirnya, tibalah Makeku dan Bantili di sebuah sungai yang sangat besar dan dalam. Para pengawal tampak senang, mereka mengira kedua tadulako itu pasti akan menyerah. Namun, ternyata dugaan mereka meleset, kedua tadulako sakti itu berhasil menyeberangi sungai dengan mudah. Meskipun Bantili membawa lumbung padi yang sangat besar, bukanlah hal yang sulit baginya untuk menyeberangi sungai. Para pengawal kerajaan yang menyaksikan hal itu hanya bisa terperangah. Mereka tidak mampu menyebarangi sungai yang lebar dan dalam seperti yang dilakukan tadulako sakti. Dengan kesaktiannya itu, Makeku dan Bantili bisa lolos dari kejaran para pengawal Raja Sigi. Mereka pun melanjutkan perjalan pulang dan akhirnya sampai kembali ke Desa Bulili dengan selamat. Sedangkan Raja Sigi menderita kerugian yang besar, karena lumbung padi kerajaannya telah dibawa ke Bulili.</t>
  </si>
  <si>
    <t>To Baka Keo</t>
  </si>
  <si>
    <t>Alkisah, pada zaman dahulu hiduplah seorang pemuda yang sekujur tubuhnya dipenuhi luka-luka yang bernanah dan berbau busuk, pemuda itu tinggal di sebuah desa di Sulawesi Tengah. karena luka-lukanya tersebut penduduk desa memanggilnya To Baka Keo yang berarti orang yang penuh dengan luka. Penduduk desa tidak ada yang mau berdekatan dengan To Baka Keo dikarenakan bau busuk yang sangat menyengat dari luka-lukanya. Berita tentang To Baka Keo sampai juga kepada sang Raja sehingga sang raja memutuskan untuk mengucilkan pemuda tersebut ke sebuah hutan. Di hutan tersebut To Baka Keo tinggal seorang diri di sebuah gubuk yang dibangun oleh orang-orang suruhan sang Raja yang mengasingkannya. Hati To Baka Keo sangat sedih diperlakukan seperti itu, namun ia adalah pemuda yang tegar dan tidak berputus asa. Hari demi hari dilaluinya sendiri di hutan itu dengan suka cita, ia menikmati keindahan alam dihutan, sejuknya udara pagi dan kicauan beraneka ragam jenis burung yang dapat menghibur hatinya yang sedih. Pada suatu hari, seperti biasa, setelah bangun tidur To Baka Keo menikmati keindahan hutan dan kicauan burung-burung diatas pohon-pohon yang rindang sambil duduk-duduk di depan gubuknya. Tiba-tiba, salah satu burung menghampiri gubuknya dan bertengger diatas atapnya yang terbuat dari ilalang. Burung tersebut ternyata dapat berbicara dan ia memanggil To Baka Keo dengan panggilan Ngolodio. “Hei Ngolodio, tangkaplah aku… siapa yang bangun tidur dan banyak kotoran dimatanyalah yang dapat menangkapku” seru burung tersebut seolah-olah mengejek To Baka Keo. Awalnya To Baka Keo sangat terkejut melihat seekor burung yang dapat berbicara layaknya manusia. Namun, ketika si burung mengatakan banyak kotoran dimatanya, ia pun marah dan berusaha untuk dapat menangkap burung itu. Setelah To Baka Keo berhasil menangkap burung itu, burung itu pun bernyanyi “o…Ngolodio, jadikanlah aku sebagai makananmu, jadikanlah aku sebagai makananmu.” To Baka Keo lalu memasak burung itu. Dalam keadaan dimasak burung ajaib tadi bernyanyi kembali “ O… Ngolodio makanlah aku beserta tulang-tulangku.” Setelah To Baka Keo selesei memakan burung itu, ia pun merasa sangat kenyang dan ingin buang hajat. Lagi-lagi si burung ajaib yang telah dimakan To Baka Keo bernyanyi dan memerintahkan To Baka Keo untuk buang hajat di gunung. Meskipun agak bingung, ia melakukan juga apa yang telah diperintahkan oleh si burung yang telah disantapnya. Sesaat setelah To Baka Keo buang hajat, kotorannya pun berubah menjadi sebuah pohon yang hanya mempunyai dua lembar daun namun mempunyai buah yang beraneka ragam. Buah-buahan pada pohon itu bukannlah buah sembarangan tetapi berupa emas, intan dan berlian yang berkilauan. Setelah dirasa lega, To Baka Keo pulang ke kegubuknya yang berada ditengah hutan. Sesampainya digubuk, ia merasakan  ada yang aneh pada tubuhnya yang ternyata luka-luka bernanah dan berbau busuk telah hilang tanpa bekas. Wajahnya yang dulu buruk rupa telah berubah menjadi bersih dan tampan. To Baka Keo teramat senang akan perubahan yang ia alami. Hari berikutnya, To Baka Keo pergi ke gunung dan berniat untuk memetik buah dari pohon ajaib miliknya. Sesampainya disana, ia segera memetik buah-buah ajaib itu dan mamasukannya ke dalam keranjang. Setelah dirasa cukup. To Baka Keo lalu memikul keranjang buah-buah ajaib tadi dan dibawanya ke kerajaan untuk dijual. Pada saat itu sang raja tengah memantau keadaan istana dan dilihatnya seorang pemuda yang sedang menjajakan dagangannya. Melihat gerak-geriknya, sang raja merasa tidak asing dengan pemuda itu tetapi karena wajahnya teramat tampan ia pun tidak dapat mengenali To Baka Keo yang telah merubah namanya menjadi Ngolodio. Keesokan harinya, Ngolodio kembali membawa buah-buah ajaibnya ke kerajaan untuk dijual. Tidak seperti pada hari sebelumnya dimana Ngolodio hanya membawa sekeranjang buah-buahan. Kali ini Ngolodio membawa beberapa keranjang yang penuh berisi buah-buah ajaib berupa emas, intan dan berlian sehingga sang Raja tidak sanggup untuk membayarnya. Sebagai gantinya, Ngolodio pun mengajukan penawaran agar ia dinikahkan dengan putri sang Raja. Sang Raja pun berkata” Ngolodio, aku mempunya tujuh orang putri, silahkan engkau pilih yang engkau sukai. Tetapi, dalam upacara perkawinan itu engkau harus menyediakan 300 buah emas, intan dan berlian sebagai penghias halaman dan serambi muka rumah, dan 1200 hewan ternak dari empat jenis hewan.” Ngolodio memilih putri bungsu sang raja dan menyanggupi semua syarat yang diajukan. Setelah sepakat menentukan hari pernikahan Ngolodio pun pulang. Sepulangnya Ngolodio, raja dan beberapa prajuritnya pergi berburu rusa di hutan. Ketika sedang berburu, raja melihat sebuah pohon ajaib yang berbuah emas, intan dan berlian yang tak lain adalah pohon ajaib milik Ngolodio. Raja lalu memerintahkan prajuritnya untuk menebang pohon ajaib itu. Tetapi pohon ajaib itu batangnya sangat keras seperti besi sehingga para prajurit kesulitan untuk menebangnya dan kapak-kapak mereka pun rusak. Singkat cerita, tibalah hari yang telah ditentukan, Ngolodio mengenakan pakaian terbaiknya dan dengan gagahnya menaiki kuda menuju ke kerajaan bersama ratusan orang yang mengiringinya dan tak lupa ia membawa syarat yang diajukan oleh sang Raja yaitu 300 emas, intan dan berlian, beras, hewan ternak berupa sapi, kambing, domba dan kerbau yang masing-masing berjumlah 300 ekor. Melihat iring-iringan yang panjang, seluruh penduduk negeri berjejalan untuk melihat seakan tidak ingin melewatkannya. Setibanya di kerajaan, ratusan barang-barang itu langsung dipersembahkan kepada sang Raja sebagai syarat perkawinan antara Ngolodio dan putri sang Raja. Seluruh istana dihias dengan ratusan emas, intan dan berlian yang menambah kemeriahan pesta perkawinan itu. Sesaat sebelum perkawinan berlangsung, Ngolodio membuka identitas dirinya dihadapan seluruh keluarga kerajaan dan masyarakat yang hadir. “Wahai Raja dan penduduk negeri, sebenarnya aku adalah To Baka Keo orang yang dulu kalian kucilkan ke hutan.” Seru To Baka Keo, lalu ia menceritakan semua yang terjadi hingga berubah menjadi lelaki tampan seperti yang mereka lihat. Raja dan penduduk negeri merasa sangat malu dan meminta maaf kepada To Baka Keo. Akhirnya, Perkawinan pun berlangsung dengan meriah. To Baka Keo menikah dengan putri bungsu Raja dan mempersembahkan pohon ajaib kepada istrinya. Mereka pun hidup bahagia.</t>
  </si>
  <si>
    <t>Landorundun</t>
  </si>
  <si>
    <t xml:space="preserve">Datu Landorundun atau yang dikenal sebagai Landorundun adalah seorang putri bangsawan Toraja yang tinggal di daerah Gunung Sesean. Terkenal karena  mempunyai paras yang sangat cantik dan rambut panjang yang juga sangat indah. Pada waktu kelahiran Landorundun, terjadi keanehan yang mungkin berada diluar nalar, saat itu ketika ibu Landorundun melahirkan, yang keluar bukanlah sosok seorang bayi, namun menyerupai batang pakis yang di liliti oleh rambut panjang dan tebal. Saat itu ayah Landorundun kaget dan tidak mengerti apa yang terjadi, kemudian dia memanggil tetua atau pemuka adat untuk melakukan ritual doa untuk apa yang terjadi. Setelah ritual doa selesai, barulah terdengar suara tangisan bayi dari dalam lilitan rambut itu, kemudian terlihatlah bayi Landorundun. Ketika Landorundun dewasa, ia memiliki paras yang sangat cantik dan dian dianggap yang tercantik di Toraja kala itu, disamping itu dia juga memiliki rambut yang sangat panjang. Dalam bahasa Toraja disebut panjang rambut Landorundun adalah “sangpulo pitu da’pana, talluratu’ dangkananna”  atau sekitar 25,5 meter. Setiap pagi Landorundun mencuci rambutnya disebuah sumur ditemani oleh beberapa dayangnya.
Suatu hari, ketika sedang mencuci rambutnya, ada sehelai rambut yang putus. Kemudian sehelai rambut tersebut dimasukkan kedalam kulit jeruk, lalu di buang ke sungai Tangnga yang mengalir diatas sumur Landorundun. Kulit jeruk berisi rambut itu pun terbawa arus hingga masuk ke Sungai Sa’dan, Sungai Terbesar di Toraja, yang mengalir melintasi beberapa wilayah di Sulawesi Selatan. Beberapa waktu kemudian, Kulit jeruk itu sampai ke sebuah sungai yang merupakan daerah kekuasaan kerajaan Bone. Saat itu putra mahkota kerajaan Bone yang bernama Datu Bendurana sedang mandi disungai bersama beberapa pengawalnya, kemudia mereka melihat sebuah keanehan didalam sungai disekitar kulit jeruk tersebut, dimana terjadi pusaran air. Datu Bendurana pun merasa penasaran dan menyuruh pengawalnya mengambil kulit jeruk tersebut. Satu per satu pengawal yang mencoba mengambilnya pun keluar dari sungai dengan kondisi cacat, ada yang buta dan ada juga yang lumpuh. Karena terlalu penasaran, maka Datu Bendurana sendiri yang masuk kesungai dan mengambil kulit jeruk tersebut, dan dia berhasil.  Saai itu dia membuka kulit jeruk yang ternyata isinya adalah sehelai rambut yang sangat indah dan sangat panjang. Muncul dipikirannya bahwa pemilik dari rambut ini adalah orang yang sangat spesial. Setelah itu dia melakukan perjalan bersama pengawalnya melintasi sungai, hingga akhirnya mereka tiba di daerah Malangngo’, Toraja. Kapalnya tidak lagi bisa melanjutkan perjalanan dan akhirnya kandas di tempat itu. Perjalanan ia lanjutkan hingga sampai di gunung sesean. Dalam perjalannya menuju gunung sesean, ada kumpulan burung yang mengiringi perjalan tersebut dan selalu mengeluarkan bunyi yang tidak lazim, terdengar seperti mengucapkan kata “kukita” yang dalam bahasa Indonesia berarti saya lihat. Oleh iringan burung tersebut, akhirnya Datu Bendurana dan pengawalnya tiba di desa Landorundun di gunung Sesean. Betapa kagetnya mereka ketika mengetahui bahwa pemilik rambut itu adalah seorang gadis yang sangat cantik. Kemudian Datu Bendurana itu melamar Landorundun yang kemudian disetujui oleh keluarga Landorundun dengan beberapa tahapan upacara adat yang harus dilalui. Juga terdapat satu “Basse” atau perjanjian antar kedua pihak dimana jika Kerajaan Bone diserang musuh, maka masyarakat Toraja harus membantu, juga sebaliknya. Akhirnya Landorundun menikah dengan Datu Bendurana dan pergi ke kerajaan Bone. Mereka menghasilkan keturunan yang nantinya meneruskan kerajaan Bone. Namun pada akhirnya Landorundun meninggal dan dimakamkan di wilayah kerajaan Gowa. Saat ini makamnya berada di daerah Daya, Makassar. Kisah landorundun ini meninggalkan beberapa peninggalan yang masih terjaga hingga saat ini, yakni Desa Landorundun dan sumur Landorundun di Sesean, serta perahu Datu Bendurana beserta pengawal-pengawalnya yang ada di Malangngo’, namun kini hanya berupa batuan.
</t>
  </si>
  <si>
    <t>Putri Tujuh</t>
  </si>
  <si>
    <t>Pada zaman dahulu kala, di daerah Dumai berdiri sebuah kerajaan bernama Seri Bunga Tanjung. Kerajaan ini diperintah oleh seorang Ratu yang bernama Cik Sima. Ratu ini memiliki tujuh orang putri yang elok nan rupawan, yang dikenal dengan Putri Tujuh. Dari ketujuh putri tersebut, putri bungsulah yang paling cantik, namanya Mayang Sari. Putri Mayang Sari memiliki keindahan tubuh yang sangat mempesona, kulitnya lembut bagai sutra, wajahnya elok berseri bagaikan bulan purnama, bibirnya merah bagai delima, alisnya bagai semut beriring, rambutnya yang panjang dan ikal terurai bagai mayang. Karena itu, sang Putri juga dikenal dengan sebutan Mayang Mengurai. Pada suatu hari, ketujuh putri itu sedang mandi di lubuk Sarang Umai. Karena asyik berendam dan bersendau gurau, ketujuh putri itu tidak menyadari ada beberapa pasang mata yang sedang mengamati mereka, yang ternyata adalah Pangeran Empang Kuala dan para pengawalnya yang kebetulan lewat di daerah itu. Mereka mengamati ketujuh putri tersebut dari balik semak-semak. Secara diam-diam, sang Pangeran terpesona melihat kecantikan salah satu putri yang tak lain adalah Putri Mayang Sari. Tanpa disadari, Pangeran Empang Kuala bergumam lirih, “Gadis cantik di lubuk Umai....cantik di Umai. Ya, ya.....d‘umai...d‘umai....”Kata-kata itu terus terucap dalam hati Pangeran Empang Kuala. Rupanya, sang Pangeran jatuh cinta kepada sang Putri. Karena itu, sang Pangeran berniat untuk meminangnya. Beberapa hari kemudian, sang Pangeran mengirim utusan untuk meminang putri itu yang diketahuinya bernama Mayang Mengurai. Utusan tersebut mengantarkan tepak sirih sebagai pinangan adat kebesaran raja kepada Keluarga Kerajaan Seri Bunga Tanjung. Pinangan itu pun disambut oleh Ratu Cik Sima dengan kemuliaan adat yang berlaku di Kerajaan Seri Bunga Tanjung. Sebagai balasan pinangan Pangeran Empang Kuala, Ratu Cik Sima pun menjunjung tinggi adat kerajaan yaitu mengisi pinang dan gambir pada combol paling besar di antara tujuh buah combol yang ada di dalam tepak itu. Enam buah combol lainnya sengaja tak diisinya, sehingga tetap kosong. Adat ini melambangkan bahwa putri tertualah yang berhak menerima pinangan terlebih dahulu. Mengetahui pinangan Pangerannya ditolak, utusan tersebut kembali menghadap kepada sang Pangeran. “Ampun Baginda Raja! Hamba tak ada maksud mengecewakan Tuan. Keluarga Kerajaan Seri Bunga Tanjung belum bersedia menerima pinangan Tuan untuk memperistrikan Putri Mayang Mengurai.” Mendengar laporan itu,sang Raja pun naik pitam karena rasa malu yang amat sangat. Sang Pangerantak lagi peduli dengan adat yang berlaku di negeri Seri Bunga Tanjung. Amarah yang menguasai hatinya tak bisa dikendalikan lagi. Sang Pangeran pun segera memerintahkan para panglima dan prajuritnya untuk menyerang Kerajaan Seri Bunga Tanjung. Pertempuran antara kedua kerajaan di pinggiran Selat Malaka itu tak dapat dielakkan lagi. Di tengah berkecamuknya perang tersebut, Ratu Cik Sima segera melarikan ketujuh putrinya ke dalam hutan dan menyembunyikan mereka di dalam sebuah lubang yang beratapkan tanah dan terlindung oleh pepohonan. Tak lupa pula sang Ratu membekali ketujuh putrinya makanan yang cukup untuk tiga bulan. Setelah itu, sang Ratu kembali ke kerajaan untuk mengadakan perlawanan terhadap pasukan Pangeran Empang Kuala. Sudah 3 bulan berlalu, namun pertempuran antara kedua kerajaan itu tak kunjung usai. Setelah memasuki bulan keempat, pasukan Ratu Cik Sima semakin terdesak dan tak berdaya. Akhirnya, Negeri Seri Bunga Tanjung dihancurkan, rakyatnya banyak yang tewas. Melihat negerinya hancur dan tak berdaya, Ratu Cik Sima segera meminta bantuan jin yang sedang bertapa di bukit Hulu Sungai Umai. Pada suatu senja, pasukan Pangeran Empang Kuala sedang beristirahat di hilir Umai. Mereka berlindung di bawah pohon-pohon bakau. Namun, menjelang malam terjadi peristiwa yang sangat mengerikan. Secara tiba-tiba mereka tertimpa beribu-ribu buah bakau yang jatuh dan menusuk ke badan para pasukan Pangeran Empang Kuala. Tak sampai separuh malam, pasukan Pangeran Empang Kaula dapat dilumpuhkan. Pada saat pasukan Kerajaan Empang Kuala tak berdaya, datanglah utusan Ratu Cik Sima menghadap Pangeran Empang Kuala. Melihat kedatangan utusan tersebut, sang Pangeran yang masih terduduk lemas menahan sakit langsung bertanya, “Hai orang Seri Bunga Tanjung, apa maksud kedatanganmu ini?”. Sang Utusan menjawab, “Hamba datang untuk menyampaikan pesan Ratu Cik Sima agar Pangeran berkenan menghentikan peperangan ini. Perbuatan kita ini telah merusakkan bumi sakti rantau bertuah dan menodai pesisir Seri Bunga Tanjung. Siapa yang datang dengan niat buruk, malapetaka akan menimpa, sebaliknya siapa yang datang dengan niat baik ke negeri Seri Bunga Tanjung, akan sejahteralah hidupnya”. kata utusan Ratu Cik Sima menjelaskan. Mendengar penjelasan utusan Ratu Cik Sima itu, sadarlah Pangeran Empang Kuala, bahwa dirinyalah yang memulai peperangan tersebut. Pangeran langsung memerintahkan pasukannya agar segera pulang ke Negeri Empang Kuala. Keesokan harinya, Ratu Cik Sima bergegas mendatangi tempat persembunyian ketujuh putrinya di dalam hutan. Alangkah terkejutnya Ratu Cik Sima, karena ketujuh putrinya sudah dalam keadaan tak bernyawa. Mereka mati karena haus dan lapar. Ternyata Ratu Cik Sima lupa, kalau bekal yang disediakan hanya cukup untuk tiga bulan, Sedangkan perang antara Ratu Cik Sima dengan Pangeran Empang Kuala berlangsung sampai empat bulan. Akhirnya, karena tak kuat menahan kesedihan atas kematian ketujuh putrinya, maka Ratu Cik Sima pun jatuh sakit dan tak lama kemudian meninggal dunia. Sampai kini, pengorbanan Putri Tujuh itu tetap dikenang dalam sebuah lirik yang diberi judul Tujuh putri yang berbunyi: “ Umbut mari mayang diumbut. Mari diumbut di rumpun buluh. Jemput mari dayang dijemput. Mari dijemput turun bertujuh. Ketujuhnya berkain serong. Ketujuhnya bersubang gading. Ketujuhnya bersanggul sendeng. Ketujuhnya memakai pending. ” Sejak peristiwa itu, masyarakat Dumai meyakini bahwa nama kota Dumai diambil dari kata “d‘umai” yang selalu diucapkan Pangeran Empang Kuala ketika melihat kecantikan Putri Mayang Sari atau Mayang Mengurai.</t>
  </si>
  <si>
    <t>Caadara</t>
  </si>
  <si>
    <t>Suatu saat, hiduplah seorang panglima perang bernama Wire. Ia tinggal di desa Kramuderu. Ia mempunyai seorang anak laki-laki bernama Caadara. Sejak kecil Caadara dilatih ilmu perang dan bela diri oleh ayahnya. Wire berharap, kelak anaknya bisa menggantikannya sebagai panglima perang yang tangguh. Tahun berganti. Caadara tumbuh menjadi pemuda yang gagah. Caadara juga tangkas dan cakap. Wire ingin menguji kemampuan anaknya. Karena itulah ia menyuruh pemuda itu berburu di hutan. Caadara mengumpulkan teman-temannya. Lalu mereka berangkat berburu. Mereka berjalan melewati jalan setapak dan semak belukar. Di hutan mereka menemui banyak binatang. Mereka berhasil menombak beberapa binatang. Dari hari pertama sampai hari keenam, tak ada rintangan yang berarti untuk Caadara dan anak buahnya. Tapi esok harinya mereka melihat anjing pemburu. Kedatangan anjing itu menandakan bahaya yang akan mengancam. Caadara dan anak buahnya segera siaga. Mereka menyiapkan busur, anak panah, kayu pemukul, dan beberapa peralatan perang. Mereka waspada. Tiba-tiba terdengar pekikan keras. Sungguh menakutkan! Anak buah Caadara ketakutan. Tapi Caadara segera menyuruh mereka membuat benteng pertahanan. Mereka menuju tanah lapang berumput tinggi. Tempat itu penuh semak belukar. Di sana mereka membangun benteng untuk menangkis serangan musuh. Tiba-tiba muncullah 50 orang suku Kuala. Mereka berteriak dan menyerang Caadara dan anak buahnya. Tongkat dan tombak saling beradu. Sungguh pertempuran yang seru. Caadara tidak gentar. Ia memimpin pertempuran dengan semangat tinggi. Padahal jumlah anak buahnya tak sebanding dengan jumlah musuh. Caadara berhasil merobohkan banyak musuh. Sedangkan musuh yang tersisa melarikan diri. Betapa kagumnya teman-teman Caadara melihat anak panglima perang Wire. Mereka segan dan kagum padanya. Mereka pulang sambil mengelu-elukan Caadara. Kampung gempar dibuatnya. Wire sungguh bangga. Ia juga terharu sehingga berlinang air mata. Tak sia-sia latihan yang diberikan pada Caadara. Kampung gempar mendengarnya. Ayahnya terharu dan berlinang air mata. Pesta malam hari pun diadakan. Persiapan menyerang suku Kuala pun diadakan, karena mereka telah menyerang Caadara. Esok harinya, Caadara diberi anugerah berupa kalung gigi binatang, bulu kasuari yang dirangkai indah, dengan bulu cendrawasih di tengahnya. Kemudian masyarakat desa mempelajari Caadara Ura, yaitu taktik perang Caadara. Taktik itu berupa melempar senjata, berlari, menyerbu dengan senjata, seni silat jarak dekat, dan cara menahan lemparan kayu. Nama Caadara kemudian tetap harum. Ia dikenal sebagai pahlawan dari desa itu.</t>
  </si>
  <si>
    <t>Woiram</t>
  </si>
  <si>
    <t>Alkisah pada masa silam di Papua, hiduplah seorang laki laki bernama Woiram dan istrinya Bonadebu. Mereka penghuni kampung Merem. Woiram tak tinggal serumah dengan istrinya. Hal itu dilakukannya karena tujuan Woiram menikahi Bonadebu hanyalah untuk menjaga harga dirinya sebagai seorang lelaki. Woiram sama sekali tak ingin memiliki anak dari perkawinannya. Rumah tangga yang dilalui Woiram dan Bonadebu yang semula harmonis, lama lama terasa hambar. Sebagai seorang wanita normal, tentu saja Bonadebu ingin memiliki anak. Hari demi hari berlalu, keinginan Bonadebu tak ditanggapi sedikitpun oleh Woiram. Ia tak tergugah sama sekali untuk memenuhi keinginan istrinya. Kejenuhan melakukan kegiatan sehari hari membuat Woiram merasa lelah. Ia ingin sekali mencari suasana baru. Tak disangka keinginan memiliki seorang anak mulai terbersit di hati Woiram. Keinginan itu makin lama makin kuat. Namun demikian Woiram malu untuk mengutarakan keinginannya itu pada Bonadebu. Setiap malam ia hanya berdoa agar Dewa berkenan mengabulkan keinginannya. Sehari hari Woiram mencari nafkah dengan berburu dan berkebun. Pada suatu pagi ketika tengah membuat tali busur untuk panahnya, jari telunjuk Woiram teriris pisau. Woiram segera memasukkan jari telunjuknya yang berdarah ke dalam air tempayan di kamarnya. Darah yang mengucur cukup deras membuat air tempayan itu berwarna merah. Setelah mengobati lukanya, Woiram menutup tempayan itu dan bergegas meninggalkan rumah untuk menjemput Bonadebu. Mereka akan berkebun hari itu. Banyak sekali pekerjaan yang harus mereka lakukan di kebun. Hari sudah gelap ketika Woiram tiba di rumahnya lagi. Karena lelah seharian bekerja, Woirampun langsung tertidur. Tengah malam Woiram terbangun karena mendengar suara anak kecil yang tengah menangis. Ketika terbangun, Woiram mengira dirinya bermimpi. Woirampun memutuskan untuk melanjutkan tidurnya. Baru beberapa saat ia tertidur, Woiram tersentak bangun karena suara tangisan anak kecil yang terdengar semakin keras. Woiram duduk di atas dipannya. Ia mencari asal suara yang terdengar begitu dekat. Dengan perlahan Woiram berjalan menghampiri tempayan yang terletak di sudut kamarnya. Dugaannya tepat. Ketika Woiram membuka tutupnya, tampaklah olehnya seorang anak lelaki kecil tengah duduk menangis di dalamnya. Woiram segera mengangkat anak itu dan memindahkannya ke dipannya. Anak kecil itupun tertidur setelah Woiram mengusap usap punggungnya. Sambil memandang anak itu, Woiram bersyukur kepada Dewa yang telah berkenan memberinya seorang anak. Ia yakin, Dewa telah merubah air yang bercampur cucuran darahnya menjadi seorang anak untuknya. Woiram tak bisa tidur lagi sampai fajar menyingsing. Ia bingung bagaimana memberitahukan keberadaan anak itu kepada Bonadebu. Ia takut Bonadebu tak percaya kalau Dewa yang memberikan anak itu. Ia juga takut jika Bonadebu merasa ditipu karena ternyata ia memiliki anak dari wanita lain. Berbagai pikiran yang mengganggunya itu akhirnya membuat Woiram memutuskan untuk membawa anak itu ke tengah hutan. Woiram berniat membangun sebuah rumah kecil sebagai tempat tinggal anak itu. Demikianlah anak kecil itu akhirnya tinggal di rumah yang dibangun Woiram di tengah Hutan. Setiap hari Woiram menjenguk anak itu dan memberinya makan. Hari terus berganti. Tak terasa anak kecil itu tumbuh menjadi seorang pemuda yang gagah. Woiram memberinya nama Woiwallytmang. Sama seperti ayahnya, sehari hari Woiwallytmang berburu dan berkebun. Pada suatu hari nasibnya sedang sial, pemuda itu tak mendapat seekor binatangpun setelah berburu sampai siang. Karena lelah, Woiwallytmang beristirahat dibawah sebuah pohon. Tak sengaja matanya menangkap seekor burung yang tengah bertengger di pohon di dekat tempatnya duduk. Woiwallytmang segera memanah burung itu. Lagi lagi ia tak beruntung, panahnya salah sasaran. Woiwallytmang mengikuti arah anak panah terakhirnya melesat. Ternyata anak panah itu menancap di batang pohon pisang di sebuah kebun. Pemuda itu berjalan memasuki kebun dan mangambil anak panahnya. Ketika ia selesai mencabut anak panahnya, Woiwallytmang mendengar sebuah suara menegurnya. “Hai pemuda tampan, siapakah namamu ?”, ujar seorang perempuan dari balik pohon pisang. Woiwallytmang tertegun memandang perempuan yang berdiri di hadapannya. Ia heran, ternyata ada manusia lain selain laki laki. Memang sejak kecil Woiwallytmang hanya mengenal sosok ayahnya. Walau masih merasa heran, Woiwallytmang menjawab . ”Namaku Woiwallytmang”, ujarnya singkat. Perempuan itu masih ingin mengetahui lebih jelas lagi. Ia merasa tidak pernah melihat Woiwallytmang di kampungnya selama ini. “Siapakah orang tuamu ? tanya perempuan itu lagi. “Ayahku Woiram”, jawab Woiwallytmang singkat. Perempuan itu yang ternyata adalah Bonadebu sangat terkejut mendengar jawaban Woiwallytmang. Ia tak menyangka kalau suaminya ternyata memiliki seorang anak yang telah tumbuh menjadi pemuda gagah yang sekarang berdiri di hadapannya. Setelah mencoba menahan rasa amarahnya, Bonadebu berkata kepada Woiwallytmang. “Mari kuantarkan kau kepada ayahmu “, ajaknya seramah mungkin. Woiwallytmang yang tak dikunjungi ayahnya beberapa hari ini langsung setuju. “Jadi kau tahu dimana ayahku berada ?”, tanyanya antusias. Bonadebu mengangguk sambil tersenyum. Sebelum menuju ke rumah Woiram, Bonadebu mengajak Woiwallytmang mampir di Sungai Wasi untuk menangkap udang yang akan diberikan kepada Woiram. Karena asyik menangkap udang, Bonadebu tak melihat ketika Woiwallytmang berjalan memasuki gua yang terletak di pinggir sungai itu. Setelah menunggu lama, Woiwallytmang tak muncul juga. Bonadebu mengira Woiwallytmang telah pergi meninggalkannya, akhirnya Bonadebu memutuskan untuk pulang. Kepala adat tempat tinggal Bonadebu dan Woiram memiliki dua orang putri bernama Mesi dan Mesam. Tak lama setelah Bonadebu meninggalkan Sungai Wasi, Mesi dan Mesam mendatangi sungai itu untuk mencari udang buat ayah mereka. Ketika tengah mencari udang, Mesi dan Mesam dikejutkan oleh kedatangan Woiwallytmang yang kebetulan baru keluar dari gua. Woiwallytmang lagi lagi terpana melihat kedua gadis itu. Akhirnya mereka berkenalan dan bercakap cakap. Woiwallytmang membantu Mesi dan Mesam mencari udang. Ia sangat gembira karena menemukan teman baru hari itu. Perkenalan Woiwallytmang dengan kedua putri kepala adat rupanya meninggalkan kesan yang mendalam buat pemuda itu. Ia jatuh cinta pada Mesi. Agar punya alasan untuk bertemu Mesi, Woiwallytmang senantiasa mencari udang di Sungai Wasi dan membawanya ke rumah kepala adat. Kepala adat menangkap maksud Woiwallytmang. Setelah beberapa kali mengantar udang, akhirnya kepala adat menanyakan maksud pemuda itu sesungguhnya. “Saya ingin melamar Mesi menjadi istri saya, Bapa”, kata Woiwallytmang dengan kepala tertunduk malu. Melihat kesungguhan Woiwallytmang, kepala adat setuju untuk menikahkan putrinya dengan Woiwallytmang. Pesta meriah dilangsungkan. Selain merayakan pernikahan Mesi dan Woiwallytmang, kepala adat juga menyerahkan jabatannya kepada Woiwallytmang pada pesta itu. Seluruh penduduk Merem diundang, tak terkecuali Woiram dan Bonadebu. Woiram sungguh kaget begitu melihat sang pengantin laki laki adalah anaknya, Woiwallytmang. Bonadebu yang telah menceritakan perihal Woiwallytmang kepada penduduk, membuat mereka membenci Woiram. Mereka menganggap Woiram telah mengasingkan anaknya sendiri ke tengah hutan. Orang orang itu sungguh tak tahu apa alasannya sesungguhnya dan bagaimana ia memelihara Woiwallytmang dengan baik. Woiram sungguh kecewa mengapa kepala adat tak menanyakan perihal orang tua menantunya itu dan mengundangnya. Apalagi kini para penduduk setuju untuk menerimanya sebagai kepala adat yang baru. Woiram merasa dirinya tak dihargai sama sekali. Dengan rasa kecewa yang mendalam, Woiram berdoa kepada Dewa agar memberinya keadilan. Tiba tiba hujan turun dengan derasnya tak henti. Semua makanan yang terhidang dalam pesta itu berubah menjadi batu. Hujan yang tak jua berhenti mengakibatkan banjir besar yang menenggelamkan Kampung Merem. Seluruh penduduk hanyut terbawa derasnya air. Hanya Woiwallytmang, Mesi, dan Woiram yang selamat dari bencana banjir itu. Mereka selamat karena memanjat pohon pinang. Setelah banjir surut, Woiram mengajak Mesi dan Woiwallytmang ke Sungai Wasi. a menasihati mereka agar senantiasa memohon kepada dewa agar diberi banyak keturunan. Setelah itu Woiram menginjakkan kakinya ke atas sebuah batu besar dan tiba tiba menghilang disana. Mesi dan Woiwallytmang mendengarkan kata kata Woiram. Dewapun mendengarkan doa yang senantiasa mereka panjatkan. Keturunan mereka sangat banyak dan berkembang biak menjadi penduduk Merem di Papua saat ini.</t>
  </si>
  <si>
    <t>Topeng dan Pesta Roh</t>
  </si>
  <si>
    <t>Alkisah, di sebuah kampung di hulu Sungai Sirets di pedalaman Merauke, Papua, hiduplah seorang anak yatim piatu atau yang biasa panggil Si Yatim. Anak itu menjadi sebatang kara karena dusunnya diserang oleh kampung lain sehingga menyebabkan seluruh keluarganya meninggal dunia. Kini, si Yatim hidup sendiri di sebuah rumah yang sudah hampir roboh. Hidupnya sungguh memprihatinkan. Setiap hari ia selalu menyendiri karena tidak disenangi oleh warga tanpa alasan yang jelas. Walaupun penduduk di kampung itu hidup makmur, namun tak seorang pun dari mereka yang mau membantu si Yatim. Nasib si Yatim semakin parah ketika suatu hari ia dituduh mencuri makanan dan barang-barang milik penduduk kampung tanpa disertai dengan bukti. Saat ia mengelak, warga justru hendak menghukumnya. Karena merasa tidak bersalah, si Yatim pun melarikan diri meninggalkan kampungnya. Melihat si Yatim melarikan diri, seorang warga langsung berteriak. “Ayo, kejar anak itu!” Orang-orang segera mengejar si Yatim beramai-ramai untuk menangkapnya. Sedangkan si Yatim terus berlari ketakutan masuk ke dalam hutan. Saat tiba di tengah hutan, ia beristirahat sejenak di bawah sebuah beringin yang rindang. Di situlah ia berpikir bahwa kalau ia terus berlari maka dirinya pasti akan tertangkap. Akhirnya, si Yatim memutuskan untuk bersembunyi di atas pohon beringin tersebut. “Ah, sebaiknya aku bersembunyi di atas pohon ini. Aku yakin, mereka tidak akan melihatku,” gumamnya seraya memanjat pohon beringin itu. Setelah berada di atas pohon, si Yatim kemudian bersembunyi di balik rerimbunan daun dan jumbaian akar-akar beringin. Tak lama kemudian, orang-orang yang mengejarnya tiba dan berhenti sejenak di bawah pohon beringin itu karena kehilangan jejak. “Hai, lari ke mana anak itu?” celetuk salah seorang dari mereka, kebingungan. Penduduk yang lain pun sama bingungnya. Sementara itu, si Yatim yang bersembunyi di atas pohon beringin merasa ketakutan kalau-kalau keberadaannya diketahui oleh orang-orang yang mengejarnya. Untung para penduduk segera meninggalkan tempat itu untuk melanjutkan pengejaran sampai ke dalam hutan. Setelah aman, si Yatim pun keluar dari persembunyiannya dengan perasaan lega. Ia kemudian duduk di salah satu cabang pohon beringin itu untuk melepaskan lelah. Hari sudah gelap. Anak sebatang kara itu masih saja duduk melamun di atas pohon. Tampaknya si Yatim sedang bingung memikirkan bagaimana cara membuat penduduk kampung tidak lagi mengejarnya. Akhirnya, si Yatim menemukan sebuah ide, yaitu ia ingin menakut-nakuti para penduduk dengan mengenakan topeng yang menyeramkan. Ketika hendak turun dari pohon itu untuk mencari akar-akar kayu yang akan dibuat topeng, tiba-tiba ia dikejutkan oleh sesosok makhluk menyeramkan yang berdiri di cabang pohon beringin yang lain. Rupanya, makhluk itu adalah roh penunggu pohon beringin itu. “Hai, anak manusia! Kamu siapa dan kenapa kamu berada di atas pohon ini?” tanya makhluk itu. “Sa… saya si Yatim,” jawab si Yatim piatu dengan gugup karena ketakutan. Bocah itu kemudian menceritakan semua peristiwa yang dialaminya hingga ia berada di atas pohon beringin itu. Makhluk penunggu pohon beringin itu pun merasa iba terhadap nasib yang dialami si Yaitm. Meskipun wajahnya tampak menakutkan, makhluk itu ternyata baik hati. Ia kemudian memberikan makanan dan minuman kepada si Yatim. Akhirnya, mereka pun bersahabat. Setelah itu, si Yatim turun dari atas pohon untuk mencari akar-akar pohon yang akan dianyam menjadi sebuah topeng yang menyerupai roh penunggu pohon beringin itu. Membuat topeng seperti itu tidaklah mudah bagi si Yatim. Ia membutuhkan waktu sekitar lima hari baru bisa menyelesaikannya. Setelah selesai, topeng itu ia pakai dan kemudian bercermin di air. Betapa senangnya hati si Yatim karena topeng hasil buatannya benar-benar menyerupai wajah roh penunggu pohon beringin itu. “Aku yakin, para penduduk pasti akan ketakutan melihatku,” gumamnya. Ketika hari mulai gelap, si Yatim pergi ke perkampungan dengan mengenakan topeng dan menyelinap masuk ke salah satu rumah penduduk. Penghuni rumah itu pun langsung lari terbirit-birit karena ketakutan. “Tolong…! Tolong…! Ada setaaaan…!” teriak penduduk yang ketakutan itu. Mendengar teriakan tersebut, penduduk kampung lainnya segera berhamburan keluar rumah dan mengerumuni warga yang berteriak itu. “Hai, apa yang terjadi denganmu?” tanya kepala kampung. “Ada setan di dalam rumahku. Sungguh, aku melihatnya dengan mata kepalaku sendiri. Wajahnya sangat menyeramkan” jelas warga itu. Mendengar keterangan tersebut, kepala kampung segera memerintahkan seluruh warganya agar mengumpulkan sagu untuk dipersembahkan kepada makhluk itu dengan harapan makhluk itu meninggalkan kampung mereka. Para warga pun segera pulang ke rumah mereka masing-masing untuk mengambil sagu. Namun, setelah mereka kembali menemui kepala kampung, tak seorang pun yang membawa sagu. Ternyata, persediaan sagu di desa tersebut telah habis. “Kalau begitu, besok pagi-pagi sekali kalian pergi ke hutan untuk memangkur sagu,” ujar kepala kampung. Pada keesokan harinya, semua orang di kampung itu beramai-ramai berangkat ke hutan. Sementara itu, si Yatim pun segera menyusun siasat. Ia akan menakut-nakuti orang-orang yang memangkur sagu di dekat pohon beringin tempat ia bersembunyi. Ketika hari mulai gelap, si Yatim menutupi jalan setapak di dekat pohon beringin itu dengan dahan-dahan pohon. Jalan itu nantinya akan dilewati oleh para pemangkur sagu saat hendak pulang ke perkampungan. Selesai menutupi jalan, si Yatim segera memakai topengnya lalu bersembunyi di balik semak belukar yang ada di bawah pohon beringin. Tak lama kemudian, tampak serombongan wanita yang membawa sagu hendak melintasi jalan setapak itu. Melihat jalan terhalang oleh dahan-dahan pohon beringin, rombongan wanita itu terpaksa berhenti dan meletakkan sagu mereka di tanah. Pada saat mereka sibuk membersihkan dahan-dahan yang menghalangi jalan, si Yatim membuat suara menakutkan lalu muncul dari semak belukar dengan memakai topeng. Tak ayal, rombongan wanita pembawa sagu itu langsung berteriak ketakutan. “Ada setaaan…! Ada setaaan…!” teriak rombongan wanita itu saat melihat topeng yang amat menyeramkan. Rombongan wanita itu pun lari terbirit-birit dan meninggalkan sagu-sagu mereka. Melihat rombongan wanita itu telah pergi, si Yatim segera membuka topengnya lalu mengambil sagu-sagu tersebut untuk dibawa ke tempat persembunyiannya. Ia kemudian membakar sagu itu dan memakannya sampai kenyang. Sejak itu, si Yatim selalu menakut-nakuti setiap warga yang melintasi jalan itu dan mengambil sagu-sagu mereka. Hal itu ia lakukan untuk membuat orang-orang kampung yang dulu menganiaya dirinya semakin jera. Sementara itu, penduduk kampung menjadi resah dengan kejadian-kejadian menyeramkan yang sering mereka alami. “Sebenarnya makhluk apa yang suka menakut-nakuti kita itu?” tanya seorang warga. Tak seorang pun warga mengetahuinya. Karena penasaran, mereka bersepakat untuk menjebak makhluk itu. Suatu hari, serombongan wanita diperintahkan untuk pergi memangkur sagu ke dalam hutan. Sementara itu, sejumlah kaum laki-laki yang kuat dan pemberani diperintahkan untuk mengintai makhluk itu saat melakukan aksinya. Ketika para wanita pulang dan menemukan dahan-dahan yang menghalangi jalan, makhluk yang tidak lain adalah si Yatim bertopeng itu segera menakut-nakuti mereka. Setelah rombongan pemangkur itu lari meninggalkan sagu mereka, anak yatim piatu itu segera membuka topengnya. Ia tak sadar jika ada sejumlah orang yang mengintainya. “Hai, lihat!” seru seorang warga saat melihat wajah di balik topeng itu, “Oh, rupanya makhluk itu ternyata si anak yatim piatu yang selama ini kita kejar.” Ketika si Yatim hendak mengambil sagu-sagu yang tergeletak di tanah, penduduk kampung keluar dari tempat persembunyian mereka dan segera mengepung bocah itu. “Mau lari ke mana kamu, hai anak yatim?!” hardik seorang warga. Si Yatim akhirnya tertangkap basah oleh penduduk dan tidak dapat berbuat apa-apa. Ia pun digiring ke perkampungan untuk diadili secara adat. Namun, sebelum memasuki perkampungan, si Yatim tiba-tiba hilang secara gaib. Orang-orang kampung yang menggiringnya hanya terperangah menyaksikan peristiwa itu. Sejak si Yatim menghilang, para penduduk merasa sudah aman karena tak ada lagi orang yang menakut-nakuti mereka. Namun, setiap kali melintas di dekat pohon beringin itu mereka masih saja sering diganggu oleh roh si Yatim. Untuk menghalau roh itu, mereka pun membuat topeng yang menyerupai topeng si Yatim. Sejak itu, topeng seperti itu digunakan dalam sebuah ritual yang dikenal dengan Pesta Roh atau Pesta Topeng yang oleh masyarakat setempat disebut dengan Mamar atau Bunmar Pokbui. Kini, ritual Pesta Roh sudah menjadi tradisi masyarakat Suku Asmat untuk memperingati roh keluarga dekat mereka yang telah meninggal dunia. Jenis topeng yang mereka gunakan pun bervariasi. Tidak saja terbuat dari akar-akar kayu, tetapi juga dari belahan-belahan rotan atau kulit Kayu Fum (genemo hutan). Jenis topeng yang terbuat dari rotan disebut Manimar, sedangkan topeng yang terbuat dari kulit kayu fum disebut Ndat Jamu.</t>
  </si>
  <si>
    <t>Meraksamana</t>
  </si>
  <si>
    <t>Meraksamana adalah seorang pemuda yang tinggal di pedalaman Papua. Ia mempunyai saudara bernama Siraiman. Ke mana pun pergi, mereka selalu bersama dan selalu saling membantu. Suatu ketika, Meraksamana memperistri seorang bidadari dari kahyangan. Namun, tidak berapa lama setelah mereka menikah, istrinya diculik oleh seorang raja yang tinggal di seberang laut bernama Raja Koranobini. Mampukah Meraksamana merebut kembali istrinya dari tangan Koranobini? Ikuti kisahnya dalam cerita Meraksamana berikut ini! Dahulu, di sebuah kampung di pedalaman Papua, hiduplah dua pemuda yang bernama Meraksamana dan Siraiman. Sehari-hari mereka mencari kayu, berburu, dan mencari ikan di rawa maupun di sungai. Mereka, dan juga penduduk kampung lainnya melakoni pekerjaan tersebut karena memang daerah di sekitar mereka memiliki kekayaan sumber daya alam yang melimpah. Suatu malam, Meraksamana terlihat sedang berbaring berbaring di lantai rumahnya yang beralaskan daun-daun kering. Badannya terasa lelah setelah seharian bekerja. Pemuda itu tidak kuat lagi menahan rasa kantuk hingga akhirnya terlelap. Selang beberapa saat kemudian, Meraksamana tiba-tiba terbangun dan mengusap matanya. “Oh, aku baru saja bermimpi melihat puluhan bidadari sedang mandi di telaga,” gumamnya. Meraksamana merasa mimpi itu seperti nyata. Karena penasaran, malam itu juga ia segera menuju ke telaga yang terletak tidak jauh dari rumahnya. Di bawah temaram cahaya bulan, ia berjalan menyusuri jalan setapak menuju telaga. Alangkah terkejutnya ia saat tiba di tempat itu, ia melihat sepuluh bidadari dari kahyangan sedang mandi sambil bersenda-gurau di tengah-tengah telaga. Ia pun segera bersembunyi di balik sebuah pohon besar dan mengawasi gerak-gerik para bidadari tersebut dari balik pohon. “Ternyata, mimpiku benar-benar menjadi kenyataan,” kata Meraksamana, “Bidadari-bidadari itu sungguh cantik dan mempesona.” Meraksamana terpesona melihat kecantikan para bidadari itu. Saat asyik mengintip, ia dikejutkan oleh kehadiran seorang perempuan tua yang tiba-tiba berdiri di dekatnya. Ia tidak tahu dari mana datangnya nenek itu. “Hai, anak muda! Sedang apa kamu di sini?” tanya nenek itu. “Sa... sa... saya sedang mengawasi bidadari-bidadari itu, Nek,” jawab Meraksamana dengan gugup. Nenek itu tersenyum, lalu berpesan kepada Meraksamana. “Jika ingin memperistri mereka, sebaiknya kamu ambil pakaian mereka yang diletakkan di atas batu besar sana!” ujar nenek itu sambil menunjuk ke tempat di mana pakaian para bidadari itu diletakkan, “Mereka pasti tidak akan bisa terbang kembali ke negerinya.” “Baik, Nek,” jawab Meraksamana. Dengan mengendap-endap, pemuda itu mendekati batu besar yang terletak di tepi telaga. Setelah dekat, ia berhenti sejenak dan bersembunyi di balik semak-semak. Begitu para bidadari itu lengah, dengan cepat Meraksamana menyambar salah satu pakaian milik bidadari tersebut lalu segera kembali ke tempat persembunyiannya. Ketika ia sampai di balik pohon besar itu, si Nenek sudah tidak ada. Meraksamana pun kemudian kembali mengawasi para bidadari tersebut. Saat fajar mulai menyingsing di ufuk timur, para bidadari telah selesai mandi dan bersiap-siap untuk kembali ke kahyangan. Satu per satu mereka mengenakan pakaian masing-masing. Namun, salah seorang dari mereka tampak kebingungan mencari pakaiannya. “Kak, apakah kalian melihat pakaianku?” tanya bidadari itu. “Memang kamu letakkan di mana pakaianmu, Bungsu?” bidadari yang sulung balik bertanya. “Tadi aku meletakkannya di dekat pakaian kalian,” jawab bidadari bungsu. Rupanya, bidadari yang kehilangan pakaian itu adalah si Bungsu. Ia dan kakak-kakaknya sudah mencarinya ke mana-mana, tapi belum juga ditemukan. Akhirnya, si Bungsu ditinggalkan oleh kakak-kakaknya karena hari sudah hampir pagi. “Kakak, kenapa kalian meninggalkan aku sendirian di sini. Aku takut sekali,” ratap si Bungsu. Melihat bidadari Bungsu itu bersedih, Meraksamana segera menghampiri dan menghiburnya. “Hai, gadis cantik. Kamu siapa dan kenapa menangis?” tanya Meraksamana pura-pura tidak tahu. “Aku Bidadari Bungsu dari kahyangan. Aku tidak dapat pulang bersama kakak-kakakku karena pakaianku hilang entah ke mana,” jawab si Bungsu. Meraksamana tidak mau menyia-nyiakan kesempatan. Ia pun mengajak Bidadari Bungsu pulang ke rumahnya. Sejak itu, Bidadari Bungsu tinggal bersama dengan Meraksamana. Selang beberapa waktu kemudian, pemuda itu mengajaknya menikah. Si Bungsu pun tidak bisa menolak ajakan itu. Selain karena ia tidak bisa lagi kembali ke negerinya, hidupnya bergantung pada Meraksamana yang telah menolongnya. Akhirnya, mereka menikah dan hidup bahagia. Meraksamana pun semakin giat bekerja. Suatu hari, Meraksamana terlihat sedang memperbaiki umpan dan kail bersama Siraiman. Rupanya, mereka hendak pergi memancing ke sungai. Seperti biasanya, sebelum pergi, ia selalu berpesan kepada istrinya. “Dinda, jagalah dirimu baik-baik di rumah,” pesan Meraksamana. “Baik, Kanda. Kanda pun sebaiknya berhati-hati di sungai. Kalau sudah mendapatkan ikan yang banyak, segeralah kembali,” ujar Bidadari Bungsu. “Baik, Dinda,” jawab Meraksamana. Setelah berpamitan, Meraksamana ditemani Siraiman pun berangkat ke sungai. Hari itu, mereka sangat beruntung karena ikan-ikan di sungai sedang doyan makan. Setiap kali mereka melemparkan umpan, ikan-ikan langsung menyambar. Tidak sampai setengah hari, mereka telah mendapatkan hasil tangkapan yang cukup banyak. Mereka pun memutuskan untuk pulang. Setiba di rumah, Meraksamana segera memanggil istrinya. “Dinda, Kanda sudah pulang. Cepatlah keluar, Kanda membawa ikan yang banyak sekali!” seru Meraksamana. Beberapa kali Meraksamana memanggil istrinya, namun tak ada jawaban. Ia pun mulai khawatir. “Siraiman, kenapa istriku tidak keluar-keluar juga?” tanyanya kepada Siraiman dengan cemas, “Padahal biasanya, sekali saja aku memanggilnya dia sudah datang menyambutku.” “Barangkali istri kakak sedang tidur” jawab Siraiman dengan santai. “Tidak mungkin. Ia tidak pernah tidur sebelum aku pulang,” sanggah Meraksamana. Meraksamana pun semakin cemas. Ia segera masuk ke dalam rumah. Namun, istrinya tidak juga terlihat. Ia kemudian mencarinya di sekitar rumah dan bertanya kepada tetangga, tapi tak seorang pun yang melihatnya. Akhirnya, ia bersama Siraiman segera mencarinya ke luar perkampungan. Dalam perjalanan, mereka menemukan seorang laki-laki sedang tergantung di pohon dengan tangan terikat. “Hai, kamu siapa dan kenapa digantung?” tanya Meraksamana. “Aku Mandinuma dari Negeri Koranobini yang berada di seberang laut,” jawab laki-laki setengah baya itu, “Aku dihukum oleh rajaku karena aku suka makan banyak sehingga banyak merugikan orang lain.” Meraksamana kemudian menanyakan perihal istrinya kepada Mandinuma. “Apakah kamu melihat seorang wanita lewat di sini?” tanyanya. “Ya, tadi aku wanita cantik seperti bidadari lewat di sini. Tapi, ia bersama dengan Raja Koranobini yang telah menghukumku,” jawab Mandinuma. “Hai, kenapa istriku bisa bersama dia?” tanya Meraksamana bingung. “Ketahuilah, Meraksamana! Raja Koranobini adalah raja yang bengis dan kejam. Walaupun sudah mempunyai istri banyak, ia suka mengganggu wanita-wanita cantik dan kemudian memperistrinya,”  jelas Mandinuma, “Aku akan membantu kalian, tapi dengan syarat lepaskan dulu jeratan tali ini.” Meraksamana bersama Siraiman segera melepaskan tali yang menjerat tubuh Mandinuma dan kemudian menurunkannya dari pohon. “Terima kasih karena telah membebaskanku,” ucap Mandinuma, “Sesuai dengan janjiku tadi, maka aku akan segera membebaskan istrimu dan membawanya kembali ke sini.” Mandinuma segera berlari menuju ke laut dan diikuti oleh Meraksamana dan Siraiman. Setiba di pantai, ia langsung menghirup air laut hingga laut itu menjadi kering. Kedua orang bersaudara itu hanya terbengong-bengong melihat kesaktian Mandinuma. “Kalian tunggu di sini saja,” ujar Mandinuma, “Biar aku sendiri yang menghadapi Raja Koranobini yang bengis itu dan segera membawa istrimu kemari.” Mandinuma yang sakti itu dengan cepat berlari menuju istana Koranobini melewati jalan yang sudah menjadi daratan. Setiba di istana, ia mendapati Raja Koranobini sedang tertidur pulas. Tanpa sepengetahuan para penjaga, ia segera mencari keberadaan Bidadari Bungsu. Tak berapa lama kemudian, ia pun menemukannya sedang menangis di dalam sebuah kamar. “Jangan, takut Putri! Aku Mandinuma, sahabat suamimu. Aku ke mari untuk menyelamatkanmu,” ujar laki-laki sakti itu. “Sekarang suamiku ada di mana?” tanya Bidadari Bungsu. “Suamimu sedang menunggumu di seberang lautan sana. Ayo, cepat kita tinggalkan tempat ini!” ujar Mandinuma seraya menarik tangan istri Meraksamana itu. Setelah melihat keadaan sudah aman, keduanya pun segera pergi meninggalkan istana tanpa sepengetahuan Raja Koranobini. Alhasil, mereka berhasil sampai di seberang lautan. Meraksamana dan Siraiman pun menyambut kedatangan mereka dengan gembira. Mandinuma segera memuntahkan semua air laut yang telah dihirupnya sehingga jalan yang dilaluinya tadi kembali menjadi lautan yang luas. Meraksamana tidak henti-hentinya mengucapkan terima kasih kepada Mandinuma yang telah menyelamatkan wanita yang amat dicintainya itu. Ia pun amat bahagia karena dapat bertemu kembali dengan istrinya dan hidup seperti biasanya. Namun sayang, kebahagiaan itu tidak berlangsung lama. Bidadari Bungsu meminta izin kepada suaminya untuk kembali ke kahyangan karena malu selalu diejek oleh masyarakat sekitarnya bahwa ia manusia yang tidak dikenal asal-usulnya dan tidak jelas keturunannya. Walaupun berat hati, Meraksamana terpaksa mengizinkannya. Ia tidak ingin melihat istrinya terus menderita karena setiap hari dihina. Meraksamana pun terpaksa menyerahkan kembali pakaian istrinya yang disembunyikan di dalam rumahnya. Maka tahulah Bidadari Bungsu bahwa pakaiannya yang dulu hilang di tepi ternyata disembunyikan oleh suaminya. Meskipun begitu, ia tidak mempermasalahkannya. Ia malah berterima kasih kepada Meraksamana yang telah menolongnya selama dirinya tinggal di bumi. Setelah mengenakan pakaiannya, Bidadari Bungsu segera terbang menuju kahyangan. Meraksamana pun melepas kepergian istrinya dengan hati sedih. Sejak itu, Bidadari Bungsu itu tidak pernah lagi kembali ke bumi menemui suaminya.</t>
  </si>
  <si>
    <t>Skolong dan Cue</t>
  </si>
  <si>
    <t>Alkisah, di Kampung Manggarai, di daerah Nusa Tenggara Timur, ada seorang laki­laki tampan yang bernama Skolong Rebo Todo. Orang­orang di sekitarnya memanggilnya Skolong. Selain tampan, ia juga anak yang rajin. Setiap hari ia selalu membantu kedua orang tuanya bekerja di ladang. Bagi masyarakat setempat, para orang tua memiliki kebiasaan menjodohkan anak­anak mereka dari keluarga terdekat. Begitu pula yang terjadi dalam keluarga Skolong. Kedua orang tuanya berencana akan menjodohkannya dengan anak bibinya, meskipun anak bibinya itu masih dalam kandungan atau belum lahir. Pada suatu hari, Skolong disuruh oleh kedua orang tuanya untuk tinggal di rumah bibinya yang sedang hamil tua. “Skolong, Anakku! Pergilah ke rumah bibimu dan tinggallah di sana! Saat ini bibimu sedang hamil tua. Kelak jika bibimu melahirkan seorang anak perempuan, kamu boleh menikahi putrinya. Aku dan ibumu bersama bibimu telah sepakat untuk menjodohkan kalian,” ujar ayah Skolong. Skolong pun menuruti permintaan ayahnya. Setelah berpamitan, berangkatlah ia ke rumah bibinya. Setibanya di sana, ia pun disambut baik oleh paman dan bibinya. Sejak kehadirannya di rumah itu, segala pekerjaan paman dan bibinya menjadi ringan. Skolong sangat rajin membantu bibinya mencari kayu bakar di hutan dan membantu pamannya bekerja di ladang. Tak heran, jika paman dan bibinya sangat sayang kepadanya. Bibinya sangat berharap bayi yang ada di dalam kandungannya adalah anak perempuan, sehingga ia dapat menikahkannya dengan Skolong. Tak terasa, sudah sebulan lebih Skolong tinggal di rumah bibinya. Usia kandungan bibinya pun memasuki bulan kesembilan. Skolong berharap bibinya melahirkan seorang putri yang cantik. Beberapa minggu kemudian, bibinya pun melahirkan seorang bayi. Namun, bayi yang dilahirkan bukanlah seorang putri yang cantik, melainkan sebuah cue (ubi hutan yang berbulu), yaitu sejenis tanaman umbi­umbian yang sering tumbuh liar di tengah hutan. Anehnya, bayi yang berwujud cue itu bisa menangis layaknya bayi manusia. Paman dan bibinya merasa sangat sedih atas nasib yang menimpa bayi mereka. Meski demikian, mereka tetap menerima Cue sebagai anak. Mereka akan merawat dan membesarkannya dengan penuh kasih sayang. Lain halnya dengan Skolong, ia sangat kecewa atas kejadian itu. Kini harapannya untuk memperistri putri bibinya telah pupus. Namun, ia tidak ingin mengecewakan hati paman dan bibinya. Ia memutuskan untuk membantu mereka merawat dan membesarkan Cue. Setelah Cue dewasa, barulah ia akan memohon diri untuk kembali ke rumah orang tuanya. Waktu terus berjalan. Cue pun tumbuh menjadi besar dan seluruh tubuhnya dipenuhi oleh bulu yang panjang. Meski demikian, ia dapat berbicara dan berjalan dengan cara menggulingkan tubuhnya. Kondisi Cue tersebut semakin membuat Skolong tidak mau menikahinya. Pada suatu hari, Skolong berpamitan untuk kembali ke rumah orang tuanya. Paman dan bibinyaberusaha untuk mencegahnya. Mereka berharap agar Skolong bersedia menikah dengan Cue. Namun, Skolong tetap menolak. “Maafkan saya, Paman, Bibi! Saya belum dapat menerima Cue menjadi istri saya. Saya harus kembali ke rumah orang tua saya,” ucap Skolong seraya memohon diri. Ketika Skolong akan meninggalkan halaman rumah bibinya, tiba­tiba Cue menghadangnya. “Kakak! Adik mau ikut bersama Kakak,” rengek Cue. “Kamu jangan ikut, Adik! Kamu di sini saja menemani ayah dan ibumu! Mereka sangat menyayangimu,” ujar Skolong. “Tidak, Kakak! Adik tetap akan ikut bersama Kakak. Adik mencintai Kakak,” kata Cue dengan tegas. Berkali­kali Skolong membujuknya, dan bahkan mengancam akan membunuhnya, namun Cue tetap bersikeras ingin ikut bersamanya. Lama­kelamaan, Skolong pun semakin kesal. "Hai, makhluk aneh! Ibuku tidak suka padamu karena kamu sebuah cue. Bentuk badanmu jelek sekali, tidak berkaki dan tidak bertangan. Bagaimana kamu bisa membantu ibuku? Lagi pula, badanmu kotor dan penuh dengan bulu," hardik Skolong. Usai menghardik Cue, Skolong pun melanjutkan perjalanannya menuju ke rumah orang tuanya. Cue pun membuntutinya. Di tengah perjalanan, Cue terkadang mendahuluinya tanpa sepengetahuannya. Ia mengira Cue masih berada di belakangnya. Ketika akan melewati sebuah kampung, Skolong bertemu dengan sebuah rombongan manusia yang berjalan dari arah berlawanan. Rombongan tersebut dipimpin oleh seorang gadis yang cantik jelita, yang tak lain adalah Cue yang menjelma menjadi manusia, namun Skolong tidak mengetahui hal itu. Ia memerintahkan ketua rombongan itu agar membunuh sebuah cue yang sedang mengikutinya. “Wahai, Tuan­tuan! Ada sebuah cue besar yang mengikuti saya. Jika Tuan­tuan melihatnya, bunuh saja atau lemparkan cue itu ke jurang!” pinta Skolong kepada rombongan tersebut. Pemimpin rombongan itu hanya tersenyum sambil meliriknya. Begitu rombongan tersebut berlalu, tibatiba Skolong mendengar seorang gadis sedang menegurnya. “Wahai, Skolong yang tampan! Di antara rombongan itu, ada seorang gadis cantik melirikmu. Ia begitu mencintamu dan sangat merindukan belaianmu,” demikian suara gadis itu. Skolong tersentak kaget mendengar suara itu. Ia pun menghentikan langkahnya, lalu terdiam sejenak. Ia mengira suara itu adalah suara si Cue. Namun, ketika menoleh ke belakang, ia tidak melihat Cue. Akhirnya, ia pun melanjutkan perjalanannya. Tak berapa lama kemudian, Cue pun kembali muncul dan berguling di belakangnya. Skolong pun tetap membiarkan makhluk aneh itu membuntutinya. Ketika Skolong tiba di kampungnya, kedua orang tua dan para warga menyambutnya dengan meriah. Mereka mengira Skolong datang bersama istrinya. Namun, mereka tidak melihat seorang wanita berjalan dengan Skolong. Mereka hanya melihat sebuah cue yang berguling­guling mengikutinya. “Hai, Skolong! Benda apa yang sedang mengikutimu itu?” tanya ayah Skolong. Skolong pun menceritakan semua siapa sebenarnya si Cue kepada kedua orang tuanya dan seluruh penduduk. Mendengar cerita itu, kedua orang tua Skolong pun mengerti bahwa Cue adalah kemenakan mereka. Mereka turut bersedih atas kejadian yang menimpa Cue yang dilahirkan dalam kondisi demikian. Mereka pun memutuskan menerima kehadiran Cue di rumah itu dengan senang hati. Sejak itu, Cue tinggal di rumah orang tua Skolong. Pada suatu hari, di kampung itu diadakan pesta wagal, yaitu sebuah pesta adat dalam tata cara perkawinan orang Manggarai. Pesta itu akan dilangsungkan selama dua hari. Dalam pesta itu diadakan pula perlombaan caci, sebuah permainan khas orang Manggarai yang pesertanya terdiri kaum laki­laki. Perlombaan tersebut biasanya diiringi oleh pukulan gendang oleh kaum ibu­ibu, serta tarian khas Manggarai oleh para gadis. Mengetahui adanya pesta wagal dan perlombaan caci itu, Cue pun segera menyiapkan rombongannya. Ia bersama rombongannya pergi ke sebuah pancuran air, tempat para penduduk mengambil air. Di pancuran air itu, Cue menanggalkan dan menyembunyikan kulitnya di bawah batu lempeng. Seketika itu pula, ia pun berubah menjelma menjadi seorang gadis yang cantik jelita. Kemudian ia bersama rombongannya yang juga telah berubah menjadi manusia segera menuju ke tempat pesta itu berlangsung. Setibanya mereka di sana, para warga yang hadir, termasuk Skolong, sangat heran melihat kedatangan mereka. “Hei, sepertinya aku mengenal mereka. Bukankah mereka yang bertemu denganku beberapa hari yang lalu?” gumam Skolong tersentak kaget. Setelah mengamati pemimpin rombongan itu, maka Skolong pun semakin yakin bahwa ia pernah bertemu dengan mereka di tengah jalan. Ia mengenal wajah gadis cantik yang memimpin rombongan itu. Setelah mempertunjukkan tariannya, rombongan tersebut segera meninggalkan pesta. Skolong dan beberapa warga lainnya berusaha mengikuti rombongan tersebut, namun mereka kehilangan jejak. Rombongan tersebut tiba­tiba menghilang tanpa meninggalkan jejak sedikit pun. Pada malam harinya, Skolong bermimpi didatangi seorang kakek. Kakek itu berpesan kepadanya agar pergi ke pancuran air untuk mengambil kulit cue yang disimpan di bawah batu lempeng. Keesokan harinya, saat rombongan Cue sedang berada di tempat pesta, Skolong segera mengambil kulit cue itu lalu membawanya ke tempat pesta gawal. Saat ia tiba di pesta itu, Cue yang telah berubah menjadi gadis cantik itu sedang menari dengan gemulai. Tanpa berpikir panjang, Skolong segera meletakkan kulit cue itu di atas api. Seketika itu pula, Cue yang sedang asyik menari tiba­tiba pingsan. Skolong pun segera menolongnya dengan mencelupkan kulit cue yang terkena asap api, lalu membalutkan di kepala Cue. Beberapa saat kemudian, gadis itu pun sadar. Betapa senang hati gadis itu saat ia menyadari dirinya berada di pangkuan Skolong yang sangat dicintainya. “Siapa sebenarnya kamu ini, hai gadis cantik?” tanya Skolong. “Maaf, Kakak! Saya adalah Cue anak bibimu,” jawab Cue dengan nada pelan. Betapa terkejutnya Skolong mendengar jawaban itu. Ia baru menyadari bahwa cue yang dilahirkan bibinya beberapa tahun yang lalu ternyata seorang gadis cantik. Dengan perasaan malu, ia pun segera meminta maaf kepada Cue. Ia sangat menyesal, karena telah menghina dan mempelakukannya dengan kasar. Namun, Cue adalah seorang gadis pemaaf dan tidak pendendam. Ia pun memaafkan semua kesalahan Skolong. Akhirnya, mereka pun menikah dan hidup bahagia.</t>
  </si>
  <si>
    <t>Putri Junjung Buih</t>
  </si>
  <si>
    <t>Kalimantan Selatan</t>
  </si>
  <si>
    <t>Dikisah akan di Kalimantan Selatan,Badirilah karajaan Amuntai. Rakyatnya hidup damai sejahtera di bawah pamarintahan dua pemimpin,Raja patmaraga wan ading nya ,Raja sukmaraga. Kadua raja nitu mamarintah dengan adil,saling mahargai,lawan hidup rukun.tetapi ada satu hal Nang mangurarangi kebagian bubuhan nya,yaitu bubuhannya Balum di bari,i anak. Nang ading , Raja sukmaraga wan bini nya, sangat mahandaki anak lalaki kambar.dan bubuhannya tarus-manarus mamintanya dalam doa. Bamacam cara dilakukan Dilakukan agar selakasnya diberi keturunan.tapi kahandak sukmaraga lebih ganal dari pada Kaka nya.inya tarus maminta  lawan para dewa,agar di bari,i lalaki kambar, para dewa mengabul akan permintaan sukmaraga. Inya diparintahkan melakukan tapa di suatu pulau, kada jauh dari kota Banjarmasin wayahini. Akhirnya Tuhan mangabul akan doa bubuhannya. Raja sukmaraga sangat bahagia, setiap malam Inya mengusut parut bini nya sambil bepandir, “semoga anak dikandunganmu ini lelaki kambar Nang gagah” Bininya hanya takurihing tapi dalam hati me iih akan harapan nitu. Imbah mengandung sambilan bulan, beranak lah lalaki kambar nang gagah. Raja sukmaraga mengumumkan barita bahagia nitu lawan kaka nya dan seluruh rakyat. Raja patmaraga juga ikut bahagia atas kelahiran kemenakan nya nitu. Namun dalam hati, Inya sangat sedih. Inya juga handak di barii anak. Kada harus sepasang anak laki-laki, anak perempuan pun akan ia terima dengan suka cita. Raja patmaraga berdoa, memohon petunjuk Tuhan. Inya mendapat jawaban lewat mimpi. Dalam mimpi nya, raja patmaraga diminta untuk harapan di candi agung yang bahandak di luar kerajaan Amuntai. Isuk hari nya, kada belambat lambat lagi, Raja patmaraga berangkat babarapa pengawal wan tetuhaan istana, Datuk Pujung. Di sana, Raja patmaraga langsung batapa selama babarapa hari. Meskipun belum mendapatkan patunjuk, inya yakin Tuhan akan mangabul akan doa nya. Bujur saja dalam perjalanan bulik, Raja patmaraga melalui sungai. Betapa takajut nya Inya ketika melihat seorang bayi binian yang sangat bungas terapung apung di sungai nitu. “Apa itu? Apakah aku kada salah lihat? Kaya apa bisa ada bayi disini?” takun nya dalam hati. Dengan sangat hati-hati, Inya maangkat bayi nitu. “Datuk Pujung, tolongi aku menggendong bayi nitu.” Dengan sigap Datuk Pujung maambil bayi nitu dari ragapan raja patmaraga. Betapa herannya bubuhannya, bayi nitu kada manangis melainkan bepandir! Buhan nya tanganga mandangar pandiran yang terucap dari muntung bayi nitu, “jangan bawa aku seperti ini. Mintalah 40 binian bungas untuk meambiliku. Satu lagi, aku kada bisa umpat dalam keadaan talanjang seperti ini. Kalian harus manyadiakan salambar salimut yang ditenun dalam waktu satangah hari haja.” Raja patmaraga langsung mamarintah kan Datuk Pujung untuk kembali ke istana dan mengadakan sayembara untuk mendapatkan salimut yang diminta bayi nitu. Selain nitu, Inya harus mengumpulkan 40 binian bungas. “Pengumuman, Raja Patmaraga sedang menunggu kita. Barang siapa mampu menenun salambar salimut untuk bayi dalam waktu satangah hari, akan diangkat menjadi pengasuh bayi,” kata Datuk Pujung Mandangar pengumuman itu, rakyat gaduh dengan bisikan bisikan yang menanyakan siapa kira-kira yang mampu menenun salambar salimut dalam waktu satangah hari. Para binian mulai begawi. Buhan nya menggunakan benang terbaik. Namun sampai waktu yang ditentukan, kada seorang pun yang Tuntung. Datuk Pujung handak putus asa, ketika tiba-tiba seorang binian mendatangi nya. “Tuanku, ini salimut hasil tenunan Ulun. Periksalah bujur bujur apakah salimut ini cukup untuk menyelimuti bayi Raja Patmaraga?” ujarnya sambil menjulung salambar salimut yang di lipat rapi. Datuk Pujung mambuka lipatan salimut tersebut dan “Waaahhhhh... indah nya salimut nitu,” menggerenum para binian yang berkerumun di sekitar Datuk Pujung. “Siapa nama pian? Ulun rasa pian pantas menjadi pengasuh bayi Raja patmaraga,” kata Datuk Pujung. “Nama Ulun Ratu Kuripan. Ulun sangat senang sekali jika Raja patmaraga berkenan menjadi akan Ulun pengasuh untuk putrinya,” jawab binian nitu. Datuk Pujung, Ratu Kuripan, dan 40 binian bungas berangkat meambili Raja patmaraga. Bayi nitu dibungkus lawan salimut buatan Ratu Kuripan. “Bungas nya. Karena Ikam kutamu akan terapung di atas buih buih, maka Ikam kunamai Putri Junjung Buih,” Kata Raja patmaraga. Bayi nitu takurihing, seolah satuju lawan Raja patmaraga. Kehimungan Rakyat Amuntai telah lengkap bersama dua raja dan putra putri mereka. Negeri nitu hidup damai dan bahagia.</t>
  </si>
  <si>
    <t>Damarwulan dan Menakjingga</t>
  </si>
  <si>
    <t>Pada saat itu ada sebuah kerajaan bernama Majapahit yang di pimpin seorang ratu bernama Dewi Suhita yang bergelar Ratu Ayu Kencana Wungu. Ketika itu kerajaan Majapahit berhasil menaklukkan banyak daerah, dan menempatkan wilayah kekuasaan kerajaan di Trowulan, Jawa Timur. Salah satu kerajaan kecil yang menjadi taklukan Majapahit adalah Kerajaan Blambangan yang terletak di Banyuwangi. Kerajaan itu dipimpin oleh seorang bangsawan dari Klungkung, Bali, bernama Adipati Kebo Marcuet. Adipati ini terkenal sakti dan memiliki sepasang tanduk di kepalanya seperti kerbau. Adipati Kebo Marcuet memberontak kepada kerajaan majapahit. Meskipun ia adalah kerajaan kecil, tetapi karena kesaktian Adipati Kebo Marcuet maka hal tersebut memberikan ancaman terhadap kerajaan Majapahit. Ratu Majapahit itu pun berupaya menghentikan ulah Adipati Kebo Marcuet dengan mengadakan sebuah sayembara. Jika ada orang yang dapat mengalahkan Adipati Kebo Marcuet, Ratu akan mengangkat dia menjadi Adipati Blambangan dan menjadikannya sebagai suami. Banyak sekali orang yang mengikuti sayembara tersebut, tetapi tidak satupun yang berhasil mengalahkan Sang Adipati. Hingga datanglah seorang pemuda tampan dan gagah bernama Jaka Umbaran yang berasal dari Pasuruan. Ia adalah cucu Ki Ajah Pamengger yang merupakan guru sekaligus ayah angkat Adipati Kebo Marcuet. Rupanya, Jaka Umbaran mengetahui kelemahan Adipati Kebo Marcuet. Maka, dengan senjata pusakanya gada wesi kuning (gada yang terbuat dari kuningan), dan dibantu oleh seorang pemanjat kelapa yang sakti bernama Dayun, Jaka Umbaran berhasil mengalahkan Adipati Kebo Marcuet. Ratu Ayu Kencana Wungu sangat gembira Jaka Umbaran dapat mengalahkan Adipati Kebo Marcuet. Sesuai dengan janji Sang Putri Jaka Umbaran dinobatkan menjadi Adipati Blambangan dengan gelar Minakjinggo. Tetapi, Ratu Ayu Kencana Ungu tidak dapat menepati janjinya yang kedua dengan menikahi Jaka Umbaran. Karena Akibat pertarungannya dengan Adipati Kebo Marcuet, wajah Jaka Umbaran menjadi rusak, badannya menjadi bongkok, dan kakinya pincang. Akibat dari Sang Putri mengingkari janji tersebut. Membuat Minakjinggo murka dan pemberontakan terjadi lagi di Kerajaan Blambangan Banyuwangi. Minakjinggo juga berencana menyerang pusat kerajaan Majapahit. Ratu Ayu Kencana Wungu sangat khawatir ketika mendengar bahwa Minakjinggo ingin menyerang kerajaannya. Maka, ia pun kembali menggelar sayembara. Sayembarapun di gelar, dan hadiah yang di berikan juga sama. ” Jadi siapa saja yang dapat mengalahkan Minakjinggo, Putri akan bersedia menikah dengan dia.” Pasukan kerajaan membacakan Titah kerajaan. Ketika sayembara digelar tiba – tiba datanglah seorang pemuda tampan bernama Damarwulan. Damarwulan meminta ijin kepada Sang Putri untuk mengikuti sayembara itu dan mencoba untuk mengalahkan Minakjinggo. Maka pergilah Damarwulan ke Blambangan untuk menantang Minakjinggo. “Ketahuilah, hai pemberontak! Aku Damarwulan orang yang diutus oleh Ratu Ayu Kencana Wungu untuk membinasakanmu,” Kata Damarwulan ketika bertemu minakjinggo. “Ha… Ha… Ha…!” Minakjinggo tertawa, “Majulah ke sini dan hajar aku juga engkau bisa! ” Tantang minakjinggo. Pertarungan sengit antara dua pendekar sakti itu pun terjadi. Keduanya silih-berganti menyerang. Namun, Minakjinggo dengan pusaka gada wesi kuning miliknya dapat mengalahkan Dawarwulan dan dia dimasukkan ke dalam penjara. Di dalam istana, Minakjinggo mempunyai 2 orang selir, mereka bernama Dewi Wahita dan Dewi Puyengan. Ketika Dewi Wahita dan Dewi Puyengan melihat Damarwulan, maka terpikatlah mereka. Karena Damarwulan tahu bahwa selir Miankjinggo suka dengannya, maka dia memanfaatkan keadaan tersebut. Damarwulan merayu mereka untuk membantunya mencuri pusaka wesi kuning. Hingga suatu malam ketika Minakjinggo terlelap dalam tidur di curinya pusaka itu dan diberikan kepada Damarwulan. Si Cerdik Aminah – Cerita Rakyat Lampung Setelah memiliki senjata itu, Damarwulan berusaha keluar dari penjara dengan bantuan selir kerajaan tersebut. Dan kembali menantang Minakjinggo untuk bertarung. Ketika itu, Minakjinggo sangat terkejut saat melihat sejata pusakanya ada di tangan Damarwulan. Damarwulan segera menyerang Minakjinggo dengan senjata gada wesi kuning yang ada di tangannya. Minakjinggo pun tidak bisa melakukan perlawanan sehingga dapat dengan mudah dikalahkan. Akhirnya, Adipati Blambangan itu tewas oleh senjata pusakanya sendiri. Damarwulan memenggal kepala Minakjinggo untuk dipersembahkan kepada Ratu Ayu Kencana Wungu. Damarwulan di hadang Layang Seta dan Layang Kumitir   Dalam perjalanan menuju Majapahit, Damarwulan dihadang oleh Layang Seta dan Layang Kumitir. Kedua orang yang bersaudara itu adalah putra Patih Logender. Rupanya, mereka diam-diam mengikuti Damarwulan ke Blambangan. Saat melihat Damarwulan berhasil mengalahkan Minakjinggo, mereka hendak merebut kepala Minakjinggo agar diakui sebagai pemenang sayembara. “Hai, Damarwulan! Serahkan kepala Minakjinggo itu kepada kami!” seru Layang Seta. Damarwulan tentu saja menolak permintaan itu. Pertarungan pun tak terelakkan. Damarwulan yang telah kelelahan akibat pertarungan dengan Minakjinggo, tidak dapat melawan Layang Seta dan Layang Kumitir mengeroyoknya. Mereka berhasil merebut kepala Minakjinggo. Kemudian mereka membawanya kepada sang Ratu di Majapahit. Sesampainya di Majapahit tiba-tiba Damarwulan datang. Damarwulan menceritakan bahwa ia sebenarnya telah berhasil mengalahkan Adipati Blambangan, dan hendak menyerahkan kepada Sang Ratu, tetapi di tengah perjalanan pulang ia di serang oleh Layang Seta dan Layang Kumitir, dan merebut kepala itu. Tentu saja Layang Seta dan Layang Kumitir tidak mengakui perbuatannya. Akibatnya mereka bertengkaran, tidak ada yang mau mengalah di antara keduanya. Ratu Ayu Kencana Wungu pun menjadi bingung. Maka Sang Ratu meminta kedua belah pihak untuk bertarung. Siapa yang menang pastinya memiliki kesaktian yang lebih dan dapat mengalahkan Minakjinggo. Damarwulan yang sudah pernah bertarung dengan mereka, mencoba untuk lebih berhati-hati. Ia harus dapat membuktikan kepada sang Ratu bahwa dirinyalah yang benar. Dengan disaksikan oleh sang Ratu dan seluruh rakyat Majapahit, pertarungan itu pun berlangsung sangat seru. Kedua belah pihak mengeluarkan seluruh kekuatan masing-masing demi memenangkan pertandingan. Damarwulan yang berhasil menemukan kelemahan Layang Seta dan Layang Kumitir berhasil memenangkan Pertarungan. Layang Seta dan Layang Kumitir pun mengakui kesalahan mereka dan dimasukkan ke penjara, sedangkan Damarwulan pun berhak menikah dengan Ratu Ayu Kencana Wungu.</t>
  </si>
  <si>
    <t>Hulubalang Tengkorak Batu</t>
  </si>
  <si>
    <t>Jambi</t>
  </si>
  <si>
    <t>Pada zaman dahulu ada seorang raja yang terkenal arif serta bijaksana. Berpikiran lapang dan disayangi rakyat. Baginda mempunyai hulubalang-hulubalang yang gagah berani. Hulubalang yang demikian diperlukan baginda memagari negeri dari gangguan musuh. Mereka tak pernah menolak perintah yang dibebankan kerajaan. Baginda raja, dalam pada itu, sudah lama mendengar tentang seorang puteri di sebuah desa di hulu sungai Bulian bersama kedua orang saudara laki-lakinya. Puteri itu bernama Puteri Dayang Lais yang amat cantik paras wajahnya. Sedang saudara laki-lakinya, yang tua bernama Serempak, dan yang muda Si Ceren. Kedua lelaki itu di samping sebagai kakak juga berlaku sebagai seorang tua bagi Puteri Dayang Lais. Ibu dan bapak mereka sudah lama meninggal dunia. Kedua lelaki itu memiliki kelebihan dalam hal tertentu sehingga ditakuti oleh dubalang-dubalang lain. Semenjak mendengar kabar tentang puteri yang cantik tersebut, raja berkeinginan untuk mempersuntingnya. Kendatipun demikian baginda tahu, untuk memperoleh puteri itu tidak mudah, karena selalu diawasi oleh kedua orang kakak lelakinya yang terkenal cukup tangguh. Di dorong oleh rasa berahinya, diutus bagindalah tujuh orang hulu balang untuk meminang Puteri Dayung Lais. Ternyata ketujuh hulubalang ini tak mampu menghadapi. Seremapk dan Si Ceren, kakak Puteri Dayang Lais, sehingga mereka kembali dengan tangan hampa. Setelah itu diutus pula beberapa kali hulubalang lain, namun juga belum berhasil. Semenjak itu baginda tak mencoba lagi mengirim utusan untuk meminang Puteri Dayang Lais yang menawan hatinya. Beberapa lamanya Baginda harus memendam rasa berahi. Sampai pada suatu ketika baginda teringat akan seorang hulubalang di desa Rengas Condong, yang bernama Hulubalang Tengkorak Batu. Sebenarnya hulubalang ini amat terkenal di Kerajaan Jambi. Hanya saja beliau suka hidup menyendiri, menjauhi ibu negeri Kerajaan. Hulubalang inilah kemudian yang dipanggil raja untuk disuruh meminang Puteri Dayang Lais. Hulubalang Tengkorak Batu telah menyanggupi untuk pergi mengambil puteri yang telah menggundah gulanakan raja. Ia menunggu pelangkahan yang baik untuk menjalankan tugasnya. Setelah di rasanya ada kesempatan, maka berangkatlah beliau ke desa Puteri Dayang Lais. Dijumpainya Puteri Dayang Lais kedua orang kakaknya yang sedang pergi jauh mencari keperluan dan kebutuhan hidup mereka tiga saudara. Hulubalang Tengkorak Batu langsung menyampaikan apa yang sedang dilakukannya. Mula-mula Puteri Dayang Lais tak hendak dibawa serta ke Jambi. Ia takut kelak dimarahi oleh kedua orang kakaknya Serempak dan Si Ceren. Tapi berkat kepintaran bujuk rayu, akhirnya ia bersedia juga. Dengan rasa berat berangkatlah puteri itu bersama Hulubalang Tengkorak Batu ke Jambi. Sebelum meninggalkan rumah, Puteri Dayang Lais mengambil selembar kain cindai dan segantang biji asam jawa. Kakaknya dulu pernah berpesan, apabila ada seseorang yang melarikannya, sedangkan mereka tak ada di rumah, maka kain cindai itu harus dirobek-robek dan ditebarkan di sepanjang jalan yang dilalui, begitu juga dengan biji-biji asam jawa tersebut. Puteri Dayang Lais telah meninggalkan desanya di hulu Sungai Bulian. Dan setelah sampai di Jambi, langsung diserahkan kepada raja yang bersemayam di istana. Tak lama kemudian ia pun kawin dengan raja. Selang beberapa lama kemudian Serempak dan Si Ceren kembali dari rantau. Dilihat mereka adik yang disayangi tak ada lagi. Kemana gerangan puteri itu. Kalau dilarikan orang sungguh pengecut sekali, melakukan perbuatan itu ketika kedua orang kakaknya tak ada di rumah. Maka diputuskanlah oleh kedua lelaki bersaudara itu untuk segera mencari adik mereka yang hilang. "Baik kita cari Si Dayang !" kata Serempak kepada adiknya Ceren. "Kalau dia masih ingat pesan kita tentu akan kita jumpai nanti sobekan kain cindai dan biji asam jawa. Asam jawa tersebut mungkin sudah tumbuh." "Itu cara yang sebaik-baiknya," jawab Si Ceren. "Kita terlalu lama bepergian. Mungkin ini sesuatu kelalaian kita." Serempak tak menjawab, hatinya bagaikan disulut api. Rasa marahnya muncul seketika. Esok harinya berangkatlah kedua lelaki bersaudara itu mencari adik mereka yang hilang. Baru saja mereka ke luar dari desa, di sepanjang jalan yang mereka lalui, bertemu dengan pohon-pohon asam jawa dan potongan-potongan kain cindai. Tahulah mereka bahwa Puteri Dayang Lais dilarikan orang arah ke desa Rengas Condong.  Tak berapa lama berjalan akhirnya sampailah kedua orang beradik kakak itu ke rumah Hulubalang Tengkorak Batu. Sobekan-sobekan kain cindai serta pohon asam Jawa memang berakhir sampai di rumah hulubalang itu. Di sana mereka segera bersua dengan hulubalang yang terkenal tersebut. Tanpa bertanya, kedua lelaki bersaudara, kakak Puteri Dayang Lais, langsung menikam Hulubalang Tengkorak Batu dari belakang. Tanpa menoleh Hulubalang Tengkorak Batu menepis tikaman tangan Serempak dan Si Ceren. "Lalat  kurang ajar." Hulubalang Tengkorak Batu. Serempak dan Si Ceren kembali menikam untuk yang kedua kalinya Hulubalang Tengkorak Batu kembali menepiskan tikaman itu. "Kalau bukan lalat, tentu seekor nyamuk lapar," Hulubalang Tengkorak Batu bersungut-sungut. Barulah pada tikaman yang ketiga hulubalang keramat tersebut menoleh ke belakang. "Amboi, kalian rupanya!" kata Hulubalang Tengkorak Batu kepada Serempak dan Si Ceren. "Apa sebabnya itu kalian lakukan terhadap aku? Naiklah dulu kita ke rumah. Bertanya tentu selepas lelah." Maka naiklah ketiga lelaki itu ke rumah. Pada kesempatan itu diceritakanlah oleh Hulubalang Tengkorak Batu duduk persoalan yang sebenarnya. "Aku tahulah," katanya. "Kalian mencari Puteri Dayang Lais yang hilang. Adik kalian itu benar aku yang mengambilnya atau suruhan raja kita. Sekarang puteri telah kawin dengan baginda raja, dan berdiam di istana." "Benar," jawab Serempak berang. "Kami telah menduga sebelumnya. Kini kami akan menjemput adik kami itu." "Kalau demikian, kalau kalian bermaksud akan menjemput adik kalian itu, ayolah aku antarkan, kata Tengkorak Batu. Maka berangkatlah ketiga orang tersebut ke Jambi. Sesampai di istana, baginda raja menerima kedua orang saudara lelaki Puteri Dayang Lais dengan semestinya. "Apa tujuan kalian datang kemari?" tanya baginda. "Kami hendak menjemput adik kami" jawab Serempak tegas. "Benar, Tuanku," Sela si Ceren pula. "Boleh tak boleh adik kami harus kami bawa sekarang juga mudik." "Kalau memang demikian maksud kalian, bawalah! Aku tak melarang kalian. Tapi satu yang kupinta, kalian harus menjaga adik kalian baik-baik, karena dia sedang dalam hamil. Bila kelak dia melahirkan anak perempuan tetaplah anak tersebut bersama ibunya di Bulian. Tapi kalau Puteri Dayang Lais melahirkan anak laki-laki kalian antarkan kembali ke Jambi!? Sabda baginda. "Kalau demikian kata Tuanku, baiklah!" jawab Serempak dan Si Ceren. Sekarang izinkanlah kami berangkat membawa serta adik kami!" Maka kembalilah ketiga orang bersaudara itu ke Bulian kampung  halaman mereka. Puteri Dayang Lais ternyata melahirkan seorang anak laki-laki. Anak tersebut dipeliharanya dengan kasih sayang seorang ibu sejati. Setelah anak itu berumur tujuh tahun diantarkanlah oleh Serempak dan Si Ceren ke Jambi kehadapan ayahandanya. Melihat anak itu telah datang baginda tidak segera mempercayai bahwa itu adalah anaknya. Untuk membuktikan apakah anak lelaki itu adalah anaknya, baginda menyuruh menyebutkan apa nama kayu, yang telah terlebih dahulu dibuang kulitnya, serta anak lelaki kecil itu harus pula dapat menyebutkan nama pangkal dan nama ujung kayu itu. "Cobalah engkau tebak, Nak!" seru raja kepada anak lelaki itu. "Kalau engkau benar anakku, tentu engkau dapat menebaknya." Anak lelaki itu sebentar menatap muka baginda, dan dengan tersenyum manis berkatalah ia. "Menurut tenung meneko, nama kayu ini naga sari." "Bagus, tepat benar jawabanmu" teriak raja gembira. "Mana pula pangkal serta ujungnya?" "Ini ujungnya dan itu pangkalnya" jawab, anak itu seraya menunjuk dengan jarinya yang montok. Raja amat gembira anak lelaki itu dengan tepat dapat menebak yang ditanyakan baginda kepadanya. Dipeluknya segera anaknya, dan semenjak itu anak lelaki tersebut tinggallah bersama ayahnya di istana. Dalam pada itu datang pula utusan dari Raja Komering di Palembang meminta bantuan Jambi memerangi Belanda. Raja Komering ketika itu sedang berjuang sehebat-hebatnya melawan Belanda. Oleh raja Jambi satu-satunya hulubalang yang mungkin menurut taksirannya yang dapat membantu Komering melawan Belanda ialah Hulubalang Tengkorak Batu. Setelah menerima perintah raja, tanpa berlalai-lalai berangkatlah Hulubalang Tengkorak Batu menuju Palembang. Dalam peperangan ini Belanda dapat dikalahkan, dan Komering aman kembali. Tapi hulubalang Tengkorak Batu tewas dalam peperangan. Oleh Belanda kepalanya dibuang ke darat, badannya dibuang ke laut. Semenjak itu di air, Buaya mengamuk dan di darat harimau mengganas. Sudah banyak orang ditangkap buaya dan dimakan harimau. Ketakutan timbul di mana-mana. Orang tak berani lagi turun ke ladang, atau nelayan tak berani lagi mencari ikan ke sungai dan ke laut. Di mana-mana harimau dan buaya siap menunggu menewaskan penduduk. Untung kemudian Raja Komering bermimpi, untuk menghindari supaya buaya dan harimau tidak lagi mengamuk hendaklah kepala Hulubalang Tengkorak Batu, dikembalikan ke daerah asalnya. Berdasarkan petunjuk mimpi tersebut dicarilah kepala Hulubalang Tengkorak Batu, dan setelah ditemukan dikirim langsung ke Jambi. Sesampai di Jambi, maka diantarkan ke desa Rengas Condong negeri asal hulubalang keramat tersebut. Lalu dikuburkan menurut tata cara kebesaran negeri. Sampai sekarang kuburan Hulubalang Tengkorak Batu masih ada dan dapat dijumpai.</t>
  </si>
  <si>
    <t>Anok Lumang</t>
  </si>
  <si>
    <t>Anok Lumang adalah seorang pemuda miskin yang tinggal di Tanah Sekalawi (Kabupaten Lebong sekarang), Provinsi Bengkulu, Indonesia. Dalam bahasa setempat, kata anok lumang berarti anak yatim piatu. Namun berkat kesabaran, kerja keras, dan ketekunannya beribadah, Anok Lumang menikah dengan seorang gadis cantik, anak seorang penguasa kota. Bagaimana lika-liku perjalanan hidup Anok Lumang, sehingga bisa menikah dengan anak seorang penguasa kota? Ikuti kisahnya dalam cerita Anok Lumang berikut ini! Alkisah, di tanah Kenah Sekalawi (Kabupaten Lebong), Bengkulu, hiduplah seorang anak laki-laki miskin. Kedua orangtuanya meninggal dunia sejak ia masih kecil. Hidupnya sangat memprihatinkan karena kedua orangtunya tidak meninggalkan harta benda untuknya, kecuali hanya sebuah gubuk reot yang terletak di pinggir kampung. Di gubuk itulah ia tinggal sendirian, tanpa saudara dan sanak keluarga. Yang lebih memprihatinkan lagi, tak seorang pun penduduk yang mau membantunya, apalagi mengambilnya sebagai anak angkat. Bahkan ia sering dihina oleh anak-anak kampung yang sebaya dengannya. Meski demikian, Anok Lumang tidak pernah marah dan dendam. Anok Lumang hidup benar-benar terasing dan sebatang kara di kampung itu. Semua orang jijik untuk datang ke gubuknya dan tidak mau bergaul dengannya, apalagi ia setiap harinya hanya memakai pakaian yang sudah kumal dan penuh dengan tambalan. Waktu terus berjalan. Anok Lumang tumbuh menjadi pemuda yang gagah dan tampan. Ia sangat rajin beribadah. Setiap waktu salat tiba, ia senantiasa datang ke masjid untuk melaksanakan shalat berjamaah. Ia juga pandai mengaji. Ia belajar mengaji pada Gua'au Abdullah, seorang guru ngaji yang belum lama tinggal di kampung itu. Pada suatu hari, seusai mengajar mengaji, Gua'au Abdullah bertanya kepadanya. "Hai, Anok Lumang! Berapa umurmu sekarang?" tanya Gua'au Abdullah. Anok Lumang tersentak kaget mendengar pertanyaan itu. Ia tidak mengerti maksud gurunya itu menanyakan umurnya. Ada apa, Tuan Guru? Mengapa Tuan Guru menanyakan umurku? Anok Lumang balik bertanya. "Tidak ada apa-apa, Anak Lumang? Aku hanya berpikir bahwa kenapa pemuda setampan kamu belum juga menikah. Bukankah di kampung ini banyak gadis cantik?" jawab Gua'au Abdullah. "Umur saya 18 tahun. Memang sudah sepantasnya saya menikah. Tapi, saya belum pernah memikirkan hal itu. Apalagi gadis-gadis di kampung ini semuanya menjauhi saya. Mereka enggan dan jijik bergaul dengan saya, karena saya anak yatim piatu dan miskin," ungkap Anok Lumang. "Janganlah berkecil hati, Anok Lumang! Hadapilah semua itu dengan tabah dan senantiasalah bekerja keras dan mendekatkan diri kepada Tuhan Yang Mahakuasa. Suatu saat nanti, Tuhan akan memberimu petunjuk," ujar Gua'au Abdullah. Sejak itu, Anok Lumang semakin rajin bekerja dan beribadah. Hampir setiap malam ia bangun untuk salat tahajud dan berdoa kepada Tuhan agar dimudahkan jalan hidupnya. Akhirnya, berkat ketekunannya tersebut, ia pun mendapat petunjuk dari Tuhan Yang Mahakuasa. Suatu hari, ketika sedang beristirahat di bawah sebuah pohon karena kelelahan setelah mengumpulkan ranting-ranting kayu, Anok Lumang bermimpi didatangi oleh seorang perempuan paruh baya mengenakan pakaian putih-putih. Meskipun berumur paruh baya, perempuan itu tetap tampak cantik, anggun, dan berwibawa. Dalam mimpinya, perempuan cantik itu berpesan kepadanya. "Wahai, Anak Muda! Kamu harus lebih giat lagi bekerja dan hasilnya kamu tabung! Jika suatu saat tabunganmu sudah terkumpul banyak, pergilah ke kota untuk mengadu nasib. Di sana nasib baik sedang menunggumu!" Setelah terbangun dari tidurnya, Anok Lumang segera mengingat-ingat isi mimpinya dan mencoba untuk melaksanakan semua pesan perempuan itu. Dengan penuh semangat, setiap hari ia bekerja keras mengumpulkan kayu bakar sebanyak-banyaknya untuk dijual ke pasar. Dua bulan kemudian, kayu bakarnya pun habis terjual. Dengan bekal secukupnya, berangkatlah ia ke kota yang belum pernah ia lihat sebelumnya. Dalam perjalanan, ia selalu membayangkan kehidupan kota. Sesampainya di kota, Anok Lumang tidak tahu harus berbuat apa. Namun, hatinya sangat senang melihat keramaian kota dan berbagai jenis barang bagus yang ada di sana. Para penduduk kota rata-rata mengenakan pakaian bagus-bagus. Rumah-rumah penduduk tampak indah berjejer di pinggir jalan. Saat malam menjelang, Anok Lumang bingung harus menginap di mana, karena ia tidak mempunyai sanak keluarga dan kenalan. Akhirnya, ia pun memutuskan untuk tidur di masjid. Siang harinya, ia hanya menyusuri jalan-jalan kota tanpa arah dan tujuan, dan lama kelamaan bekalnya pun semakin menipis. Bekal yang tersisa hanya cukup untuk tiga hari. Mulanya, ia berniat untuk kembali lagi ke kampung halamannya, namun ongkos untuk pulang tidak cukup lagi. Akhirnya, ia pun memutuskan untuk bertahan hidup di kota. "Ah, aku tidak boleh putus asa. Aku yakin Tuhan pasti akan melindungiku," ucapnya dengan penuh keyakinan. Keesokan harinya, Anok Lumang mendengar kabar bahwa penguasa kota sedang mengadakan sayembara. Barang siapa yang mampu menyembuhkan penyakit anak gadis penguasa itu, ia akan dinikahkan dengan sang Gadis dan diangkat menjadi kepala keamanan kota. Akan tetapi, jika gagal ia akan dimasukkan ke dalam penjara. Anok Lumang pun segera berjalan menuju ke rumah penguasa kota itu. Namun, ia tidak pernah berpikir untuk ikut dalam sayembara itu. Ia hanya ingin menyaksikan sayembara tersebut. Ketika Anok Lumang tiba di depan rumah penguasa itu, tampaklah para peserta sayembara berkumpul di halaman rumah sedang menunggu giliran dipanggil untuk mengobati sang Gadis yang terbaring lemas di dalam rumah. Ia berdiri di barisan paling belakang sambil memerhatikan para peserta silih berganti masuk ke dalam rumah penguasa kota itu. Beberapa lama kemudian, seluruh peserta sayembara telah mencoba kemampuan ilmu pengobatannya, namun tak seorang pun yang berhasil menyembuhkan penyakit sang Gadis. Sementara Anok Lumang masih terpakau di tempatnya berdiri. Tanpa disadarinya, seorang pengawal datang menghampirinya karena mengiranya sebagai peserta sayembara yang terakhir. "Hai, Pemuda Kumal! Kenapa kamu hanya berdiri di situ? Kini giliranmu mengobati penyakit anak tuan kami," tegur pengawal itu. Anok Lumang sangat terkejut, karena merasa dirinya bukanlah peserta sayembara. Ia pun ketakutan dan hendak pergi meninggalkan tempat itu. Namun, ketika ia akan melangkah pergi, kakinya terasa berat, seakan-akan tertanam di tanah. Secara tidak sengaja, tiba-tiba ia mengangguk seolah ada orang yang menggerakkan kepalanya. Akhirnya, pengawal itu pun mempersilahkannya masuk ke dalam rumah untuk mengobati sang Gadis. "Tapi, ingat! Jika kamu gagal menyembuhkan penyakit anak tuan kami, maka kamu akan dipenjara!" ancam pengawal itu. Anok Lumang pun semakin ketakutan mendengar ancaman itu. Namun, apa hendak dibuat, mau menolak ia pun sudah terlanjur menganggukan kepala sebagai tanda siap untuk mengobati sang Gadis. Dengan memohon kepada Tuhan, ia pun mengikuti pengawal itu masuk ke dalam rumah penguasa kota yang megah dan besar itu. Ia dibawa ke sebuah kamar. Saat memasuki kamar itu, ia melihat seorang gadis cantik jelita tergeletak lemas dengan mata tertutup di atas pembaringan. "Silahkan, wahai pemuda kumal! Jika kamu ingin selamat, keluarkanlah semua kemampuan yang kamu miliki!" seru pengawal itu dengan nada mengancam. Setelah memohon kepada Tuhan Yang Mahakuasa, Anok Lumang mengucap "Bismillah" seraya meniupkan pada kedua telapak tangannya. Kemudian ia seakan-akan mengusapkan kedua telapak tangannya pada seluruh bagian tubuh gadis itu, tanpa menyentuh sedikit pun kulit tubuh sang Gadis. Sungguh ajaib! Beberapa saat kemudian, gadis itu membuka matanya secara pelan-pelan dan langsung bangun sambil mengusap-usap wajahnya tiga kali. "Ayah, Ibu! Aku ada di mana?" ucap gadis itu memanggil kedua orang tuanya. Betapa bahagianya para pembantu penguasa kota yang berada di dalam kamar itu. Anak tuan mereka kembali sehat seperti sedia kala. Sementara Anok Lumang badannya gemetar karena takut. Apalagi pengawal itu membawanya menghadap kepada penguasa kota di sebuah ruangan besar. "Terima kasih, Anak Muda! Kamu telah menyembuhkan penyakit anak gadisku. Siapa sebenarnya kamu ini dan dari mana asalmu?" tanya penguasa kota itu. "Saya Anok Lumang, Tuan! Saya berasal dari kampung dan pergi ke kota ini untuk mengadu nasib," jawab Anok Lumang gugup. "Baiklah, Anok Lumang! Siapa pun dirimu dan dari mana pun asalmu, aku tidak mempermasalahkan. Sesuai dengan janjiku, aku akan menikahkanmu dengan anak gadisku dan mengangkatmu menjadi kepala keamanan kota ini," kata penguasa kota itu. Mendengar pernyataan itu, hati Anok Lumang yang semula gelisah tiba-tiba berubah menjadi senang dan gembira seraya berucap sambil menengadahkan kedua tangannya ke atas. "Terima kasih Tuhan atas segala nikmat-Mu ini!" Seminggu kemudian, Anok Lumang pun dinikahkan dengan anak gadis penguasa itu. Pesta pernikahan mereka yang berlangsung selama tujuh hari tujuh malam tersebut dihadiri oleh para undangan yang datang dari berbagai negeri. Dalam pesta tersebut dipergelarkan berbagai jenis tarian dan musik. Para undangan bersuka ria dan bahagia melihat pasangan pengantin yang sedang duduk bersanding di atas pelaminan. Usai pesta tersebut, penguasa kota itu segera mengangkat Anok Lumang menjadi kepala keamanan kota. Sejak itu, Anok Lumang selalu dikawal ke mana pun pergi dan kehidupannya pun serba berkecukupan. Setelah beberapa lama menikah, mereka pun dikaruniai dua orang anak, satu laki-laki dan satu perempun. Anok Lumang sangat bahagia hidup bersama istri dan kedua anaknya. Namun, kebahagiaan tersebut tidak membuatnya lupa kepada kampung halamannya. Ia pun berniat mengajak keluarganya untuk melihat tempat kelahirannya itu. Pada suatu hari, Anok Lumang menyampaikan niat tersebut kepada mertuanya. Mendengar keinginan menantunya itu, sang mertua pun membekalinya harta yang banyak, kendaraan, dan sejumlah pengawal. Maka, berangkatlah rombongan Anok Lumang menuju ke kampung halamannya. Ketika mereka tiba di kampung Anok Lumang, para warga terheran-heran melihat kedatangan mereka. "Siapa gerangan orang kaya dan berpangkat itu?" tanya seorang warga heran. "Hei, lihat! Rombongan menuju ke gubuk Anok Lumang!" seru seorang warga lainnya. "Wah, jangan-jangan orang kaya itu si Anok Lumang?" sahut seorang warga lagi. Tak berapa lama, rombongan itu berhenti di depan gubuk Anok Lumang yang hampir roboh itu. "Bang, kenapa kita berhenti di sini? Apakah ini tempat tinggal Abang?" tanya istri Anok Lumang heran. "Iya, Istriku! Di gubuk inillah Abang dilahirkan," jawab Anok Lumang sambil tersenyum. Mendengar jawaban Anok Lumang, istri dan anak-anaknya serta para pengawalnya tersentak kaget. Mereka tidak mengira jika tempat tinggal Anok Lumang hanyalah sebuah gubuk reot. Melihat kondisi gubuk suaminya yang memprihatinkan itu, sang Istri pun segera memerintahkan seluruh pengawalnnya untuk membangun sebuah rumah yang bagus. Dalam waktu tidak lama, rumah yang dimaksud itu pun selesai dibangun. Para penduduk pun gempar dan malu saat mengetahui bahwa orang kaya itu adalah Anok Lumang yang sering mereka hina dulu. Namun, Anok Lumang tetap rendah hati seperti dulu. Ia tidak pernah merasa dendam dan tetap ramah kepada tetangga dan penduduk di sekitarnya. Sejak itu, Anok Lumang sering mengunjungi kampung halamannya bersama istri dan kedua anaknya. Ia sangat disegani dan dihormati oleh penduduk sekitar, karena senantiasa membantu orang-orang yang tidak mampu di kampungnya. Namanya pun semakin terkenal karena kemuliaan hati dan sikapnya yang sangat pemurah.</t>
  </si>
  <si>
    <t>Si Kantan</t>
  </si>
  <si>
    <t>Alkisah, pada zaman dahulu kala, di tepi sebuah sungai di daerah Labuhan Batu, Sumatera Utara, hiduplah seorang janda tua bersama seorang anak laki-lakinya bernama si Kantan. Mereka tinggal di sebuah gubuk kecil yang sudah reot. Ayah si Kantan, sudah lama meninggal dunia. Sejak itu, ibu si Kantan-lah yang harus bekerja keras untuk memenuhi kebutuhan hidup mereka. Si Kantan adalah anak yang rajin dan tekun bekerja. Setiap hari ia membantu ibunya mencari kayu bakar di hutan untuk dijual ke pasar. Pada suatu malam, ibu si Kantan bermimpi didatangi oleh seorang kakek tua yang tidak dikenalnya. Dalam mimpinya, kakek tua itu menyuruhnya pergi menggali tanah di sebuah tempat di dalam hutan. Pada pagi harinya, ia menceritakan mimpinya tersebut kepada si Kantan. “Wah, itu mimpi yang bagus, Bu! Sebaiknya kita laksanakan petunjuknya. Siapa tahu ini bisa mengubah nasib kita,” ujar si Kantan. Maka, ibu dan anak itu pergi ke hutan dengan membawa linggis. Sesampainya di hutan, ibu si Kantan berusaha mengingat-ingat petunjuk yang diterima dari kakek tua di dalam mimpinya. “Benar, Anakku! Tempatnya persis di sini!” seru ibu Kantan dengan yakinnya. “Baiklah, Bu! Semoga ingatan ibu tidak keliru,” kata si Kantan. Si Kantan pun mulai menggali tanah di bawah sebuah pohon yang besar dengan penuh semangat. Setelah menggali sedalam dua kaki, si Kantan pun menemukan sebuah benda yang terbungkus kain putih yang sudah usang. “Bu, saya menemukannya!” “Benda apakah itu, Nak?” tanya sang ibu penasaran. “Entahlah, Bu!” jawab si Kantan. Tanpa berpikir panjang, benda panjang yang terbungkus kain itu segera dibukanya. Ternyata benda itu sebuah tongkat emas yang berhiaskan permata. “Lihatlah, Bu! Benda ini sangat luar biasa.” “Benar, Anakku! Barangkali Tuhan ingin mengubah nasib kita yang telah lama menderita ini.” Setelah itu, mereka pun pulang dengan membawa tongkat emas itu. Sesampainya di gubuk, sang ibu menghendaki agar benda itu dijual saja. Hasilnya akan digunakan untuk membeli rumah baru dan untuk memenuhi kebutuhan sehari-hari. “Tapi, Ibu! Siapa yang sanggup membeli benda yang sangat berharga ini?” tanya si Kantan. “Benar juga katamu, Nak! Penduduk di desa ini rata-rata hanya petani biasa, yang penghasilannya pas-pasan. Bagaimana jika kamu jual saja di pulau lain?” usul ibu si Kantan. Si Kantan menerima usulan ibunya dengan senang hati. Namun, di sisi lain, ia sangat sedih karena akan meninggalkan ibunya yang sudah tua itu sendirian. Keesokan harinya, si Kantan pun berpamitan kepada ibunya. “Jaga diri baik-baik, ya Bu! Setelah benda ini terjual, Kantan akan segera kembali menemui ibu,” ucap si Kantan kepada ibunya. “Baiklah, Anakku! Berangkatlah dan hati-hati di jalan! Jangan lupa cepat kembali kalau sudah berhasil,” seru sang ibu. “Baiklah, Bu! Kantan berangkat!” pamit si Kantan sambil mencium tangan ibunya. Tiba-tiba suasana haru menyelimuti hati ibu dan anak itu. Tak terasa, sang ibu meneteskan air mata, lalu dipeluknya anak satu-satunya itu dengan erat-erat. “Nak, Jangan lupakan ibumu di sini. Cepatlah kembali!” pesan sang ibu. “Iya, Bu! Kantan berjanji kembali secepatnya,” jawab si Kantan membalas pelukan ibunya. Setelah itu, berangkatlah si Kantan dengan sebuah tongkang menyusuri Sungai Barumun menuju laut lepas, dan seterusnya pergi ke Malaka. Berhari-hari sudah si Kantan terombang-ambing oleh gelombang di tengah laut. Meskipun perjalanan itu menguras tenaga dan membosankan, namun hal itu tidaklah membuat niat si Kantan surut. Ia yakin bahwa hasil dari penjualan tongkat emas itu akan mengubah nasibnya menjadi lebih baik. Setibanya di Malaka, ia pun segera menawarkan kepada para pedagang di sana. Seluruh pedagang di kota itu sudah ia tawari, namun tak seorang pun yang sanggup membelinya. Ia pun berniat kembali ke kampung halamannya tanpa membawa hasil. Dalam perjalanan menuju ke pelabuhan, ia bertemu dengan beberapa hulu balang dari Kerajaan Malaka yang sedang berkeliling ronda di kota itu. “Hai, Anak Muda! Benda apa yang sedang kamu bawa itu?” tanya salah seorang hulu balang. “Tongkat Emas, Tuan!” jawab si Kantan. Lalu ia menceritakan maksud kedatangannya ke kota itu. “Bagaimana jika benda itu kamu tawarkan kepada raja kami? Siapa tahu beliau tertarik,” hulu balang lainnya menawarkan. Si Kantan menerima tawaran itu. Ia kemudian dibawa untuk menghadap kepada sang raja. Setibanya di istana, para hulu balang melaporkan kepada raja, bahwa pemuda miskin itu ingin menjual sebuah benda yang sangat berharga. Sang Raja kemudian mengamati benda itu. “Aduhai, istimewa sekali benda ini,” gumam Baginda Raja. Setelah itu, ia berkata kepada si Kantan, “Hai, Anak Muda! Aku sangat tertarik dengan tongkat emas engkau ini. Tapi, aku tidak ingin membelinya dengan uang. Bagaimana jika engkau tinggal di istana ini dan aku jadikan menantuku?” sang Raja menawarkan. “Ampun, Baginda! Jika itu kehendak Baginda, hamba menerima tawaran itu,” jawab si Kantan sambil memberi hormat. Seminggu kemudian, si Kantan pun dinikahkan dengan putri raja yang cantik jelita. Pesta pernikahannya dilangsungkan dengan sangat meriah. Sejak itu, si Kantan resmi menjadi anggota keluarga istana Kerajaan Malaka. Ia bersama istrinya hidup bahagia di istana. Kehidupan yang serba mewah membuat si Kantan lupa kepada ibunya yang sudah tua dan hidup sendirian di kampung. Sementara itu, sang istri selalu mendesak ingin bertemu mertuanya dan ingin melihat kampung halaman suaminya. “Kanda… ! Kapan Kanda akan mengajak Dinda untuk menemui ibu di kampung?” tanya sang istri. Mula-mula si Kantan enggan mengabulkan permintaan istrinya dengan alasan sibuk mengurus istana. Namun, karena didesak terus oleh istrinya dan direstui oleh Baginda Raja, maka si Kantan pun tidak bisa mengelak lagi. “Baiklah, Dinda! Besok pagi kita berangkat,” janji si Kantan kepada istrinya. Dengan menggunakan kapal pribadinya yang besar dan mewah, si Kantan dan istrinya beserta puluhan prajurit istana berlayar menuju Pulau Sumatera. Setelah berhari-hari mengarungi Selat Malaka, akhirnya kapal si Kantan berlabuh di kota kecil, Labuhan Bilik, yang terletak di muara Sungai Barumun. Penduduk setempat sangat terkejut dengan kehadiran kapal sebesar itu. Mereka pun berdatangan ke pelabuhan ingin melihatnya dari dekat. “Waaah, megah sekali kapal itu! Tapi, siapa pemiliknya?” kata seorang penduduk penasaran. “Hai, lihat itu!” seru penduduk lainnya sambil menunjuk ke arah seorang laki-laki gagah bersama seorang wanita cantik berdiri di anjungan kapal. “Bukankah laki-laki itu si Kantan?” tanya seorang penduduk mengenali si Kantan. “Benar! Ia adalah si Kantan, pemuda yang tinggal di gubuk di tepi sungai itu,” kata seorang penduduk yang juga mengenal si Kantan. Maka tersiarlah kabar bahwa si Kantan telah menjadi kaya-raya, bagai seorang raja dengan kapalnya yang besar dan megah. Akhirnya, kabar kedatangan si Kantan pun terdengar oleh ibunya. Perempuan tua itu sangat gembira, karena anak yang ditunggu-tunggunya selama bertahun-tahun telah kembali. Saat menerima berita itu, ia memutuskan untuk menunggu anaknya dengan sabar di gubuk reotnya. Namun, setelah beberapa lama menunggu, anak yang dirindukannya tak kunjung datang. Akhirnya, ibu tua itu memutuskan untuk menyusul anaknya di pelabuhan. Dengan menggunakan sampan, janda tua itu menyusuri Sungai Barumun menuju pelabuhan tempat kapal si Kantan berlabuh. Ia sudah tidak sabar lagi ingin memeluk anak yang sangat disayanginya itu. Dengan sekuat tenaga, ia mengayuh sampannya lebih cepat lagi. Akhirnya, tampaklah dari kejauhan sebuah kapal besar sedang bersandar di pelabuhan. “Jika benar kata orang-orang, kapal itu pasti milik si Kantan anakku,” pikir janda tua itu. Dengan sisa tenaga yang dimilikinya, ia terus mengayuh sampannya mendekati kapal megah itu. Ketika sampan yang dinaiki sudah semakin dekat dengan kapal besar itu, ia segera memanggil anaknya. “Kantaaan… !!! Kantaaan… !!!  Kantan anakkuuuuu… !!!” Mendengar suara teriakan dari luar kapal, istri si Kantan pun bertanya kepada si Kantan, “Kanda! Suara siapakah yang memanggil-manggil nama Kanda?” “Ah, itu hanya orang gila,” jawab si Kantan pura-pura tidak peduli, walaupun sebenarnya ia sangat mengenal bahwa suara itu adalah suara ibunya. Namun, ia malu memperkenalkan istrinya dengan ibunya yang miskin lagi tua itu. Panggilan si ibu kembali terdengar semakin dekat. “Kantan, Anakku!!! Kamu di mana… ?” “Ini ibumu datang, Nak!” teriak sang ibu. Maka semakin yakinlah istri si Kantan, kalau yang memanggil suaminya itu adalah mertuanya. Ia semakin penasaran ingin melihat ibu mertuanya yang sudah lama ia rindukan. Ia pun segera lari keluar kapal, tapi disusul oleh si Kantan. Dari anjungan kapal, tampaklah oleh mereka seorang perempuan tua yang sedang mendayung sampan ke arah kapalnya. “Kantaaan…Anakku! Aku ini ibumu yang telah kau tinggalkan dulu,” teriak ibu tua itu. “Hei, perempuan jelek! Enak saja mengaku-ngaku sebagai ibuku. Aku tidak punya ibu seburuk kamu!” hardik si Kantan dengan kesal. “Tenang, Kanda! Siapa tahu wanita itu benar ibu Kanda. Sepertinya ia sangat mengenal Kanda,” sahut sang istri menenangkan suaminya. “Tidak, Istriku! Ia bukan ibuku. Ibuku masih muda dan cantik,” bantah si Kantan. “Hei, orang tua gila! Jangan dekati kapalku. Dasar perempuan pembawa sial!” si Kantan kembali mencaci-maki ibunya. “Pengawal! Usir dia dari sini!” perintah si Kantan. Setelah beberapa pengawal mengusir perempuan tua itu, si Kantan kembali memerintahkan pengawalnya untuk memutar haluan kapal dan kembali ke Malaka. Sementera itu, perempuan tua itu bagai disambar petir melihat perilaku anak kesayangannya, yang sungguh di luar dugaan. Dadanya terasa sesak, air matanya pun tak terbendung lagi. Dengan sisa tenaganya, ia mengayuh sampannya kembali ke gubuknya dengan perasaan hancur-lebur. Ia sangat sedih karena telah diusir oleh anak kandungnya sendiri. Dengan deraian air mata, ia pun berdoa, “Ya Tuhan, anak itu telah mendurhakai ibunya yang telah melahirkan dan membesarkannya ini. Berilah ia pelajaran, agar ia menjadi anak yang tahu berbakti kepada orang tua!” Baru saja ucapan itu lepas dari mulut sang ibu, tiba-tiba petir menyambar, hujan badai yang sangat dahsyat pun datang. Tak berapa lama, air Sungai Barumun pun bergulung-gulung lalu menghantam kapal si Kantan dengan bertubi-tubi. Tak ayal lagi, kapal besar yang megah itu pun tenggelam ke dasar Sungai Barumun. Seluruh awak kapal tak dapat menyelamatkan diri, termasuk si Kantan dan istrinya. Setelah kapal itu sudah tak tampak lagi, suasana kembali tenang seperti semula. Beberapa hari kemudian, muncullah sebuah pulau kecil di tempat kejadian itu, yaitu tepatnya di tengah-tengah Sungai Barumun dan berhadapan dengan kota Labuhan Bilik. Kemudian pulau itu oleh masyarakat setempat diberi nama Pulau Si Kantan.</t>
  </si>
  <si>
    <t>Ni Tuwung Kuning</t>
  </si>
  <si>
    <t>Ada suatu cerita, penjudi adu ayam bernama I Pudak. Dia sangat jago berjudi, dan bagusnya dimana-mana menang kadang kadang kalah. Awalnya ia hanya memiliki dua ayam aduan. Sekarang semenjak ia menang terus judi ayam, ayam aduannya bertambah banyak. Lama- kelamaan ayamnya terus bertambah sampai ratusan ia memiliki ayam aduan. Istrinya ikut kebingunngan merawat ayamnya, bergadang memberi makan. Apalagi istrinya sedang hamil besar, untuk menyapu kotorannya setiap hari saja sulit. Ayamnya saja dimandikan sampai tiga kali sehari, makanannya pagi jagung, siang godem, sore gabah dan badannya selalu di kepal - kepal. Setiap hari dikeluarkan agar terkena sinar matahari pagi. Sampai - sampai sehari I Pudak tidak sempat mandi karena merawat ayamnya itu. Diceritakan I Pudak akan pergi ke utara gunung, berpesanlah dia kepada istrinya, “Wayan, Wayan besok aku akan pergi jauh, ini kamu hamil besar, aku belum tahu berapa lama perginya, pasti sebelum aku datang kamu sudah melahirkan, Kalau anaknya lahir laki - laki dijaga dengan baik, kalau lahirnya perempuan dibunuh saja, dicincang dibagikan pada ayam aduannya sedikit-sedikit. "Saya sangat tidak suka punya anak perempuan, kita hanya lelah membesarkan saja bergadang siang malam, setelah dewasa tetangga yang diurusnya". Begitulah pesan I Pudak kepada istrinya, maulah yang perempuan menuruti. Keesokan harinya berangkatlah I Pudak. Sudah ada tiga hari I Pudak pergi ke Denbukit, lalu istrinya melahirkan anak perempuan, istrinya merasa kebingungan. “Dibagaimanakan sekarang anak ini, disuruh mencincang sama bapaknya, lalu dibagikan pada ayam. Kalau keinginan bapaknya dituruti, membunuh anak ini, orang gila. Ini bagaimana sekarang mengakalinya”. Begitulah kata ibu dari anak kecil itu menggerutu sendirian. lama terdiam, lalu ibu anak kecil itu ada akal, “Ah, ari-arinya saja dicincang dan bagikan pada ayam sedikit-sedikit”. Diceritakan hanya ari-arinya saja dicincang, lalu itu dibagikan sedikit- sedikit pada ayam. Lalu anaknya diberi nama Ni Tuwung Kuning. Setelah itu, anak kecil itu diajak ke rumah ibunya. Sesampainya di sana, terkejutlah neneknya “Kapan kamu melahirkan anak?” “Baru Buk”, “Kenapa baru lahir anakmu sudah diajak ke sini?” “Begini buk, dulu bapaknya berpesan. kalau anaknya perempuan disuruh cincang, dan diberikan pada ayam. Itu yang membuat anakku dibawa kesini. Ibu yang mengajak anak ini ya?”. aku takut mengajak tinggal di rumah nanti bapaknya datang, nanti aku dipukul, dia sangat kasar dan pemarah. Nanti kalau dia datang akan aku bilang anaknya sudah meninggal ”. Ibunya menjawab “Iya kalau begitu, disini saja titip anaknya ibu yang mengajak. Ingat ditengok ke sini diberikan air susu” “Iya, Bu ambil anak ini dong, aku pulang dulu, takut bapaknya datang”. Diambilah anak itu oleh ibunya. Lalu ibu dari anak itu segera pulang. Diceritakan, setiap hari ditengoknya anak itu oleh ibunya hanya memberi air susu saja, setelah itu cepat-cepat pulang. Dikira sebentarnya bapaknya akan pulang, namun tidak ada juga. Lagi satu bulannya tidak juga datang. Sampai bertahun-tahun suaminya pergi. Diceritakan sekarang I Tuwung Kuning sudah semakin besar dan rajin bekerja. Entahlah sudah berapa tahun I Pudak pergi judi ayam, diceritakan sekarang dia sudah pulang uangnya habis kalah berjudi, tidak ada tersisa sedikitpun. Sesampainya di rumah dia menanyakan anaknya. istrinya memberitahu bahwa anaknya perempuan dan sudah dicincang dibagikan pada ayam. Ayamnya berkokok, memberitahu bahwa anaknya dititipkan di rumah neneknya, dan ari-arinya saja dicincang dibagikan ke ayam. Ayamnya berkokok seperti itu saja, lalu istrinya dipanggil dan disuruh mencari anaknya ke rumah neneknya, dicarilah Ni Tuwung Kuning dan diajak pulang. Sesampainya di rumah lalu diajak ke hutan. Di tengah hutan Ni Tuwung Kuning mau dibunuh. Lalu datang bidadari langsung mengambil Ni Tuwung Kuning. Ni Tuwung Kuning ditukar dengan batang pisang. Batang pisang yang dicincang I Pudak, di bawa pulang. Sesampainya di rumah diberikan ayam. orang tuanya sangat sedih mendengar I Pudak mencincang anaknya dipakai makanan ayam, namun I Pudak sama sekali tidak mendengar perkataan orang tuanya tersebut. Lama kelamaan I Pudak sudah semakin tua, berjalan saja sudah tidak bisa. Semua penyakitnya yang ada, masuk ke dalam tubuhnya, karena dia tidak memiliki anak, tidak ada yang mengurusnya, disaat dia mau makan, tidak ada yang mengambilkannya, lalu disanalah I Pudak merasa menyesal. itulah karma orang yang suka berjudi, tidak bisa menjaga anak, istri tidak sayang, orang tua semua menjauh, begitu juga Tuhan menjauh dengan kita.</t>
  </si>
  <si>
    <t>Pan Balang Tamak</t>
  </si>
  <si>
    <t>Zaman dulu di suatu desa di Bali hidup seorang Pria yang bernama Pan Balang Tamak, yang memiliki arti “Pan” berarti bapak/ayah, “Balang” berarti hewan belalang yang merupakan hewan yang lincah dan cerdik dan “Tamak” yang berarti rakus. Suatu hari ketika ada pengumuman akan diadakan gotong royong di bale banjar ketika ayam turun dari peristirahatan jika tidak akan terkena denda. Keesokan harinya saat pagi ayam turun semua oranng sudah begotong royong, tetapi hingga siang Pan Balang Tamak menunggu ayamnya turun, hingga Kepala Desa datang berkata “Mengapa kamu tidak hadir gotong royong?, karna sekarang kamu akan kena denda“ lalu Pan Baling Tamak berkata ”Karena menurut pengumuman, semua bergotong royong ketika ayam turun dari peristirahatannya, tetapi ayam saya baru turun siang ini “ hal itu terjadi karena ayam milik Pan Balang Tamak adalah ayam betina yang sedang mengeram telur, itulah cara Pan Balang Tamak agar tidak gotong royong. Beberapa hari kemudian ada pengumuman semua akan mengikuti rapat di balai desa, Pan Baling Tamak meiliki akal cerdik, iya  menyuruh istinya membuat jajan uli ketan pulung-pulung agar menyerupai kotoran anjing. Akhirnya pagi hari sebelum rapat di mulai Pan Balang Tamak datang ke balai desa sebelum rapat dan menaruh jajan yang seperti kotoran tersebut di tiang-tiang balai desa dan memberinya air agar menyerupai kotoran ajing. Saat semua orang datang, saat mereka melihat kotoran ajing yang banyak Pan Balang Tamak berkata” Siapa yang berani memakan kotoran tersebut akan saya berikan uang 100.000 rupiah ” dan yang lain menjawang “Mengapa kamu menyuruh kami , apakah kamu sendiri berani memakan kotoran tersebut?, jika berani kami akan memberikan uang 100.000 rupiah perorang” karena mendengar kata tersebut Pan Balang Tamak berpura-pura tidak berani dan akhirnya iya pun memakannya dengan pura-pura tidak berani dan akhirnya habis semua lalu iya mendapat uang dari semua orang yang ada disana. Karena terlalu banyak hal curang yang sering dilakukan Pan Balang Tamak, Raja pun mengutus seseorang untuk membunuhnya menggunakan racun yang sangat ampuh untuk membunuh Pan Balang Tamak, tetapi karena mendengar hal itu sebelumnya Pan Balang Tamak pernah mengingatkan istrinya ia berkata ” Istriku jika aku mati nanti aku ingin agar jenasahku di  dudukan dengan bersila di bale lalu senderkan diriku pada salah satu tiang di bale tersebut, gantungkan rambutku pada bagian atas bale, lalu carikan aku seekor tamulilingan dan letakan di samping jenasah ku selama 1 hari , dan aku ingin harta kita di letakan di bale delod (rumah bagian selatan) berupa peti dan tutup menggunakan kain kasa putih dan jasad di letakan di bale daja ( rumah bagian utara) dan di tutup peti”. Setelah itu beberapa hari kemudian matilah Pan Balang Tamak dan istrinya pun melakukan hal yang di perintahkan suaminya. Karna mendengar hal tersebut utusan raja mengintip ke rumah Pan Balag Tamak, tetapi apa yang ia lihat, ia kira Pan Balang Tamak telah mati, tetapi iya melihatnya duduk bersila di bale sambil menggeraikan rambutnya diselingi dengan membacakan mantra/nanyian agama yang sebenarnya hanyalah jenasah dan tamulilingan yang ada. Karan hal itu utusan raja mengatakan bahwa racun tersebut tidak ampuh. Karena Raja tidak percaya Raja pun menelan racun tersebut dan akhirnya ia  mati. Akhirnya Raja yang semula ingin mebunuh Pan Balang Tamak akhirnya mati juga bersama racun miliknya. Setelah beberapa hari jenasah Pan Balang Tamak di pindahkan oleh istrinya ketempat yang di perintahkan dahulu yaitu bale daja (rumah bagian utara) dan hartanya di letakan di bale delod (rumah bagian selatan). Karena berita tentang kematian Pan Balang Tamak sudah tersebar keseluruh desa, ternyata ada orang yang ingin berbuat jahat. Orang tersebut ingin mencuri harta kekayaan Pan Balang Tamak karena Pan Balang Tamak terkenal kaya. Akhirnya orang tersebut mendatangi rumah Pan Balang Tamak dengan sembunyi-sembunyi dan langsung berjalan ke bale daja (rumah bagian utara) di mana semua orang percaya tempat itu adalah tempat menyimpan kekayaan dan barang berharga, karena tidak mungkin di bale delod (rumah bagian selatan) adalah tempat jenasah Pan Balang Tamak. Akhirnya  orang tersebut melihat peti yang dikira harta Pan Balang Tamak dan membawanya pergi. Ketika ingin melihat isinya di pertengahan jalan mereka berhenti, tetapi karena ada bau tak sedap akhinya tidak jadi dan berjalan lagi hingga tiba di pura, yaitu pura Desa, akhirnya mereka membukanya dan ternyata yang mereka bawa dalam peti ternyata  isinya adalah jenasah Pan Balang Tamak dan mereka lari ketakukan dan meninggalkan jenasah tersebut di pura desa, Itulah yang menyebabkan di pura Desa ada Pemujaan/bale yang bernama Pan Balang Tamak yang berarti agar setiap kita memasuki pura Desa maka rasa Tamak kita atau rasa rakus kita akan hilang dan menjadi orang yang lebih baik dan tidak menjadi orang yang rakus dan curang dalam kehidupan ini.</t>
  </si>
  <si>
    <t>Legenda Tapak Tuan</t>
  </si>
  <si>
    <t>Pada zaman dahulu kala, hiduplah sepasang naga raksasa yang tinggal di gua dan lautan lepas Aceh Selatan. Sepasang naga sakti ini berasal dari lautan Negeri Cina yang diusir karena membawa sial pada negerinya. Karena tidak mempunyai keturunan, maka Naga jantan dan Naga betina tersebut meminta izin untuk hidup di Aceh Selatan pada seorang pertapa sakti yang menghabiskan waktu hidupnya di dalam gua. Meskipun mendapatkan izin untuk menetap, namun Tuan Tapa memberikan syarat pada sepasang Naga tersebut. “Kalian boleh tinggal disini asal tidak membuat kekacauan”, kata Tuan Tapa memberikan syarat. Sepasang Naga pun menyanggupinya. Mereka hidup di sebuah gua di lembah gunung dan mereka mencari makan di laut dengan memangsa ikan-ikan yang ada. Pada suatu hari, saat asik mencari makan, sepasang naga tersebut tiba-tiba menemukan sebuah ayunan yang terbuat dari anyaman rotan terapung di tengah lautan. Ternyata terdapat seorang bayi perempuan di dalamnya. Dengan perasaan iba, mereka pun mengambil bayi mungil tersebut dan kemudian mengasuhnya seperti anak sendiri. “Wahai suamiku, bayi ini begitu lucu. Sungguh kasihan jika kita meninggalkannya sendiri disini. Bagaimana kalau kita mengambilnya dan mengasuhnya saja?“, tanya Naga Betina pada Naga Jantan. “Baik. Kita akan mengasuhnya. Lebih baik kita membawanya terlebih dahulu. Laut ini sangat ganas. Kita harus menyelamatkannya“, tambah Naga Jantan. Hari demi hari, bayi tersebut pun beranjak dewasa menjadi seorang gadis yang cantik jelita. Mereka menamakan gadis itu Putri Bungsu, karena sebenarnya ia adalah Putri Bungsu dari Kerajaan Asralanoka, sebuah negeri di dekat Pulau India. Sepasang naga tersebut menganggap Putri Bungsu seperti anaknya sendiri. Mereka merawat dan membesarkannya dengan penuh kasih sayang. Putri Bungsu hidup layaknya seorang manusia, namun selalu dijaga oleh Naga. Putri Bungsu pernah tahu bahwa ia sebenarnya adalah seorang putri kerajaan. Seperti biasa, Naga Jantan dan Betina pergi mencari makan ke laut lepas. Namun sang Naga selalu berpesan kepada Putri Bungsu untuk tidak pergi terlalu jauh dari gua, karena mereka khawatir jika nanti ada manusia yang menemukannya. Namun sang Putri merasa penasaran mengapa dirinya berbeda dengan kedua orang tuanya. Ia pun mencari tahu dari mana dirinya berasal. Setelah mendengar tentang kesaktian Tuan Tapa. Tanpa berpikir panjang, ia pun bertanya pada Tuan Tapa, ”Wahai Tuan Tapa yang sakti, mengapa aku berbeda dengan kedua orangtuaku? Siapa sebenarnya diriku ini?“, tanya Putri Bungsu penuh harap “Ayahmu adalah seorang raja dan kau adalah putri bungsu, karena kau adalah yang paling terkecil dari tiga bersaudara. Kau terpisah dari orangtuamu saat badai menghantam kapal keluargamu“, jelas Tuan Tapa. Mendengar penjelasan tersebut, Tuan Putri pun pergi meninggalkan Tuan Tapa dengan perasaan sedih. Sang Putri pun menjalani hari-hari dengan perasaan yang tak menentu. Ia ingin sekali bertemu dengan keluarganya lagi. Pada suatu hari, akhirnya keinginan Putri Bungsu terkabulkan. Orangtuanya dari Kerajaan Asralanoka datang mencari putri kesayangannya. Tuan Tapa pun memberitahu mereka bahwa putri mereka masih hidup dan telah tumbuh menjadi seorang gadis yang cantik jelita, karena telah dirawat oleh sepasang naga raksasa. Orangtua Putri Bungsu pun meminta izin kepada Naga untuk membawa kembali anaknya. Namun Sang Naga menolak hal tersebut. Mereka bersikeras tetap ingin menjaga Putri Bungsu karena telah menganggapnya sebagai anak sendiri. “Putri Bungsu adalah bukan dari jenis kalian. Ia adalah anak manusia yang terpisah dari orangtuanya. Kalian tidak berhak melarangnya. Biarkan Putri Bungsu kembali ke negerinya bersama orangtua kandungnya”, kata Tuan Tapa. “Tidak! Kami yang menyelamatkan Putri Bungsu dari keganasan laut lepas. Ia telah kami rawat dan kami besarkan hingga sampai saat ini. Kami berhak memilikinya!“, ujar Naga Jantan marah. Tuan Tapa mencegah keinginan Naga untuk mengambil kembali Putri Bungsu. Sepasang Naga raksasa pun sangat marah dan mengakibatkan terjadinya perkelahian yang sengit antara makhluk sakti itu. Naga Jantan menyerang Tuan Tapa dengan ekornya yang panjang dan besar sehingga Tuan tapa terbanting jauh. Sang Naga tak berhenti hanya disitu. Ia kembali menyerang terus-menerus dengan membuka mulutnya lebar-lebar dan menjulurkan lidahnya yang panjang. Terjadi pertarungan yang sangat sengit antara Tuan Tapa dan sepasang Naga. Masing-masing tak ingin kalah dan mengeluarkan jurus saktinya. Dalam pertarungan, Tuan Tapa tidak tinggal diam. Ia mengambil tongkat saktinya dan menyerang balik sepasang naga tersebut. Akhirnya, libasan tongkat tersebut membuat Naga terpelanting ke udara dan jatuh berkeping-keping di pantai. Darah tubuh naga jantan tersebut tercecer dimana-mana. Kini bekas gumpalan darah dan hati naga jantan bisa dilihat di pantai Desa Batu merah dan Desa Batu Hitam, yaitu sekitar 3 km dari Kota Tapaktuan. Dengan penuh amarah, Naga Betina pun menyerang Tuan Tapa kembali. Tapi apa daya, Naga Betina juga kalah dan mengakibatkan tongkat dan topi Tuan Tapa tercampak di lautan, sehingga kini menjadi batu di dasar lautan. Naga betina yang kalah mengamuk dan melarikan diri dari serangan. Dalam pelariannya, Naga Betina membelah sebuah pulau menjadi dua. Pulau tersebut dinamakan Pulau Dua, yaitu sebuah pulau di daerah Bakongan. Tidak hanya itu, Naga Betina juga memporakporandakan banyak pulau sehingga terpecah menjadi pulau-pulau kecil. Sekarang pulau hasil amukan Naga Betina tersebut dinamakan Pulau Banyak. Pulau-pulau ini dapat dilihat di sekitar Kabupaten Aceh Singkil. Setelah kejadian penyerangan itu, Tuan Tapa mulai lemah dan akhirnya meninggal dunia. Jasadnya dikuburkan di dekat Gunung Lampu di kelurahan Padang, Tapaktuan. Konon Tuan Tapa bertubuh sangat besar, sehingga makamnya juga lebih besar dari ukuran normal. Putri Bungsu pun kembali kepada orangtuanya ke kerajaan Asralanoka dan hidup bahagia.</t>
  </si>
  <si>
    <t>Legenda Batu Badaong</t>
  </si>
  <si>
    <t>Alkisah, pada zaman dahulu, hiduplah keluarga kaya raya di desa kecil daerah Pulau Tanimbar, Maluku. Keluarga tersebut terdiri dari ayah, ibu, anak sulung lelaki, dan bungsu perempuan. Sang Ayah sangat memanjakan kedua anaknya. Ia selalu menuruti apa pun keinginan mereka. Hal itu membuat mereka punya sifat yang sombong dan manja. Tak hanya itu, mereka juga sangatlah pemalas. Bagaimana tidak, di rumah mereka ada banyak pelayan yang selalu siap sedia melakukan pekerjaan rumah. Pada suatu hari, nasib sial menghantam keluarga mereka. Sang Ayah yang sedang pergi untuk berdagang, tiba-tiba menghilang terbawa arus ombak laut. Karena sang Ayah adalah satu-satunya orang yang bekerja, semenjak kepergiannya, keluarga tersebut mengandalkan uang tabungan darinya untuk bertahan hidup. Untuk menghemat pengeluaran, sang Ibu lalu memberhentikan semua pelayan. Ia lalu menggantikan tugas para pelayan, seperti membersihkan rumah, memasak, atau mencuci baju. Semua ia lakukan dengan ikhlas. Uang peninggalan sang Ayah semakin menipis. Pasalnya, si Sulung dan si Bungsu tak ada hentinya menghambur-hamburkan uang. Sang Ibu kerap meminta mereka untuk berhemat. Namun, perkataannya tak pernah mereka dengar. Hingga akhirnya, uang tabungan habis tak bersisa sedikit pun. Pada akhirnya, sang Ibu menjual rumah yang selama ini mereka tinggali. Ia lalu membeli gubuk kecil yang hanya beralaskan tanah. “Suamiku, seandainya saja aku sedari dulu bekerja, mungkin sekarang hidup keluarga kita tak semiris ini. Maafkan aku yang selama ini terlalu mengandalkanmu,” ucap sang Ibu dalam hati pada sepertiga malam. Anak-Anak yang Tak Tahu Diri Setelah pindah ke gubuk kecil, sikap kedua anak itu semakin menyebalkan. Si Bungsu kerap membentak ibunya hanya karena menu makanannya tak lezat. Begitu pula dengan si Sulung, ia kerap memarahi ibunya karena rumah terlalu kumuh. Pokoknya, mereka memperlakukan sang Ibu seperti seorang pelayan. Tentu saja, wanita paruh baya itu merasa sangat sakit hati. Namun, ia hanya bisa pasrah. Bagaimana pun juga, mereka adalah buah hatinya, sehingga ia tetap memberikan yang terbaik untuk anak-anaknya. Saat malam tiba, sang Ibu kerap menangis pilu sembari berdoa, “Ampunilah hamba, Tuhan. Hamba gagal mendidik anak-anak hamba. Hamba telah gagal menjadikan mereka anak-anak yang berbakti. Ya, Tuhanku, bukalah hati mereka, berikan mereka kesadaran, agar mereka kembali ke jalan-Mu.” Keesokan harinya, Ibu pergi ke hutan untuk mencari kayu bakar. Ia lalu menjualnya ke pasar. Hasilnya memang tak seberapa, tapi tak ada hal lain yang ia bisa lakukan untuk mendapatkan pundi-pundi rupiah. Sementara itu, si Sulung dan Bungsu sama sekali tak membantu ibu mereka. Saat subuh tiba, mereka masih terlelap dalam tidur, sedangkan Ibu bergegas bangun untuk ke hutan. Menjelang siang, sang Ibu sudah kembali ke rumah untuk menyiapkan makan. Barulah si Bungsu dan si Sulung bangun untuk makan siang. Setelah itu, mereka hanya bersantai-santai ria. Padahal, usai makan dan membereskan rumah, si Ibu langsung ke sungai untuk mencuci baju. Sungguh berat perjuangannya sebagai seorang ibu yang menghidupi dua anak manja dan tak tahu diri. Terlambat Pulang Pada suatu hari, cuaca sangatlah mendung. Usai mencari kayu bakar dan menjualnya, wanita tua itu langsung pergi ke sungai untuk mencuci baju. Ia tak sempat menyiapkan makan siang karena khawatir hujan kan segera turun. Meski perut merasa lapar, ia tahan demi bisa menyelesaikan semua pekerjaannya sebelum hujan turun. Ia juga berharap anak-anaknya bisa menyiapkan sendiri makan siang. Minimal untuk diri mereka sendiri. Namun, harapan tak sesuai kenyataan. Saat bangun tidur, si Bungsu mengamuk saat mendapati meja tak ada makanan. Ia lalu mengadu kepada kakaknya, “Kak, lihatlah! Ibu tak menyiapkan kita makanan. Meja kosong tak ada satu pun makanan! Ke mana perginya dia? Harusnya ia menyiapkan kita makanan dulu!”. “Hmm, ia pasti sedang mencuci baju di sungai. Ayo kita ke sungai,” ucap sang kakak. Dalam keadaan marah, si Sulung dan Bungsu datang menemui ibunya ke sungai. Tanpa bertanya, si Sulung langsung menendang cucian ibunya hingga terjatuh berserakan. “Kenapa kau berbuat demikian anakku?” ucap sang Ibu terkejut. Tak mau kalah, si Bungsu langsung memegang tangan ibunya. Ia lalu mengayunkan pukulan bertubi-tubi ke badan wanita tua itu. Padahal, tubuh ibunya sangatlah kurus. Tentu saja, pukulan itu langsung menghantam tulang-tulangnya. “Ampun, Nak. Ada apa gerangan? Kenapa kalian kasar kepada Ibu? Apa salah Ibu?” tanya sang Ibu sambil menangis kesakitan. Namun, si Bungsu tak kunjung berhenti memukuli ibunya. Saat sudah lelah, ia pun berhenti memukul dan berkata, “Dasar kau wanita tak berguna. Sampai jam segini aku belum makan. Aku kelaparan. Katanya kau ibuku, harusnya kau memperlakukanku dan kakakku dengan baik!”. “Seharusnya, bukan Ayah yang pergi, tapi kau saja! Kau bahkan tak bisa menghasilkan uang dengan baik!” imbuh si Sulung. Mendengarkan anak-anak kandungnya berkata seperti itu, wanita tua ini hanya bisa menangis sambil memegang tubuhnya yang kesakitan. Sulung dan Bungsu lalu menyeret wanita itu kembali ke rumah. Mereka memintanya untuk segera menyiapkan makanan. Jawaban dari Segala Doa Usai menyiapkan makanan sambil menahan sakit tubuhnya, sang Ibu langsung pergi ke kamar. Tanpa merasa bersalah, si Sulung dan Bungsu menyantap makanan buatan ibu mereka. Dalam kamar, wanita tua itu berdoa, “Tuhan, tolong ambil saja nyawaku. Aku sudah tak tahan dengan kelakuan anak-anakku. Biarkan aku menyusul suamiku, Tuhan. Benar kata mereka, seharusnya aku saja yang pergi dari dunia ini.” Setelah berdoa, sang Ibu tertidur dalam sujudnya. Ia tampak sangat lelah menahan sakitnya hati dan raga. Kemudian, ia bermimpi bertemu dengan suaminya. Dalam mimpi tersebut, sang suami mengajaknya pergi ke sungai. Di sungai itu, ada sebuah batu yang teramat besar. Batu itu mengeluarkan cahaya hangat yang menenangkan. Tak lama kemudian, batu itu terbelah menjadi dua. Sang suami lalu masuk ke dalam batu itu. Setelah itu, sang Ibu terbangun dari mimpinya. “Kenapa aku bermimpi demikian? Pertanda apa ini?” tanyanya dalam hati. Karena penasaran, ia pun datang ke sungai. Malam itu hujan turun dengan derasnya. Namun, perempuan ini tak peduli. Ia tetap berjalan menuju ke sungai. Dalam hati, ia berharap batu itu benar-benar ada. Melihat ibu mereka pergi, si Sulung dan Bungsu mengikutinya diam-diam. Mereka cemas bila sang Ibu kabur meninggalkan mereka. “Awas saja kalau sampai ia melepaskan tanggung jawab merawat kita,” ucap si Bungsu pada kakaknya. Tak selang lama, sampailah ia di tepi sungai. Ia lalu melihat sekitar sungai untuk mencari batu yang ada dalam mimpinya. Tiba-tiba, ia melihat cahaya dan hujan pun berhenti begitu saja. Ia berjalan mendekati sumber cahaya itu. Kemudian, ia melihat sebuah batu besar seperti dalam mimpinya. “Inikah batu yang ada dalam mimpiku? Benarkah batu ini bisa terbuka?” tanyanya dalam hati. Masuk ke Dalam Batu “Wahai batu besar, terbukalah. Biarkan aku masuk ke dalam. Jadikan aku pohon rimbun yang berbunga wangi,” ucapnya pada batu itu. Tak lama setelah itu, benar saja, perlahan-lahan batu itu terbuka. Saat hendak masuk ke dalamnya, tiba-tiba si Bungsu berteriak. “Ibu. Jangan masuk ke sana! Bagaimana kalau kau tak bisa kembali?” ucapnya. “Ya, memang itu yang aku harapkan. Aku memang yang melahirkan kalian ke dunia ini, tapi mengingat perlakuan buruk kalian, apa gunanya aku hidup? Kalian bukan lagi anak-anakku,” ucap sang Ibu. Ia lalu berjalan memasuki batu itu. Dalam sekejap mata, batu itu tertutup kembali. Bungsu dan Sulung terkejut. Mereka sama sekali tak percaya dengan apa yang terjadi barusan. Si Bungsu mulai menangis. Ia terus-terusan berteriak memanggil ibunya. “Ibu, ibu! Keluarlah dari batu. Bagaimana bisa kami hidup tanpamu. Kami berjanji tak akan berbuat jahat padamu lagi. Maafkan kami ibu,” teriaknya sambil menangis. Tiba-tiba saja, di atas batu itu muncul pohon dengan dedaunan hijau yang menyejukkan mata. Pohon itu juga mengeluarkan bunga berwarna putih yang wanginya semerbak. Karenanya, orang-orang lalu menyebut batu itu dengan nama Batu Badaong alias batu berdaun. Lantas, bagaimana dengan nasib kakak beradik yang keji itu? Mereka telah menyesali perbuatannya. Tapi, penyesalan itu datang terlambat. Warga sekitar yang mengetahui kekejaman si Sulung dan Bungsu pun mengusir mereka dari desa. Karena tak punya tempat tujuan, mereka pun mendatangi Batu Badaong. Tak henti-hentinya mereka menangisi batu itu. Mereka berharap batu itu terbuka dan mengembalikan sang Ibu.</t>
  </si>
  <si>
    <t>Si Keliling</t>
  </si>
  <si>
    <t>Zaman dahulu, di sebuah kampung dekat Kerajaan Jambi, tinggallah sepasang suami istri yang sudah tua. Mereka sudah puluhan tahun menikah, tetapi belum juga dikaruniai seorang anak. Segala usaha dan doa terus mereka panjatkan kepada Yang Maha Kuasa, tetapi belum juga dikabulkan oleh-Nya. Suatu saat ketika mereka benar-benar dilanda keputusasaan, terucaplah dalam doa mereka permintaan jika diberi keturunan walau sebesar kelingking pun mereka akan ikhlas menerimanya. Akhirnya, doa pasangan itu diwujudkan oleh Yang Maha Kuasa. Sang istri pun hamil, tetapi sang suami awalnya tidak percaya karena dia tidak melihat tanda-tanda kehamilan pada istrinya. Demi meyakinkan suaminya, perempuan tersebut mengingatkan kembali doa yang mereka panjatkan. Mendengar perkataan istrinya itu, sang suami akhirnya sadar dan percaya bahwa istrinya telah hamil. Alasan kenapa tidak ada tanda-tanda kehamilan karena bayi yang dikandung hanya sebesar kelingking. Sembilan bulan kemudian, sang istri akhirnya melahirkan seorang bayi laki-laki sebesar kelingking. Pasangan tersebut merasa sangat bahagia, karena karena anak yang selama ini diidam-idamkan telah lahir. Mereka pun menamainya Kelingking karena ukuran tubuhnya. Meski anak mereka hanya sebesar kelingking, tetapi mereka tetap merawatnya dengan penuh kasih sayang. Waktu pun terus berjalan. Tidak terasa si Kelingking telah dewasa, meski tubuhnya tetap sebesar kelingking. Namun, dibalik kekurangnya itu si Kelingking adalah seorang yang sangat pintar. Hal ini dibuktikan ketika kampung mereka didatangi oleh raksasa yang kelaparan. Kedatangannya membuat semua penduduk kampung ketakutan dan meninggalkan kampung mereka. Namun, si Kelingking justru ingin melawan raksasa tersebut. Dia pun meminta izin kedua orang tuanya. Setelah bersusah payah membujuk, akhirnya si Kelingking mendapatkan restu mereka. Waktu yang dinanti akhirnya tiba. Si Kelingking meminta ayahnya untuk membuatkan sebuah lubang, dan dia pun masuk ke dalamnya. Ketika raksasa tiba, dia marah karena melihat kampung yang sepi. Dia pun mencoba memanggil penduduk desa dengan berteriak. Disaat itulah si Kelingking membalas panggilan raksasa dari dalam lubang dengan suara yang lebih keras. Raksasa pun kebingungan karena dia mendengar suara manusia, tetapi dia tidak melihat wujudnya. Raksasa kembali memanggil dan dibalas lagi dengan suara yang lebih keras. Raksasa pun menjadi ketakutan, dia berpikir ada orang yang sangat sakti di kampung itu. Akhirnya raksasa itu melarikan diri dan terjatuh ke dalam jurang yang sangat dalam hingga tewas. Keberhasilan si Kelingking akhirnya sampai ke telinga raja. Dia pun dipanggil ke istana, karena raja ingin mendengar dan memastikan langsung kebenarannya. Kelingking mengakui dan menyapaikan keberhasilannya itu, tetapi raja menginginkan bukti. Raja mengancam kalau Kelingking berbohong, maka dia akan dimasukkan ke dalam kandang tikus peliharaan putri. Kelingking pun menyanggupi hal tersebut dengan syarat, jika dia bisa membuktikannya, maka raja harus mengangkatnya sebagai panglima kerajaan. Raja pun menyanggupi syarat tersebut walaupun berat. Seminggu setelah Kelingking di panggil ke kerajaan. Raksasa tidak pernah lagi muncul. Suatu hari, Kelingking dan ayahnya menemukan bangkai raksasa di dasar jurang. Mereka pun berangkat ke kerajaan esoknya untuk membuktikan keberhasilan si Kelingking. Berbekal kesaksian ayah dan ibunya, raja pun percaya dan mengangkat si Kelingking sebagai panglima kerajaan. Beberapa bulan kemudian, si Kelingking meminta kedua orang tuanya untuk menemui raja. Dia ingin mereka menyampaikan pada raja, bahwa dia ingin meminang sang putri. Saat mendengar hal tersebut, raja marah dan kecewa. Niat baik Kelingking ditolak mentah-mentah, tetapi Kelingking tidak menyerah. Dia pun meminta kedua orang tuanya untuk menemui raja kembali, tetapi hasilnya tetaplah sama. Hingga akhirnya dia bersama ibunya datang menemui raja. Dalam pertemuan itu, sang putri ikut hadir. Kelingking pun menyampaikan langsung lamarannya kepada raja. Awalnya raja tetap menolak lamaran tersebut. Namun, sang putri membujuk raja untuk menerima lamaran tersebut. Melihat rasa ikhlas putrinya untuk menerima Kelingking, raja pun menerima lamaran tersebut. Pesta pernikahan pun diadakan meriah selama tujuh hari tujuh malam. Dari kejauhan hanya tampak sang Putri yang duduk di pelaminan, sementara si Kelingking tidak. Usai pesta pernikahan dilaksanakan, raja pun memberikan separuh kekuasaanya kepada si Kelingking. Dia membiarkan si Kelingking membangun sendiri kerajaan miliknya. Setelah kerajaan tersebut jadi, si Kelingking bersama putri memimpi kerajaan tersebut. Akan tetapi, putri kecewa dengan sikap si Kelingking karena tidak pernah mengurus kerajaan. Kelingking selalu saja pergi dengan sembunyi-sembunyi agar tidak diketahui istrinya itu. Namun, setiap si Kelingking pergi, tidak lama kemudian seorang pemuda gagah menunggang kuda putih datang ke kediamannya. Kecurigaan muncul di dalam diri sang putri. Hingga di suatu malam, dia berhasil mengikuti si Kelingking diam-diam sampai ke sebuah sungai. Di sana, sang putri melihat si Kelingking yang membuka bajunya dan menyembunyikannya di balik semak-semak. Setelah itu, dia masuk ke dalam sungai sembari berdoa ke pada Tuhan Yang Maha Kuasa. Seketika dari dalam sungai muncul seorang pemuda gagah yang selalu mendatangi kediaman sang putri. Menyadari bahwa pemuda itu adalah suaminya, sang putri diam-diam membawa pakaian milik si Kelingking ke kediaman mereka dan membakarnya. Tidak lama kemudian, si Kelingking kembali dengan wujud pemuda gagahnya, dia bergegas pulang menemui sang putri dan menguji kesetian istrinya. Selama ini ketika dia datang dan bertamu, pastilah dia menanyakan keberadaan suami sang putri yang tidak lain adalah istrinya sendiri. Istrinya selalu mengatakan bahwa suaminya sedang pergi dan tidak di rumah. Namun, pada saat itu pemuda tampan tersebut tidak bisa menyembunyikan identitas aslinya karena pakaian yang biasa dia pakai sudah dibakar. Akhirnya permuda tampan tersebut mengaku kepada istrinya bahwa sebenarnya dia adalag Kelingking suaminya sendiri. Sebaliknya sang istri yang sudah tahu kalau pemuda tampan tersebut suaminya mengakui pula bahwa dialah yang sengaja mengikuti suaminya pergi dan mengambil baju serta membakarnya. Keduanya saling berpelukan dan mereka hidup dengan damai karena putri sudah memiliki suami yang gagah dan tampan.</t>
  </si>
  <si>
    <t>Orang Kayo Hitam</t>
  </si>
  <si>
    <t>Alkisah, pada zaman dahulu, di Negeri Jambi ada pohon kelapa gading yang hanya memiliki empat buah kelapa. Keempat buah kelapa itu dianggap sakral dan kokoh, karena tidak kunjung jatuh dari pohonnya. Pada akhirnya, karena sudah semakin tua, pohon kelapa gading itu pun tumbang. Namun, secara ajaib, keempat buah kelapa itu berubah menjadi manusia. Satu buah kelapa menjadi perempuan, dan sisanya menjadi seorang laki-laki. Mereka tumbuh dengan kesaktian dan kekuatannya masing-masing sehingga berhasil menguasai beberapa tempat. Kakak tertua menjadi penguasa di Kerajaan Mataram, Sementara anak kedua, Datuk Temenggung, menjadi raja di Negeri Jambi. Orang ketiga adalah Tiang Bungkuk yang menguasai Ranah Minang, dan terakhir, Puteri Mayang Mengurai yang konon menikah dengan raja di negeri lain. Datuk Temenggung terkenal paling pandai dalam mengelola kerajaan. Sehingga, ia memiliki kekayaan yang melimpah. Kemudian, ia menikah dengan seorang putri cantik dan mereka telah dikaruniai lima orang anak. Mereka adalah Orang Kayo Pinagi, Orang Kayo Hitam, Orang Kayo Gemuk, Orang Kayo Padataran, dan Putri Pinang Masak. Dari kelima anaknya, Orang Kayo Pinagi dan Orang Kayo Hitam adalah yang punya kekuatan dan kesaktian sama seperti Datuk Temenggung. Ketiga anak lainnya adalah manusia biasa, sama seperti ibu mereka. Orang Kayo Hitam Menjadi Raja Pada suatu hari, Datuk Temenggung mengatakan bila ia ingin menghabiskan sisa umurnya dengan bertapa di sebuah gua. Karena itu, ia menyerahkan kepemimpinannya kepada Orang Kayo Hitam. Awalnya, Orang Kayo Pinagi yang dipilih. Namun, ia menolak karena tak ingin menjadi pemimpin kerajaan. Akhirnya, Orang Kayo Hitam yang menggantikan posisi sang ayah. Dalam masa kepemimpinannya, Orang Kayo Hitam terkenal tegas, baik, dan adil. Sehingga, masyarakat merasa aman dan tenteram. Ia pun membuat peraturan baru yang menguntungkan dan menyejahterakan Negeri Jambi. Bahkan, ia menghapuskan aturan memberi upeti pada Kerajaan Mataram yang dulu selalu dilakukan ayahnya tiap tahun. Karenanya, Raja Mataram alias paman dari Orang Kayo Hitam murka dan ingin menghancurkan Jambi serta membunuh pemimpinnya. Namun, ia sadar betul, memusnahkan Orang Kayo Hitam tidaklah semudah itu. Lalu, salah satu penasihat kerajaan mengatakan pada sang Raja cara membunuh pemimpin Negeri Jambi. “Tuan, izinkan hamba mengatakan sesuatu!” ucap penasihat kerajaan itu. “Katakan saja!,” perintah Raja. “Untuk menghancurkan Jambi kau harus menyiapkan tentara dan memercayakan sembilan orang hulubalang yang tangguh untuk melatih mereka. Lalu, untuk membunuh Orang Kayo Hitam, kau harus membuat keris yang ditempa oleh sembilan besi, dan harus diselesaikan selama sembilan kali Jumat,” ucap penasihat kerajaan. Raja pun memerintahkan para pengawal istana untuk menyiapkan semuanya. Sementara itu, di Negeri Jambi, Orang Kayo Hitam mendengar rencana jahat dan licik Raja Mataram. Tentu saja ia tak tinggal diam. Menyamar Menjadi Anak Kecil Kudisan Ia lalu pergi ke Mataram tuk menggagalkan rencana pamannya. Dengan perahu kecilnya, ia mendatangi pelabuhan Mataram. Agar tak diserang oleh pengawal kerajaan, ia menyamar menjadi seorang anak kecil yang kudisan. Tak satu pun orang yang berani mendekatinya karena takut ketularan. Ia lalu mendatangi gelanggang tempat para tentara berlatih. Sesampainya di sana, semua orang menjauhinya. Wajar saja, tubuhnya sangatlah bau busuk. Karena tak tahan dengan bau busuknya, sembilan orang hulubalang yang tangguh pun menghampiri anak kecil itu. “Heh! Kau bocah bau busuk, apa tujuanmu datang kemari? Baumu sangatlah mengganggu hidung kami. Tak bisakah kau pergi dari sini!” ucap salah satu hulubalang. “Aku hanya ingin bermain-main dengan ayamku ini,” jawab anak kecil itu. “Apa maksudmu?” ucap salah satu hulubalang. “Lihatlah ayamku ini. Ia sangat pandai berkokok,” ujar Orang Kayo Hitam sambil melepaskan ayam yang digenggamnya. Sontak hal itu membuat para hulubalang kesal setengah mati. Lalu, salah satu hulubalang tak sanggup menahan emosi dan hendak membunuh anak kecil itu. Lalu, anak kecil itu berkata, “Tunggu! Sebelum kau membunuhku. Izinkan aku menunjukkan keahlianku yang lain. Kali ini aku tak main-main,” ucap Orang Kayo Hitam. “Cepat tunjukkan pada kami! Kalau kau mempermainkan kami lagi, nyawamu akan melayang!” ancam salah satu hulubalang. “Izinkan aku mengambil kayu yang ada di kapalku. Akan aku tunjukkan kemampuanku,” ucapnya. “Baiklah, kami akan menunggumu,” ujar salah satu hulubalang. Membunuh Para Hulubalang Setelah mengambil sebuah kayu kecil, ia pun kembali ke gelanggang tempat para tentara berlatih. Ia lalu menunjukkan kayu kecil itu pada para hulubalang. “Hah? Apa maksudmu? Apa yang kau lakukan dengan kayu kecil ini? Apakah kau mempermainkan kami lagi?” geram salah hulubalang. “Tentu tidak. Aku akan menunjukkan kesaktianku. Tapi, aku minta seluruh pelatih tentara berkumpul di sini,” ujar anak kecil. Setelah semua orang berkumpul, ia pun menunjukkan aksinya. Dengan cepat, ia mengayunkan kayu kecil yang ternyata sakti itu ke arah semua para hulubalang. Seketika itu pula, hulabalang terkapar lemas dengan penuh darah dan mati begitu saja. Para pasukan tentara pun mengakui kehebatan anak kecil itu. Mereka lalu tunduk kepadanya. Setelah berhasil menakhlukan bala tentara, Orang Kayo Hitam pun datang menemui Raja Mataram. Kali ini, ia tak lagi menyamar menjadi seorang anak kecil. “Kenapa kau hendak menghancurkan Jambi?” tanyanya tanpa basa-basi. “Tentu saja karena kau menghentikan pemberian upeti!” ucap Raja Mataram. “Kau harus menghapuskan peraturan upeti, karena itu hanya menguntungkan kerajaanmu saja,” ucap Orang Kayo HItam. “Jika ingin menghapusnya, kau harus melawan seorang empu yang ada di goa dekat gunung itu,” ucap Raja Mataram sambil menunjukkan goa tempat seorang empu yang membuat keris untuk membunuh Orang Kayo Hitam. Melawan Empu Ia lalu pergi ke goa itu sendirian. Dengan menaiki kapal kecilnya, ia menyeberangi sungai agar bisa di goa tersebut. Sesampainya di sana, ia menyamar menjadi seorang pedagang. “Apa tujuanmu datang ke goa ini?” ucap Empu itu. “Saya ingin menawarkan dagangan, Tuan. Berkenankah engkau membelinya?” ucap Orang Kayo Hitam. “Aku tak berminat! Pergilah! Aku sedang sibuk,” ucap Empu itu. “Apa yang sedang kau perbuat, Tuan? Barangkali aku bisa membantumu,” ucapnya. “Aku sedang membuat keris hebat untuk membunuh seseorang yang sakti. Sebentar lagi aku akan menyelesaikannya,” ucap Empu itu. Tak lama kemudian, Empu itu berhasil membuat keris sakti. “Akhirnya aku bisa menyelesaikan keris ini!” ucapnya bahagia-bahasa-inggris/"&gt;bahagia sambil memandangi keris itu. “Memangnya, Tuan hendak membuat keris untuk membunuh siapa?” tanya Orang Kayo Hitam. “Aku membuatnya untuk membunuh Orang Kayo Hitam. Semua ini adalah perintah Raja,” ucap Empu itu. “Tahukah Empu, akulah Orang Kayo Hitam,” ucapnya dengan berani. Ia sama sekali tak takut dengan keris itu. Kemudian, mereka pun melakukan pertandingan sengit. Empu berulang kali mengayunkan kerisnya. Untungnya, Orang Kayo Hitam berhasil menghindar. Setelah pertandingan berlangsung lama, akhirnya, Rangkayo Hitam berhasil memenangkan pertandingan. Ia lalu kembali ke Kerajaan Mataram dengan membawa kepala Empu. “Lihatlah! Aku berhasil membunuh Empu yang kau pilih tuk membunuhku! Sekarang, hentikan tindak tanduk jahatmu. Hapuskan upeti dan biarkan kerajaanku hidup dengan tenang,” ucap Orang Kayo Hitam pada pamannya. Pertandingan dengan Raja Mataram “Tentu saja aku tak akan semudah itu menghapus aturan yang selama ini telah kubuat,” ucap Raja Mataram. Ia tak menepati janjinya. Meski keponakannya telah membunuh Empu itu, ia tetap tak ingin menghapus peraturan. Pada akhirnya, Orang Kayo Hitam pun melakukan penyerangan, “Aku tak segan membunuhmu, meski kau sendiri adalah pamanku,” ucapnya. “Kau pikir aku takut? Tak ada satu pun di dunia ini yang aku takuti!” ucap Raja Mataram, Mereka pun melakukan pertandingan sengit dan penuh darah. Raja Mataram berhasil menggores luka di beberapa anggota badan keponakannya. Begitu pun Orang Kayo Hitam. Ia juga berhasil melukai pamannya. Setelah sekian lama berkelahi, Orang Kayo Hitam berhasil mengalahkan Raja Mataram. Karena itu, para rakyat dan bala tentara pun memintanya menggantikan posisi Raja. Ternyata, selama ini Raja Mataram terkenal jahat dan angkuh, sehingga rakyat tidak sejahtera. Bagaimana tidak, setiap tahun para rakyat harus membayar pajak yang nominalnya tak sedikit. Tentu saja, rakyat miskin merasa sangat sengsara. Namun, pemimpin Negeri Jambi itu menolaknya. “Aku tak bisa menjadi Raja di sini. Sebab, aku juga punya rakyat di Negeri Jambi yang harus aku urus. Aku tak mungkin meninggalkan mereka. Karena mereka adalah amanat dari ayahku,” tegas pria bijak itu. “Tapi, Tuan, tolong bantulah kami. Kami tak punya undang-undang atau peraturan yang melindungi kami. Peraturan di kerajaan ini dibuat hanya untuk menyejahterakan para pemerintah kerajaan. Sedangkan kami para rakyat sangat menderita,” ucap salah satu rakyat. Menjadi Pemimpin Sementara Karena merasa kasihan, Orang Kayo Hitam pun menjadi pemimpin sementara Kerajaan Mataram. Ia lalu menghapus beberapa peraturan, termasuk upeti dan pajak rakyat. Setelah membuat undang-undang dan peraturan yang memadai, akhirnya ia pun pamit undur diri. Ia lalu mengutus adiknya, Orang Kayo Padataran, untuk memimpin Kerajaan Mataram. “Para rakyatku di Kerajaan Mataram, kini tibalah saatnya aku pulang ke Negeri Jambi. Meski aku merasa bahagia di sini, Negeri Jambi tak akan pernah aku tinggalkan. Sebab, Negeri itu merupakan peninggalan dari ayahku. Sebagai gantinya, akan aku utus Orang Kayo Padataran yang merupakan adikku untuk memimpin Kerajaan Mataram,” ujarnya berpamitan. Seperti kakaknya, Orang Kayo Padataran memimpin Kerajaan Mataram dengan baik dan bijak. Ia pun bisa menyejahterakan rakyatnya. Setelah itu, Orang Kayo Hitam pun kembali ke Negeri Jambi. Rupanya, ternyata telah terjadi keonaran. Banyak ayam yang lehernya patah dan jantung pisang banyak yang terjatuh dari pohonnya, sehingga masyarakat merugi. Setelah diusut, ternyata semua itu adalah ulah dari Tiang Bungkuk yang merupakan adik dari Datuk Temengungg. Menemui Tiang Bungkuk Setelah mengetahui fakta tersebut, tentu saja Orang Kayo Hitam tak tinggal diam. Ia lalu mendatangi Ranah Minang untuk menemui Tiang Bungkuk. “Pamanku, Tiang Bungkuk, kenapa kau tega mengacau Negeriku? Bukankah Negeri Jambi ini dulunya milik kakakmu, tak seharusnya kau mengacau,” ucap pemimpin Negeri Jambi itu. “Aku merasa kesal dengan Negeri Jambi. Kenapa semua rakyatnya tampak sejahtera,” ucapnya. “Kenapa Paman harus kesal? Seharusnya Paman bangga akan hal itu,” jawab pria bijak itu. “Bagaimana aku tak kesal. Bahkan, aku saja tak sanggup memimpin Ranah Minang yang hanya sekecil ini. Lihatlah rakyatku, semuanya sengsara dan hidup dengan serba kekurangan,” ucap Tiang Bungkuk. Ternyata, ia merasa iri karena tak bisa memimpin dengan baik. Bahkan, ia kalah dengan keponakannya sendiri. Karena merasa kasihan dengan pamannya, ia pun mencoba membantu memimpin Ranah Minang. Selama berbulan-bulan, ia membenahi segala undang-undang dan peraturan di negeri itu. Tiang Bungkuk pun belajar banyak darinya. Selama ia di Negeri Ranah Minang, Negeri Jambi dipimpin oleh Orang Kayo Gemuk. Setelah berhasil menyejahterakan Ranah Minang, ia lalu kembali ke Negeri Jambi. Tiang Bungkuk pun tak lagi mengacau di Negeri Jambi. Justru, ia terkadang mengirim beberapa hasil kekayaan di negerinya ke Negeri Jambi sebagai bentuk rasa terima kasih. Kabar kebijaksanaan Orang Kayo Hitam pun terdengar sampai negeri di segala penjuru. Hingga akhirnya, ada beberapa Raja yang meminta bantuan dan nasihatnya untuk memperbaiki negerinya. Karena itu, Orang Kayo Hitam menyerahkan kekuasaan Raja sepenuhnya pada sang adik, Orang Kayo Gemuk. Ia lalu berkelana dari satu kerajaan ke kerajaan lain untuk memperbaiki peraturan dan undang-undang untuk menyejahterakan rakyat.</t>
  </si>
  <si>
    <t>Putri Pinang Masak</t>
  </si>
  <si>
    <t>Pada zaman dahulu kala, ada sebuah kerajaan di pantai timur Pulau Sumatera. Kerajaan tersebut terkenal kaya raya karena memiliki banyak tambang minyak tanah. Pemimpin dari kerajaan itu pun teramat baik dan ramah. Sayangnya, karena sibuk memimpin kerajaan, ia tak kunjung mempunyai seorang permaisuri. Saat usianya sudah semakin senja, ia mulai terpikirkan untuk mencari istri. Ditambah lagi, keluarga sang Raja sudah semakin resah. Mereka khawatir bila Raja tak punya keturunan yang meneruskan tahtanya. “Anakku semata wayang yang senantiasa kusayangi, kapan kau nak berikan aku menantu yang cantik? Tak bosankah kau hidup sendiri?” ucap ibunda sang Raja. “Iya, Bundo. Saya juga sedang memilah dan memilih calon istri. Saya tak ingin salah pilih,” ucap sang Raja. Pada suatu pagi, Baginda Raja mendengar bila ada seorang gadis cantik jelita bernama dari Minangkabau bernama Putri Pinang Masak. Ia terkenal akan wajahnya yang menawan dan kulitnya yang putih kemerah-merahan. Siapa pun yang memandang, pasti akan jatuh cinta. Sayangnya, ia memiliki sifat yang kurang terpuji. Konon, ia sangat senang dengan kemewahan, harta benda, pakaian indah, emas permata, dan rumah yang megah. Kesenangannya terhadap kemewahan membuatnya bersifat tamak. Setiap hari, tak ada habisnya ia mencari harta. Pokoknya, ia ingin mengumpulkan uang sebanyak-banyaknya agar bisa berfoya-foya. Terkadang, cara yang ia gunakan untuk mendapatkan uang itu tidak baik, misalnya merampas hak milik orang lain. Baginda Melamar Putri Meski begitu, Baginda Raja tampaknya tak peduli dengan sifat tamak Putri Pinang Masak. Ia sudah terlanjur kepincut dengan kemolekan gadis itu. Lalu, sang Raja pun datang ke Minangkabau untuk melamar wanita itu. Awalnya, Putri Pinang Masak tak menolak lamaran itu. Bukan karena suka pada sang Raja, ia hanya ingin hidup dengan penuh kemewahan di istana. Namun, setelah tahu bila sang Raja sudah tua, ia mengubah pikirannya. Karena sungkan menolak langsung, akhirnya sang Putri membuat permintaan yang tak masuk akal. “Baginda, saya akan menerima lamaranmu, tapi ada syarat yang harus Baginda penuhi,” ujar Putri. “Syarat apakah itu?” jawab Baginda. “Hamba ingin istana yang sangat indah dan megah. Namun, istana itu harus selesai dikerjakan dalam waktu semalam saja,” ucap wanita itu. Siapa sangka, sang Raja tak keberatan dengan syarat tersebut. Ia lalu meminta pengawal untuk mengumpulkan seluruh rakyat dan ahli pertukangan. Ada banyak sekali rakyat dan tukang yang datang tuk membangun istana. Lalu, sang Raja meminta mereka untuk bekerja keras dan cepat. Pembangunan istana pun dimulai saat senja tiba. Ribuan orang saling tolong menolong untuk menyelesaikan istana. Baginda turut memeriksa pekerjaan para tukang. Ketika tengah malam tiba, ternyata istana sudah separuh jadi. Meski belum sepenuhnya jadi, istana itu sudah tampak begitu indah dan megah. Bisa dipastikan kalau istana bakal selesai di bangun sebelum pagi hari ini. Putri Pinang Masak Merasa Resah Mendengar kabar bila istana sudah separuh jadi, Putri Pinang Masak merasa khawatir. Ia takut bila istana itu benar-benar dapat diselesaikan sebelum pagi menjelang. Ia merasa benar-benar takut. “Bagaimana jika istana itu benar-benar terselesaikan sebelum pagi? Gawat. Aku tidak bisa diam saja. Aku harus melakukan sesuatu,” ucapnya dalam hati. Namun, ia tak kunjung mendapatkan ide untuk menggagalkan pembangunan istana itu. Ia tak dapat tidur malam ini. Setiap detik ia merasa galau dan risau. Sungguh, ia tak ingin menjadi seorang permaisuri dari Raja yang sudah tua. Saat pagi hampir datang, istana hampir selesai dibangun. Mengetahui hal itu, Putri semakin risau. Namun, dalam suasana terhimpit, ia tiba-tiba mendapatkan akal. Ia lalu mendatangi kandang ayam miliknya. “Aku harus mengelabui Raja. Akan kubuat ayam ini berkokok lebih dini, sehingga Raja gagal membangun istana sebelum pagi,” ucap Putri dalam hati. Ia lalu menyalakan lampu yang sangat terang di dekat para ayam. Kemudian, ayam-ayam itu pun berkokok karena mengira matahari telah terbit. Baginda dan rakyat pun terkejut bukan main. Dengan berat hati, Raja meminta para rakyat dan tukang menghentikan pekerjaan. “Mari sudah pekerjaan ini, rakyat-rakyatku,” ucap sang Raja. “Kenapa baginda? Istana ini hampir selesai. Kita hanya perlu memolesnya sedikit saja,” tanya salah seorang rakyat. “Betul katamu, tapi kita telah kalah. Aku berjanji pada Putri Pinang Masak akan menyelesaikan istana ini sebelum pagi alias sebelum ayam berkokok,” kata baginda sedih. “Tetapi, sebenarnya ini belum terlalu pagi, Tuan. Bahkan, matahari saja belum nampak. Bagaimana bisa ayam-ayam itu berkokok. Sungguh aneh,” ujar para pekerja. Baginda Raja Memberikan Istana pada Putri Pinang Masak “Sudahlah, mari kita akhir saja. Aku akan membayar kalian, lalu kembalilah ke rumah kalian masing-masing,” ucap sang Raja dengan suara lirih. Wajahnya pun tampak sangat lelah dan sedih. Dengan berat hati, para rakyat pun kembali ke rumah masing-masing. Akan tetapi, sang Raja masih berdiri di depan istana. Ia mengagumi kemampuan para rakyat yang sanggup membangun istana megah ini dalam waktu semalam. Di sisi lain, ia juga sedih karena pernikahannya dengan Putri gagal. Keesokan harinya, Putri Pinang Masak mendatangi Raja. “Baginda telah gagal memenuhi syarat dari saya,” ucap Putri. Baginda Raja hanya memandangi wanita itu tanpa berucap apa pun. “Lantas, apakah istana yang hampir selesai ini hendak Baginda hancurkan lagi?” tanya wanita itu. Sempat terdiam sejenak, Baginda lalu menjawab dengan pertanyaan, “Putri, apakah harta benda bagimu sangat penting?” “Tentu saja penting. Di dunia ini siapa yang tak suka uang dan emas-emasan? Semua orang pasti sama denganku,” ucap Putri Pinang Masak dengan percaya diri. “Kalau begitu, aku serahkan istana ini untukmu. Selain itu, aku akan memberimu emas dan perak agar kau bahagia. Itu semua aku serahkan sebagai bukti cintaku padamu. Aku tak mengapa bila kau tak membalasnya,” ucap sang Raja. “Benarkah? Kenapa kau memberikannya padaku?” tanya perempuan itu. “Tak mengapa. Anggap saja ini semua hadiah dariku. Jangan hancurkan istana ini. Karena semua ini adalah jerih payah dari para rakyat,” ucap Raja. Kemudian, ia meninggalkan Putri dan kembali ke istananya yang ada di pantai timur. Orang Tamak yang Tak Pernah Puas Putri Pinang Masak merasa heran, tapi tetap bahagia dengan harta berlimpah yang ia terima. Ia kemudian berpikir, “Mungkin harta sebanyak ini memang tidak seberapa bagi Baginda. Ini berarti, kekayaan Baginda jauh lebih banyak lagi. Alangkah senangnya jika aku dapat memiliki seluruh kekayaannya.” Ia belum puas menerima kekayaan yang sangat melimpah itu dari Sang Raja. Ia masih ingin menguasai daerah pantai timur. Lalu, wanita yang tamak itu menyusun rencana untuk dapat menguasai daerah kekuasaan Raja. Wanita tamak ini memang tak pernah kehabisan cara untuk mendapatkan uang yang lebih banyak. Ia lalu menjual seluruh harta benda pemberian Raja. Sebab, ia ingin membayar prajurit untuk menyerang sang Raja. Setelah mengatur rangkaian rencana, tibalah saatnya para prajurit melakukan penyerangan ke istana. Baginda tak mengira akan mendapatkan serangan secara mendadak. Para pengawal pun kewalahan. Pada akhirnya, sang Raja kalah dalam perang itu. Negeri Timur jatuh ke tangan wanita rakus itu. Dengan segala ketamakannya, ia mengubah Negeri Timur menjadi Negeri Putri Pinang Masak. Para rakyat menyebutnya sebagai Negeri Pinang. Dalam bahasa Jawa, pinang adalah jambe. Lalu, orang-orang menyebutnya dengan sebutan negeri Jambe yang lama kelamaan berubah menjadi negeri Jambi. Meski telah menguasai negeri Jambi dengan segala kekayaannya, Putri Pinang Masak tak merasa bahagia. Sebab, para prajurit bayaran yang ia sewa terus-terusan menuntut banyak hal atas keberhasilan mereka membunuh sang Raja. Ia pun dihantui oleh para prajuri itu.</t>
  </si>
  <si>
    <t>Putri Tangguk</t>
  </si>
  <si>
    <t>Alkisah pada zaman dahulu kala, di Negeri Bunga Tanjung, Kecamatan Danau Kerinci, Provinsi Jambi, Indonesia, hiduplah seorang petani wanita. Sang petani memiliki sebuah sawah yang luasnya hanyalah sebesar tangguk, yakni keranjang dari rotan yang biasanya digunakan untuk menangkap ikan atau udang. Oleh karena itu, sang petani banyak dikenal dengan nama Putri Tangguk. Petani tersebut hidup bersama suami dan tujuh anak mereka. Untuk memenuhi kebutuhan keluarganya, Putri Tangguk bersama suaminya menanam padi di sawahnya yang hanya seluas keranjang rotan itu. Meskipun begitu, sawah ajaib itu selalu menghasilkan padi yang sangat banyak. Setiap kali selesai dipanen, tanaman padi di sawah tersebut muncul kembali dan menguning. Nantinya kalau dipanen lagi, tanaman padi akan kembali muncul, seperti itu terus menerus. Berkat keajaiban dan ketekunan sepasang suami istri petani itu dalam bekerja siang dan malam menuai padi, mereka memiliki tujuh lumbung padi yang besar dan hampir penuh. Namun, sayangnya karena kesibukan itu, mereka tidak sempat bersilaturahmi dengan tetangga atau bahkan mengurus ketujuh anaknya. Rencana Sang Putri Pada suatu malam, ketika ketujuh anaknya sudah terlelap, Putri Tangguk mengajak suaminya yang sedang berbaring untuk mengobrol. “Bang, sebenarnya aku sudah capek setiap hari harus menuai padi. Aku ingin memiliki waktu untuk mengurus anak-anak dan bersilaturahmi dengan tetangga.” ungkap sang putri kepada suaminya. “Jadi, rencanamu bagaimana, Dik?” tanya sang suami dengan suara pelan. “Aku sedang berpikiran untuk besok memenuhi tujuh lumbung padi yang ada di samping rumah untuk persediaan kebutuhan kita selama beberapa bulan ke depan,” jawab sang putri. “Baiklah. Besok kita ajak anak-anak ke sawah untuk membantu mengangkut padi pulang ke rumah,” ucap sang suami. “Baik, Bang,” ucap sang putri. Sesudahnya, mereka langsung tertidur lelap karena kelelahan bekerja nyaris sehari semalam. Ketika malam semakin larut, mendadak hujan turun dengan deras sampai matahari mulai terbit. Hal itu menjadikan semua jalanan yang ada di kampung hingga menuju ke sawah menjadi semakin licin. Keesokan harinya, Putri Tangguk memberi tahu ketujuh anaknya untuk ikut berangkat ke sawah membantu menuai padi dan membawanya ke rumah. Segera setelah selesai sarapan, bersama-sama mereka menuju ke sawah untuk menuai padi. Setelah mengumpulkan cukup padi, mereka mengangkutnya ke lumbung padi yang ada di dekat rumah mereka. Namun, di tengah jalan, Putri Tangguk terpeleset hingga terjatuh. Untungnya, saat itu suaminya berjalan di belakangnya hingga bisa segera menolongnya. Meskipun begitu, tapi tetap saja Putri Tangguk marah-marah karena kesal. “Awas saja! Padi yang nanti aku tuai akan aku serakkan di sini sebagai pengganti pasir agar tidak licin lagi hingga membuatku terjatuh!” tambahnya. Benar saja, Putri Tangguk kembali lagi ke sawahnya kemudian menuai padi sebanyak yang bisa ia bawa. Padi tersebut kemudian ia sebarkan ke sepanjang jalan agar tidak menjadi licin. Ketika matahari mulai terbenam dan kembali ke rumah, mereka hanya membawa pulang sedikit padi. Padi-padi tersebut kemudian dimasukkan ke dalam lumbung. Sesuai janjinya pada sang suami, setelah itu Putri Tangguk tak lagi pernah menghabiskan waktu menuai padi. Kini ia banyak mengisi waktu dengan menenun kain dan membuat baju untuk diirnya sendiri, suami, juga anak-anaknya. Namun, siapa sangka kesibukannya dalam menenun kain sekali lagi membuatnya lupa bersilaturahmi ke rumah tetangga, juga mengurus ketujuh anaknya. Bahkan, pada suatu ketika karena terlalu sibuk menenun kain sedari pagi hingga sore hari, Putri Tangguk sampai lupa menanak nasi di dapur untuk suami dan anak-anaknya. Namun, karena ketujuh anaknya tidak berani protes dan langit juga sudah gelap, mereka langsung tertidur. Anak-Anak yang Kelaparan Putri Tangguk sendiri terus menenun hingga larut malam dan kecapaian. Karena lelah dan ketujuh anaknya sudah tertidur, ia kemudian ikut tidur di samping anak-anaknya. Di tengah malam, si bungsu terbangun karena kelaparan. Ia pun menangis kencang dan meminta makan. Si ibunda yang juga terbangun karena suara tangis itu pun kemudian membujuk sang bungsu untuk kembali tidur. Tak berapa lama kemudian, anak-anaknya yang lain terbangun satu per satu secara bergiliran. Dan sama seperti pada sang bungsu, Putri Tangguk hanya terbangun kemudian membujuk anak-anaknya untuk segera tidur lagi. Namun, ketika sang sulung bangun kemudian meminta makan, bukannya membujuk, sang ibunda justru langsung membentak dan memarahi si sulung. “Kamu itu sudah besar! Seharusnya kamu sudah tidak perlu lagi dilayani seperti anak kecil! Sana kamu ambil sendiri nasi yang ada di panci. Kalau tidak ada, ambillah beras yang ada dalam kaleng kemudian masak sendiri!” seru sang ibunda kepada anak sulungnya. Karena sangat kelaparan, si sulung akhirnya menuruti kata-kata ibunda. Sayangnya, ia tak menemukan nasi di panci ataupun beras di kaleng. “Bu, nasi dan beras sudah habis semua. Tolong tumbuk dan tampikan padinya,” pinta si sulung kepada ibunya. “Apa kau bilang? Nasi dan berasnya sudah habis? Tidak mungkin! Ibu ingat masih ada nasi dingin di panci sisa kemarin. Beras di kaleng juga masih ada untuk dua kali tanak! Pasti ada pencuri yang sudah masuk ke rumah kita!” ucap sang ibunda yakin. “Lalu bagaimana, Bu?” tanya si sulung menahan lapar. “Sudahlah kalau begitu! Tahan saja laparnya hingga esok pagi. Ibu malas kalau harus menumbuk dan menampi beras malam-malam begini. Belum lagi kalau nanti mengganggu tetangga!” ucap sang ibunda kemudian kembali tertidur. Lumbung Padi yang Kosong Dengan terpaksa, sang sulung pun juga kembali tidur dan menahan lapar sampai pagi. Keesokan pagi harinya, ketujuh anak Putri Tangguk bangun dalam keadaan perut keroncongan. Bahkan, si bungsu sampai menangis merengek-rengek karena sudah tidak kuat menahan lapar. Begitu pula dengan keenam anaknya yang lain. Sang ibunda pun kemudian menyuruh suaminya untuk mengambil padi di lumbung untuk ditumbuk. Dan seperti yang diminta oleh istrinya, sang suami pun segera menuju ke lumbung padi di samping rumah. Namun, betapa terkejutnya sang suami ketika mendapati kalau salah satu lumbung padi mereka telah kosong. “Lho, kemana padi-padi kita?” tanya sang suami. Sesudahnya, sang suami mengecek lumbung padi yang lain. Betapa terkejutnya ketika ia mendapati seluruh lumbungnya ternyata kosong semua. Dengan perasaan panik, ia pun langsung mendatangi istrinya dan memanggilnya. “Dik! Cepatlah kemari!” ucapnya dengan panik kemudian menarik tangan sang istri untuk menuju ke lumbung padi mereka. “Kenapa, Bang?” tanya sang istri tak kalah panik dan cemas. “Coba lihat ini semua lumbung padi kita kosong! Pasti ada pencuri yang telah mengambilnya!” ucap sang suami. Putri Tangguk yang akhirnya melihat ke dalam setiap lumbung padinya pun hanya bisa terkejut hingga mulutnya ternganga. Ia benar-benar tak bisa mempercayai apa yang baru saja ia saksikan. “Sudah kuduga!” ucap sang istri, “Tadi malam pencuri itu juga sudah mengambil nasi di panci dan beras di kaleng milik kita,” tambahnya. “Tapi tak apalah, bBang! Setidaknya kita masih memiliki sawah kita. Kita masih memiliki harapan untuk hidup. Bukankah sawah kita adalah gudang padi yang tak akan ada habisnya?” lanjut sang istri dengan penuh percaya diri. Sesudahnya, ia langsung menarik tangan suaminya kemudian berjalan ke arah sawahnya. Namun, sesampainya di sana, betapa terkejut dan kecewanya mereka ketika mendapati sawahnya tak lagi ditumbuhi padi. “Bang, bagaimana ini! Pupuslah sudah harapan terakhir kita! Coba perhatikan sawah kita! Jangankan biji padi, batang padi pun sudah tak lagi ada. Sekarang yang ada hanyalah rumput tebal yang menutupi sawah kita!” ucap Putri Tangguk sedih. Sayangnya, sang suami juga tak bisa berbuat apa-apa. Ia hanya bisa tercengang penuh keheranan melihat sawah mereka hanya dipenuhi rumput tebal. Sesudahnya, dengan perasaan sedih ia mengajak istrinya untuk pulang ke rumah. Dalam perjalanan pulang, dengan langkah berat mereka berusaha merenungi sikap dan perbuatan mereka selama ini. Apa yang membuat Tuhan menghukum mereka dengan membuat sawah mereka menjadi rerumputan. Sebelum sampai di rumah, akhirnya mereka menyadari segala sikap dan perilaku yang telah mereka lakukan selama ini. Khususnya ketika mereka menganggap padi hanya seperti pasir hingga menyerakkannya di jalan yang becek agar tidak licin. “Ya Tuhan! Itu adalah kesalahanku sendiri! Kenapa Kau memberikan kutukan itu kepada keluargaku?” keluh sang putri. Sesampainya di rumah, Putri Tangguk merasa begitu lemas dan tak berdaya. Selama seharian ia hanya bisa duduk termenung meratapi nasib keluarga mereka. Kini mereka tak bisa lagi memanen padi sebanyak-banyaknya tanpa henti. Mimpi tentang Kakek Tua Berjenggot Malam harinya ketika terlelap, Putri Tangguk bermimpi didatangi seorang lelaki tua berjenggot panjang yang mengenakan pakaian serba berwarna putih. Sang kakek langsung menegur Putri Tangguk. “Aku tahu kamu memiliki sawah yang luasnya hanya satu tangguk, tapi sebenarnya kamu bisa mengisi dasar Danau Kerinci sampai ke langit hanya dengan sawah itu saja. Sayangnya, kau justru menjadi orang yang sombong dan takabur. Kau meremehkan padi-padi itu dengan menyerakkannya ke jalan seperti pasir untuk melapisi jalan yang licin.” ucap sang kakek penuh amarah. “Asal kau tahu saja, Putri Tangguk!” lanjut sang kakek, “Di antara padi-padi yang kau serakkan itu ada setangkai padi hitam yang menjadi raja kami. Kalau hanya kami yang kau perlakukan seperti itu, mungkin kami tak akan marah. Namun, karena kau juga memperlakukan raja kami seperti itu, maka kami tak bisa lagi memendam amarah ini. Kami tak akan lagi datang dan tumbuh di sawahmu.” “Mulai dari sekarang, masa depanmu dan keluargamu akan menjadi sengsara. Rezeki yang kau dapatkan hanya akan seperti rezeki ayam. Hasil kerjamu dalam satu hari hanya akan cukup untuk dimakan sehari saja. Kau dan keluargamu tak akan bisa makan jika tidak bekerja sama sekali. Kalau kau tidak mau mengais seperti ayam, kau tak akan bisa makan!” ancam sang kakek. Sebelum Putri Tangguk sempat berkata apa-apa, kakek tua berpakaian putih itu mendadak menghilang. Di waktu yang bersamaan, ia pun terbangun dari tidurnya. Dengan penuh kesedihan, ia kembali merenungi ucapan sang kakek tua yang berada di dalam mimpi semalam. Kini ia benar-benar harus menjalani hidup dengan penuh kesengsaraan bersama keluarganya. Ia pun menyesali segala kesombongan dan ketakaburannya karena sudah menyerakkan padi untuk pelapis jalanan. Namun, apalah arti dari penyesalannya itu. Menyesal sekarang pun tetap saja tak akan ada gunanya. Baca juga: Legenda Asal Usul Danau Malawen dan Ulasannya, Sebuah Imbauan untuk Mendengarkan Nasihat Kedua Orang Tua</t>
  </si>
  <si>
    <t>Datuk Darah Puti</t>
  </si>
  <si>
    <t>Pada zaman dahulu kala, hiduplah seorang laki-laki bernama Datuk Darah Putih. Ia merupakan seorang hulubalang ternama dari sebuah kerajaan di negeri Jambi. Namanya sendiri berasal dari keunikan laki-laki itu yang ketika tubuhnya terluka, ia justru mengeluarkan darah putih, bukan darah merah. Datuk Darah Putih dikenal sebagai seorang hulubalang yang jujur, berani, sakti, dan patuh dalam melaksanakan perintah raja. Setiap tugas yang diberikan oleh rajanya selalu berhasil ia selesaikan dengan hasil yang memuaskan. Maka dari itu, tidak heran bila hulubalang tersebut sangat dihormati oleh rakyat dan disegani oleh raja. Pada suatu hari, dikisahkan dalam cerita rakyat Datuk Darah Putih dari Jambi bahwa sang hulubalang menerima perintah dari raja untuk membentuk pasukan inti kerjaan. Pasukan ini diharapkan bisa memberikan perlindungan tambahan untuk keamaan kerajaan. “Datuk, kumpulkan beberapa prajurit pilihan yang memiliki ketangkasan perang di atas prajurit biasa. Carilah prajurit yang pantang menyerah, rela berkorban untuk kepentingan negeri, dan setia kepada raja. Latihlah mereka supaya menjadi prajurit yang tangguh sepertimu,” perintah Raja. “Baik, hamba akan segera melaksanakan titah Baginda,” jawab Datuk Darah Putih sambil memberi hormat. Datuk Darah Putih segera melaksanakan perintah raja dengan mengumpulkan prajurit-prajurit pilihan yang akan dimasukkan dalam pasukan inti. Hububalang ini dengan mudah mengumpulkan para prajurit yang memiliki kemampuan di atas rata-rata karena ia sendiri telah mengenal kepribadian dan mengetahui keahlian semua prajuritnya. Tidak membutuhkan waktu lama, para pemuda yang dipilih dan dilatih di bawah bimbingan Datuk Darah Putih memberikan hasil yang memuaskan. Setelah melalui masa pelatihan selama kurang lebih satu tahun, para prajurit pilihan itu telah menjadi prajurit pemberani, tangguh, dan siap berkorban jiwa raga untuk negeri mereka. Datangnya Ancaman dari Pasukan Belanda Pada suatu hari, seorang mata-mata yang diutus oleh raja tiba-tiba datang kes istana. Laki-laki itu membawa kabar yang cukup membuat raja cemas dan takut. “Maafkan atas kedatangan hamba yang tiba-tiba, Baginda. Namun, hamba membawa berita genting yang harus hamba sampaikan pada Yang Mulia,” ujar mata-mata itu dengan napas tersengal-sengal. “Kabar apa itu? Tenangkan dirimu dan cobalah sampaikan beritanya dengan jelas, ” desak raja. “Gawat, Baginda. Pasukan Belanda akan menyerang kerajaan kita. Mereka tengah dalam perjalanan menuju kemari melalui jalur laut,” lapor mata-mata itu. Setelah mendengar laporan dari anak buahnya, raja terdiam dan tiba-tiba beranjak dari singgasananya. Pemimpin kerajaan itu mondar-mandir sembari mengelus-ngelus jenggotnya yang lebat. “Ini adalah sebuah ancaman yang tidak bisa dipandang sebelah mata. Aku yakin pasukan Belanda itu ingin menjajah dan mengeruk kekayaan negeri ini,” jelas sang raja. Percakapan antara raja dan mata-mata itu ternyata juga disaksikan oleh Datuk Darah Putih. Sebagai hulubalang kerajaan, ia tentu ikut khawatir dengan keamanan negerinya. “Lalu, apa yang harus kita lakukan, Yang Mulia?” tanya si hulubalang. “Karena pasukan Belanda memasuki negeri ini lewat jalur laut, itu tandanya mereka akan melalui Selat Berhala. Kita bisa menghadang pasukan itu sebelum benar-benar mendarat ke wilayah negeri ini,” terang sang raja. “Aku ingin Datuk Darah Putih dan pasukan prajurit pilihan untuk berangkat ke Selat Berhala secepatnya. Datuk dan para prajurit tolong hadang dan serang pasukan Belanda itu di Selat Berhala. Kalau perlu, hancurkan saja kapal-kapal mereka sampai tidak bersisa,” perintah sang raja. “Baik, hamba akan segera melaksanakan perintah Yang Mulia,” jawab Datuk Darah Putih sambil memberi hormat. Persiapan Menuju Pulau Berhala Tanpa membuang-buang waktu, Datuk Darah Putih segera mengumpulkan pasukan prajurit pilihan dan menyampaikan misi dari sang raja kepada mereka. Ia juga menyuruh para prajurit itu untuk menyiapkan beragam peralatan perang, seperti tombak, pedang, dan keris. Selain peralatan perang, Datuk Darah Putih dan pasukannya menyiapkan makanan yang jumlahnya cukup untuk perbekalan mereka selama beberapa hari. Alasannya, pasukan Belanda diperkirakan baru akan tiba di Selat Berhala dua hari kemudian. Datuk Darah Putih dan pasukannya berencana untuk sampai di Selat Berhala lebih awal agar bisa membangun benteng pertahanan di Pulau Berhala. Dengan begitu, mereka bisa menyerang pasukan Belanda dengan persiapan yang baik. Setelah perlengkapan perang dan perbekalan selesai dipersiapkan, rombongan prajurit dan Datuk Darah Putih diminta beristirahat dahulu agar bisa memulihkan tenaga mereka. Hulubalang itu lantas memanfaatkan waktunya untuk menemui istrinya yang sedang hamil tua. “Dinda, bagaimana keadaanmu dan anak kita? Apakah sehat-sehat saja?” tanya sang hulubalang sembari mengelus-ngelus perut besar istrinya. “Aku dan si jabang bayi baik-baik saja, Kanda. Jangan khawatir,” jawab istrinya. “Maafkan aku, Dinda. Besok aku bersama pasukan prajurit kerajaan harus berangkat ke medan perang untuk melawan penjajah Belanda. Tolong kamu jaga kesehatanmu dan anak kita dalam rahimmu dengan baik,” pesan Datuk Darah Putih. “Tentu saja. Dinda akan selalu merawat anak kita dengan baik. Apabila anak kita laki-laki, semoga saja ia bisa menjadi seorang panglima yang pemberani dan sakti seperti Kakanda,” jawab istrinya dengan penuh harapan. Keesokan harinya, pagi-pagi sekali, Datuk Darah Putih bersiap-siap dengan pasukannya untuk berangkat ke Selat Berhala. Rombongan itu menggunakan tiga buah jongkong (tongkang atau perahu) besar. Keberangkatan rombongan itu dilepas oleh seluruh keluarga istana, termasuk istri Datuk Darah Putih. Ia sama sekali tidak menunjukkan wajah sedih saat suaminya berpamitan kepadanya. “Dinda, Kakanda pamit dahulu. Tolong jaga kesehatanmu dan anak kita,” ujar Datuk Darah Putih. “Tentu saja, Kakanda. Hati-hati. Doa Dinda senantiasa menyertaimu. Bila sekiranya Kakanda berhasil mengalahkan pasukan penjajah, segeralah pulang menemui Dinda,” pesan sang istri. “Baik, Dinda. Kakanda berjanji akan membawa kemenangan untuk negeri ini,” ujar Datuk Darah Putih dengan penuh keyakinan. Laki-laki itu lalu mencium kening dan perus istrinya dan segera naik ke atas jongkong. Ketiga jongkong itu lalu berlayar menuju ke Pulau Berhala. Para pasukan kerajaan dari kejauhan melambaikan tangan mereka. Salam perpisahan mereka dibalas oleh orang-orang yang berada di daratan dengan lambaian tangan pula. Orang-orang yang berada di pelabuhan akhirnya membubarkan diri setelah ketiga jongkong itu hilang dari pandangan mata. Setelah menempuh perjalanan, rombongan Datuk Darah Putih dan pasukan kerajaan akhirnya tiba di Pulau Berhala. Mereka bergegas menyusun strategi dan membuat benteng-benteng pertahanan. Selain itu, para laki-laki itu juga mendirikan tempat pengintaian agar bisa mengamati gerak-gerik musuh. Ketiga jongkong yang digunakan oleh Datuk Darah Putih dan pasukannya ditambatkan di balik batu karang besar yang ada di Pulau Berhala. Sembari menunggu kedatangan penjajah Belanda, sang hulubalang kembali melatih kemampuan para prajuritnya. Penyerangan terhadap Kapal-Kapal Belanda Pada keesokan harinya, para pasukan yang ditugaskan di tempat pengintaian melaporkan bahwa rombongan kapal pasukan Belanda sudah terlihat. Datuk Darah Putih pun segera memerintahkan para prajuritnya untuk mempersiapkan diri. “Prajurit-prajurit pilihanku, musuh kita telah datang. Sekaranglah saatnya kita membuktikan diri kepada Raja dan negeri tercinta. Ambil posisi masing-masing dan kalahkan rombongan penjajah itu!” seru Datuk Darah Putih dengan lantang. Para prajurit yang mendengar perintah sang hulubalang segera menaiki ketiga jongkong dan menempati posisi berdasarkan strategi yang telah mereka susun. Ketika kapal-kapal milik Belanda memasuki Selat Berhala, ketiga jongkong itu segera merapatkan diri ke kapal-kapal Belanda. Datuk Darah Putih dan para pasukannya segera melompat masuk ke kapal-kapal Belanda sembari menusukkan keris dan menebaskan pedang ke arah musuh. Pasukan Belanda yang tidak siap dengan serangan dadakan itu panik dan tak sempat menembakkan peluru dari pistol mereka. Pasukan Belanda kemudian mengambil pedang panjang untuk menangkis serangan para prajurit Datuk Darah Putih. Sayangnya, usaha pasukan penjajah itu sia-sia karena ketidaksiapan mereka menjadi keuntungan bagi para prajurit kerajaan. Alhasil, tak ada satupun prajurit Belanda yang selamat karena semuanya telah tewas akibat sabetan pedang dan tusukan keris. Sementara itu, hanya beberapa prajurit yang terluka dari rombongan Datuk Darah Putih. Mereka lalu segera mengambil senjata dan membakar kapal-kapal Belanda itu tanpa sisa. Sang hulubalang dan para prajuritnya kemudian kembali ke Pulau Berhala. “Datuk, kita harus segera melaporkan kabar gembira kepada raja atas kesuksesan kita mengalahkan pasukan Belanda,” ujar salah satu prajurit ketika rombongan mereka tiba di Pulau Berhala. “Jangan menarik kesimpulan terlalu cepat. Ketahuilah bahwa perjuangan kita sebenarnya belum selesai,” jawab Datuk Darah Putih. “Apakah kita masih harus menunggu di Pulau Berhala ini untuk berjaga-jaga kalau Belanda mengirimkan pasukan susulan?” tanya prajurit yang lainnya. “Benar. Menurut perkiraanku, tiga hari lagi akan datang kapal-kapal Belanda dengan pasukan yang lebih banyak,” ujar sang hulubalang. Pertarungan dengan Pasukan Susulan yang Dikirim oleh Belanda Para prajurit itu dengan sigap melakukan persiapan untuk berhadapan dengan pasukan Belanda susulan. Mereka kembali menempati dan menjaga posisi pengintaian secara bergantian agar tanda-tanda kedatangan kapal-kapal Belanda bisa diketahui dengan cepat. Benar saja, tiga hari kemudian datanglah iring-iringan tiga kapal Belanda dengan jumlah serdadu yang lebih banyak memasuki Selat Berhala. Meskipun begitu, Datuk Darah Putih dan pasukan prajuritnya tidak merasa gentar ataupun takut. “Para prajurit andalan negeri, demi masa depan anak dan cucu kita, mari kita mengalahkan para penjajah sampai titik darah penghabisan,” seru Datuk Darah Putih. “Hidup Raja! Hidup Datuk!” balas para prajurit dengan lantang. Pasukan Datuk Darah Putih lalu bergegas menaiki jongkong-jongkong dan berlayar mendekati iring-iringan kapal Belanda. Ketika menyerang musuh, ternyata jumlah mereka tidak seimbang karena pasukan dari kerajaan itu lebih sedikit dibandingkan serdadu-serdadu Belanda. Meskipun kalah jumlah, hal itu tidak membuat semangat pasukan Datuk Darah Putih padam. Mereka tetap melawan pasukan Belanda walaupun satu orang harus berhadapan dengan dua sampai tiga serdadu. Datuk Darah Putih sebagai pemimpin pasukan menjadi sasaran utama dan ikut dikeroyok oleh tiga serdadu Belanda. Meskipun si hulubalang ahli dalam berperang, lama-lama ia juga tidak bisa menangkis semua serangan dari musuh. Tak disangka, pedang dari serdadu Belanda berhasil melukai leher Datuk Darah Putih. Tak ayal, darah putih segar pun keluar dari sabetan pedang musuh itu. Dengan sisa-sisa tenaga yang ada, si hulubalang tetap memberikan perlawanan terhadap musuh-musuhnya. “Prajurit, leherku terkena sabetan pedang. Bawa aku mundur untuk menghentikan pendarahanku. Yang lainnya aku harap bisa melanjutkan perlawanan sampai akhir,” teriak Datuk Darah Putih sembari mengelak dari serangan serdadu Belanda. Mendengar teriakan pemimpin mereka, beberapa prajurit segera menghampiri Datuk Darah Putih dan melawan tiga serdadu Belanda yang terus menyerangnya. Setelah ketiga serdadu itu tewas, dua prajurit tersebut membawa pimpinannya ke Pulau Berhala untuk mendapatkan perawatan. Sesampainya di daratan pulau, dikisahkan dalam cerita rakyat Datuk Darah Putih dari Jambi bahwa laki-laki itu disandarkan di tempat yang tersembunyi dari incaran musuh. Dua prajurit tersebut kemudian berusaha menutup luka pimpinannya, tapi darah putih terus saja mengalir keluar. “Prajuritku, untuk menutupi luka di leherku, tolong kalian carikan aku anak batu sengkalan,” perintah Datuk Darah Putih. “Baik, Datuk. Datuk jangan terlalu banyak bergerak dahulu agar darahnya tidak terus keluar,” jawab salah satu prajuritnya. Sementara itu, prajuritnya yang lain segera mencari anak batu sengkalan sesuai dengan permintaan pemimpinnya. Setelah menemukannya, ia bergegas menghadap sang hulubalang dan menempelkan anak batu sengkalan itu ke luka lehernya. Ajaibnya, darah dari luka leher Datuk Darah Putih langsung berhenti dan tidak keluar lagi. Begitu lukanya tertutup, sang hulubalang tiba-tiba bangkit dan menaiki jongkong. “Terima kasih telah merawat lukaku, Prajurit. Ayo kita harus kembali lagi ke kapal-kapal Belanda dan membantu saudara-saudara kita untuk mengalah para penjajah itu,” seru sang hulubalang. “Baik, Datuk!” jawab kedua prajurit itu dengan serempak. Datuk Darah Putih dan kedua prajurit itu lalu segera berlayar ke arah iring-iringan kapal-kapal Belanda yang masih menjadi medan perang. Meskipun sempat terluka, gerakan sang hulubalang justru semakin lincah dalam menebas dan menyerang para serdadu Belanda yang melawannya. Kemenangan Datuk Darah Putih yang Menuai Perasaan Duka Setelah memakan waktu yang lama, peperangan antara pasukan Datuk Darah Putih dengan para serdadu dari Belanda pun berakhir. Kemenangan berada di tangan sang hulubalang dan para prajuritnya. Pasukan Datuk Darah Putih pun segera membuang mayat para serdadu yang telah tewas dan membakar kapal-kapal Belanda tanpa sisa. Sayangnya, kemenangan mereka ternyata harus dibayar mahal dengan tubuh Datuk Darah Putih yang terluka parah. Dikisahkan dalam cerita rakyat Datuk Darah Putih dari Jambi bahwa rombongan itu segera kembali ke Pulau Berhala untuk beristirahat sembari merawat sang hulubalang. Para prajurit memutuskan untuk bermalam di pulau sebelum kembali ke kerajaan keesokan harinya. Sesuai dengan rencana, pasukan Datuk Darah Putih kembali berlayar pulang ke kerajaan asal. Selama perjalanan, kondisi sang hulubalang tidak menunjukkan tanda-tanda kesembuhan. Laki-laki itu bahkan perlu dipapah bila ingin pindah dari tempat satu ke tempat yang lain. Sesampainya di pelabuhan kerajaan, rombongan prajurit itu segera membawa sang hulubalang ke istana. Kedatangan mereka disambut dengan perasaan yang campur aduk karena walaupun menang, hulubalang yang mereka hormati ternyata pulang dalam keadaan luka parah. Kematian Sang Hulubalang yang Dihadapan Keluarga Tercinta Istri Datuk Darah Putih yang melihat keadaan suaminya hanya bisa bersikap pasrah. Wanita itu lalu meminta tolong para prajurit untuk merebahkan sang hulubalang di atas tempat tidur. Ternyata, ketika Datuk Darah Putih pergi berperang, wanita itu telah melahirkan seorang anak laki-laki yang tampan dan sehat. Ia kemudian mendekatkan bayi mereka ke hadapan suaminya. “Kanda, lihatlah. Anak kita adalah laki-laki. Dia terlahir dengan sehat dan wajahnya setampan Kakanda,” ujar istri sang hulubalang dengan nada menghibur. Datuk Darah Putih yang masih terbaring lemas di atas kasurnya berusaha mengumpulkan sisa-sisa tenaga untuk bisa melihat putranya tercinta. Laki-laki ini kemudian mendekap dan mencium kening putranya dengan penuh kasih sayang. Sang hulubalang itu lalu menempatkan putranya di pangkuan istrinya. Ia mencoba mengabadikan momen spesial itu ke dalam ingatannya. “Maafkan aku, Dinda. Sepertinya, aku tidak bisa menemanimu merawat putra kita. Aku titipkan dia padamu, ya. Aku percaya kamu bisa membesarkannya sebagai laki-laki yang baik dan bijaksana,” ujar Datuk Darah Putih. Setelah menyampaikan pesannya, Datuk Darah Putih kembali merebahkan diri ke atas kasur mereka. Tak lama kemudian, laki-laki itu menghembuskan napasnya yang terakhir. Istrinya menatap tubuh suaminya dengan tatapan pasrah sembari mendekap putranya. Raja dan penduduk kerajaan itu melepas kepergian hulubalang kebanggaan mereka dengan perasaan duka. Begitulah akhir dari cerita rakyat Datuk Darah Putih dari Provinsi Jambi.</t>
  </si>
  <si>
    <t>Bujang Katak</t>
  </si>
  <si>
    <t>Alkisah, pada zaman dahulu, hiduplah seorang nenek sebatang kara di desa kecil di Bangka Belitung. Suaminya telah lama meninggal, ia pun tak punya anak. Ia juga tak punya satu pun sanak saudara. Selain sendiri, sang Nenek juga hidup sangat miskin. Ia tinggal di sebuah gubuk reot yang hampir ambruk. Untuk mencukupi kebutuhannya, ia menggarap sebidang ladang warisan dari sang suami. Saat musim tanam tiba, ia sibuk berada di ladang untuk bekerja. Namun, tubuhnya yang lemah membuat ia mudah lelah. Alhasil, baru sebentar bekerja, ia sudah harus beristirahat. Pekerjaannya pun tak selesai dalam waktu sehari saja. Di tengah teriknya matahari, wanita tua ini berandai-andai. “Seandainya aku punya anak, mungkin ada yang bakal membantuku bekerja. Jadi, aku tak perlu capek-capek menggarap ladang ini sendirian. Kalau nanti aku sudah tak punya tenaga tuk bekerja, siapa yang bakal menggarap ladang ini?” tanyanya dalam hati. Tak banyak yang Nenek tua itu kerjakan. Ketika sore tiba, Nenek segera kembali ke gubuk reyotnya. Pada malam harinya, ia duduk-duduk di depan rumah sambil melihat indahnya bintang dan bulan. Ia sedang meratapi kesendiriannya. Lalu, ia menengadahkan kedua tangannya dan berdoa, “Tuhan, selama ini hamba tak pernah meminta apa pun darimu. Karena hamba selalu merasa Kau telah mencukupi segala yang aku butuhkan. Kau memberiku kesehatan dan juga umur yang panjang. Awalnya, hamba merasa cukup. Tapi, hamba kini butuh seorang anak, walaupun hanya berbentuk katak.” Tiga hari setelah berdoa, perempuan tua itu merasakan ada yang aneh dengan perutnya. Ia juga merasa mual tiap bangun tidur. “Tuhan, apa yang terjadi dalam perutku? Aku merasa ada yang bergerak-gerak di dalam perutku,” ucapnya sambil mengelus-elus perutnya. Semakin hari, perut sang Nenek semakin besar. Ia pun menyadari bahwa dirinya sedang hamil. “Tuhan, terima kasih karena telah mengabulkan doaku,” ucapnya dalam hati. Nenek sangat bersyukur dan bahagia. Tapi, ia menjadi buah bibir para tetangga. “Bagaimana bisa si tua renta itu hamil? Selain usianya yang sudah tua, ia juga tak punya suami, kan? Wah, pria mana yang menghamilinya?” ucap salah satu warga. “Jangan-jangan ia berbuat tidak senonoh di dusun ini,” sahut seorang warga lainnya. Demikianlah para warga mencibir sang Nenek. Sepanjang Nenek melewati rumah para tetangga, beberapa warga langsung berbisik-bisik sambil melihat perutnya. Meski begitu, Nenek tak pernah merasa tersinggung. Ia tetap merasa bahagia karena akan memiliki momongan. Omongan para warga tak ia dengarkan. Pada suatu malam, si Nenek berteriak-teriak meminta tolong. Ia mengalami sakit perut yang luar biasa dan sebentar lagi akan melahirkan. Mendengar teriakan Nenek, para warga pun berbondong-bondong tuk ke gubuk reyot itu. Namun, ketika mereka sampai depan rumah, si Nenek telah berhenti teriak. Tak lama kemudian, terdengarlah suara tangisan seorang bayi. Nenek melahirkan seorang diri. Lalu, warga masuk ke rumah Nenek untuk melihat sang bayi. Betapa terkejutnya mereka melihat bayi itu memiliki bentuk dan kulit seperti seekor katak. “Hei, Perempuan Tua! Bagaimana mungkin hal ini terjadi? Kenapa wajah anakmu seperti katak?” ucap salah satu warga. “Jangan-jangan kau berhubungan badan dengan seorang katak? Sungguh mengerikan,” sahut warga lainnya. Si Nenek lalu menceritakan seluruh kejadian yang ia alami. “Aku hanya berdoa pada Tuhan agar mendapatkan momongan. Aku juga berkata anak yang berbentuk katak pun tak mengapa. Lalu, Tuhan rupaya mengabulkan doaku,” ucap Nenek. Meski terdengar tak masuk akal, warga terpaksa mempercayai perkataan sang Nenek. Mereka satu persatu pergi tanpa ada satu pun yang menggendong sang bayi. Meski sang anak berbentuk seperti katak, Nenek tetap bersyukur atas kelahirannya. “Terima kasih, Tuhan. Kau telah mengabulkan permintaanku. Aku akan merawatnya dengan baik dan sungguh-sungguh,” ucap Nenek sambil memeluk anaknya. Waktu terus berjalan. Anak itu pun telah dewasa. Para penduduk menyebutnya dengan nama Bujang Katak. Tuhan Maha Baik. Ia menganugerahkan anak yang sangat baik kepada nenek tua itu. Bujang Katak adalah sosok pemuda yang rajin dan baik hati. Tiap hari, ia menggantikan pekerjaan ibunya di ladang. Namun, Bujang Katak tak pernah pergi ke mana-mana. Setiap hari, ia hanya menghabiskan waktunya di rumah atau di ladang. Ia juga memperbaiki gubuknya agar tak reyot lagi. Nenek sangat menyayangi anak semata wayangnya itu. Pada suatu pagi, Bujang Katak bertanya pada sang ibu saat mereka sedang bersantai di depan rumah. “Bu, maukah kau menceritakan padaku tentang negeri ini?” ucapnya penasaran. “Tentu saja, Anakku. Negeri yang aman dan tenteram ini dipimpin oleh Raja yang sangat baik dan bijaksana. Ia memiliki tujuh anak perempuan yang sangat cantik jelita. Namun, ketujuh anak Raja belum ada satu pun yang menikah,” ucap sang ibu. Sejak mendengar cerita ibunya, Bujang Katak jadi sering membayangkan kecantikan para putri Raja. Ia juga sering melamun dan membayangkan meminang salah satu putri. Sang Ibu yang sedari tadi melihat anaknya melamun pun bertanya, “Anakku, Sayang, apa yang sedang kau pikirkan? Apakah ada yang mengganggu pikiranmu?” ucap sang Ibu. “Benar, Bu. Aku memang sedang memikirkan sesuatu yang sangat mengganggu pikiranku,” ucap Bujang Katak. “Apakah itu, Nak? Katakanlah pada Ibu,” desak sang Ibu. “Sebenarnya, aku ingin menikahi salah satu putri Raja, Bu. Aku terus-terusan membayangkan kecantikan mereka,” ucapnya. “Ibu paham benar kau sudah dewasa dan butuh sosok istir. Tapi, permintaanmu itu sangatlah berat, Anakku. Mustahil dari tujuh putri Raja mau menikah dengan orang miskin. Ditambah lagi dengan kondisimu yang seperti ini, Nak. Maafkan Ibu,” ucap sang Ibu. “Tapi, Bu, aku sangat ingin mencobanya. Siapa tahu, salah satu di antara mereka ada yang mau kunikahi, Bu,” desak sang anak. Karena sangat menyayangi Bujang Katak, si Ibu pun mengabulkan permintaannya. “Baiklah kalau kamu mau mencoba. Besok, mari kita datang ke istana untuk menemui sang Raja,” ucap sang Ibu. Keesokan harinya, sang Nenek pun pergi ke istana untuk menemui sang Raja. Nenek tua itu ingin mengatakan pada Raja bahwa anaknya akan melamar salah satu dari para putri. “Ba…Baginda Raja, hamba kemari bersama anak hamba karena hendak mengatakan sesuatu,” ucap sang Ibu terbata-bata. “Oh, hai Perempuan Tua, apa yang ingin kau katakan?” tanya Raja. “Karena tak kuasa mengatakan keinginannya, ia pun mengucapkan sebuah pantun. “Te…sekate menjadi gelang. Pe… setempe nek madeh pesan urang,” begitu ucapnya. Sang Raja mengerti maksud dari si Nenek. “Oh, jadi kedatanganmu kemari adalah untuk melamar salah satu anakku?” tanyang sang Baginda Raja. “Be…be… benar, Tuan. Hamba mohon ampun atas kelancangan hamba. Tapi, hamba kemari karena ingin menyampaikan pinangan putra hamba yang bernama Bujang Katak kepada salah satu putri Baginda,” ucap wanita itu gugup. “Oh, begitu rupanya. Baiklah, aku akan menanyakan maksudmu ke mari kepada ketujuh anakku dulu,” ucap sang Raja. Lalu, sang Raja menemui para putrinya yang sedang duduk di ruang keluarga. “Anak-anakku, kalian pernah dengar bahwa di desa ini ada seorang pria yang bentuknya mirip katak?” ujar Raja. “Tentu saja tahu, Yah. Namanya adalah Bujang Katak dan ia pasti tampak menjijikkan. Tapi, aku belum pernah melihatnya secara langsung,” ucap si Putri Sulung. “Nah, Ibu dari pria itu datang kemari dan ingin menikahkan salah satu di antara kalian. Kalian harus menolak perempuan tua itu. Ayah tak akan terima kalian menikah dengan pria berbentuk katak,” ucap Raja. Lalu, ketujuh putri Raja itu pun memasuki ruangan tempat Bujang Katak dan ibunya menghadap. Mereka pun berbisik, “Gila saja pria seperti itu ingin menikah dengan salah satu di antara kami. Ia sungguh tak punya malu.” “Mereka adalah ketujuh putriku. Satu per satu dari mereka akan menjawab lamaranmu, Bujang Katak,” ucap Raja. Bukannya menolak dengan kata sopan, si Sulung yang pertama kali menjawab justru melontarkan kata-kata kasar. “Kau pikir ada yang mau menikah denganmu? Dasar menjijikkan!” ucap si Sulung. Selain berucap kasar, ia juga meludahi Bujang Katak dan ibunya. Anak kedua dan keenam pun turut berucap kasar dan meludahi mereka. Namun, Putri Bungsu tak melakukannya. Ia merasa kasihan dengan perempuan tua itu. Di sisi lain, ia juga sangat takut kepada ayahnya. “Maaf Nenek, aku tak bisa menerima lamaran anakmu,” ucap Putri Sulung. Sang Ibu pun pulang dengan perasaan yang sedih. Ia lalu menceritakan penolakan dari para putri kepadanya. Bujang Katak merasa sedih. Ia tak tahu bila keinginannya akan menyakiti perasaan ibu. “Maafkan aku, Bu. Kalau saja aku tak memaksakan keinginanku, Ibu tak akan menerima perlakuan kasar ini,” ucap Bujang Katak. Meski demikian, sang Ibu ternyata tak menyerah tuk mengabulkan permintaan Bujang Katak. “Tapi, Nak, Putri Sulung tak meludahi ibu. Bukankah itu pertanda baik?” ucapnya. “Bagaimana kalau besok kita bersama-sama datang ke istana? Ibu yakin Putri Bungsu akan menerimamu,” ucap sang Ibu. Bujang Katak tak berkata apa-apa. Ia hanya mengangguk tanda menyetujui saran dari ibunya. Keesokan harinya, datanglah Bujang Katak dan ibunya ke istana untuk menemui sang Raja. Saat sang Ibu hendak mengatakan tujuannya kemari, Raja tertawa melihat wajah Bujang Katak. “Oh, jadi ini anakmu yang bernama Bujang Katak?” tanya Raja. “Benar, Tuan. Hamba adalah Bujang Katak. Tujuan hamba kemari adalah untuk…,” belum selesai Bujang Katak berbicara, Raja memotongnya dengan gelak tawa. “Hahaha, pantas saja orang-orang memanggilmu Bujang Katak. Kau memang mirip katak,” ucap sang Raja mengejek. “Jadi, kau kemari untuk memperlihatkan wajahmu yang mirip katak itu ke putri-putriku?” imbuhnya. Raja lalu memanggil ketujuh putrinya. “Kemarilah anak-anakku, lihatlah pria ini, adakah di antara kalian yang ingin menikah dengan pria berwajah katak ini?” ucap Raja pada ketujuh putrinya. Lalu, satu persatu putri Raja meludahi Bujang Katak, tapi tidak dengan Putri Sulung. Ia merasa kasihan dengan pria itu. Melihat Putri Sulung tak meludahi Bujang Katak, ia pun bertanya, “Kenapa kau tak meludahi pria ini, Nak? Kemarin kau juga tak meludahi ibunya. Ada apa denganmu?” “Ayah, ampuni putrimu ini. Namun, maukah engkau merestuiku? Ananda ingin menikah dengan Bujang Katak,” jawab Putri Bungsu. Sang Raja terkejut mendengar ucapan anaknya. “Apa? Kau ingin menikah dengan manusia berwajah katak ini? Apa kau serius dengan ucapanmu?” tanya sang Ayah. “Aku benar-benar ingin menikah dengannya, Yah. Apakah kau memberikan restumu?” tanya si Putri Bungsu. Namun, sang Ayah tak langsung menjawab. Ia sangat terkejut dan pergi menemui penasihat kerajaan. “Anakku, Putri Bungsu mau menikah dengan si Bujang Katak. Apa yang harus aku lakukan?” ucap sang Raja. “Hamba rasa, tak ada salahnya menerima Bujang Katak menikahi Putri Bungsu. Tapi, berikan syarat yang sekiranya tak bisa ia penuhi,” ucap penasihat kerajaan. Setelah mendengar saran dari penasihat kerajaan, Raja mengizinkan Bujang Katak menikahi Putri Bungsu. “Kau boleh menikah dengan putriku, tapi ada syarat yang harus kau penuhi,” ucap Raja. “Syarat apakah itu, Tuan?” tanya Bujang Katak. “Kau harus membuat jembatan emas sepanjang gubukmu hingga pintu gerbang istana ini bila ingin menikahi putriku. Apakah kau sanggup menerima syarat tersebut?” tanya Raja. “Hamba sanggup, Raja. Hamba akan melakukan apa pun demi meminang putri bungsu,” ucap Bujang Katak. “Akan tetapi, jika kau tak dapat membuat jembatan emas dalam waktu seminggu, kau akan menerima hukuman mati,” ancam sang Raja. “Apakah kau masih berani?” tanyanya. Raja berharap Bujang Katak tak menyanggupinya. “Baiklah, Tuan. Hamba mengerti dan akan segera memenuhi syarat yang engkau beri,” ujar pemuda tangguh itu. Ia tak gentar terhadap ancaman sang Raja. Lalu, Bujang Katak dan ibunya pun kembali ke gubuk mereka. Sang Ibu merasa bingung memikirkan cara untuk memenuhi permintaan Raja. Ia tak ingin kehilangan anak semata wayangnya yang sangat ia cintai. “Nak, bagaimana bisa kita membuat jembatan emas? Kita ini orang miskin, Nak. Ibu tak mau hidup sendiri lagi. Ibu tak mau kehilangan dirimu, Nak,” ucap sang Ibu sambil menangis karena ketakutan. Mendengar sang Ibu menangis, Bujang Katak merasa sangat bersalah. “Maafkan aku, Bu. Karena keinginanku menikahi Putri Sulung membuatmu khawatir dan bersedih. Tapi, tenanglah, Bu. Aku akan pergi bertapa di gua dekat gunung. Jika sang Maha Kuasa menghedaki, maka apa pun bisa terjadi,” ucap Bujang Katak penuh keyakinan. Saat malam tiba, Bujang Katak berpamitan dengan ibunya. “Bu, aku pamit bertapa. Selama aku pergi, Ibu jaga diri baik-baik. Kalau sang Maha Kuasa menghendakiku menikahi Putri Sulung, aku akan membawa Ibu ke istana. Tapi, kalau pun Ia tak menghendaki, Ia pasti berikan petunjuk agar aku selamat dari ancaman Raja dan tetap bersama Ibu. Berhentilah menangis dan doakan aku bisa melalui ini semua, Bu,” ucap Bujang Katak sambil menyeka air mata sang Ibu. Sang Ibu tak bisa berkata apa-apa. Ia tak kuasa menahan tangis dan memeluk sang anak. Setelah kepergian Bujang Katak, sang Ibu tiada henti memanjatkan doa. Sudah enam hari dan enam malam sejak Bujang Katak bertapa di gua. Akan tetapi, keajaiban tak kunjung datang. Di gubuk, sang Ibu senantiasa berlutut dan berdoa. “Tuhan, bantulah anakku. Berikan keajaiban kepadanya. Tuhan, aku sangat memohon kepadamu. Jika Kau tak menghendaki anakku menikah dengan Putri Raja, jangan ambil nyawanya, tapi ambil saja nyawaku,” doanya memohon. Pada hari ketujuh pemuda itu bertapa, tiba-tiba keajaiban pun terjadi. Seluruh tubuh Bujang Katak memancarkan sinar berwarna kuning keemasan. Sedikit demi sedikit, kulit katak yang melapisi kulitnya mengelupas. Bujang Katak pun secara ajaib berubah menjadi pria yang tampan dan gagah. Lalu, tiba-tiba ada suara yang entah datangnya dari mana. “Bakarlah kulit katak yang mengelupas dari tubuhmu itu. Maka keajaiban yang lain kan segera tiba,” ujar suara misterius itu. Dengan cepat Bujang Katak membakar seluruh kulitnya yang mengelupas. Keajaiban pun kembali datang. Kulit-kulit itu kemudian berubah menjadi emas batangan yang sangat banyak. Setelah mengumpulkan seluruh emas, Bujang Katak lalu berlari ke gubug untuk menemui ibunya. “Ibu, ibu! Lihatlah, aku berhasil mendapatkan emas yang sangat banyak,” ucapnya. “Kau siapa, Nak?” ujar sang Ibu tak mengenali anaknya yang telah berubah sangat tampan. “Aku anakmu, Bu. Keajaiban telah terjadi dalam hidupku. Tadi, tiba-tiba saja kulit katakku mengelupas dan aku berubah menjadi pemuda tampan. Lalu, kulitku menjadi emas,” ucap Bujang Katak dengan rona wajah penuh kegembiraan. “Oh, Anakku. Syukurlah kau bisa mendapatkan keajaiban ini. Ibu sangat bahagia karena kamu bisa melalui semua ini,” ucap sang Ibu sambil memeluk anaknya. “Ini semua juga pasti tak lepas dari doamu, Bu. Aku yakin Tuhan mendengar doamu. Terima kasih, Bu,” ucap sang anak. Mereka lalu bergegas menyusun emas batangan tersebut dari gubuknya hingga ke pintu gerbang istana. Dalam waktu semalam, mereka berhasil membuat jembatan emas yang Raja pinta. Sang Ibu tak ada hentinya menangis karena terharu. Ia tak menyangka Tuhan sangat baik kepada dirinya hingga ia dan anaknya bisa melakukan hal yang tak mungkin ini. Keesokan harinya, istana pun gempar dengan jembatan emas yang berkilauan itu. Pengawal istana langsung melapor kepada Raja, “Tuan, tampaknya Bujang Katak berhasil membuatmu jembatan emas.” “Tidak mungkin! Mana mungkin orang miskin seperti mereka mampu membuat jembatan emas,” ucap Raja tak percaya. Ia lalu pergi ke gerbang istana untuk memastikan perkataan dari pengawalnya. Ia sangat tertegun menyaksikan jembatan emas berkilauan. Batangan-batangan emas yang diterpa sinar matahari memancarkan cahaya yang menyilaukan mata. Tak lama kemudian, dari kejauhan, tampaklah perempuan tua beserta seorang pemuda tampan berjalan di jembatan emas. “Siapa mereka?” tanya Raja. “Kalau yang tua, hamba rasa ia adalah ibu dari Bujang Katak. Namun, kalau pemuda tampan di sebelahnya, hamba tak tahu, Tuan,” jawab pengawal istana. Sesampainya mereka di hadapan Raja, ia pun bertanya. “Hei, Perempuan Tua! Siapa pemuda itu? Di mana Bujang Katak?” tanya sang Raja. “Ampun Baginda, pemuda ini adalah putra hamba, Bujang Katak. Kemarin ia mendapatkan keajaiban sehingga wajahnya berubah menjadi pria tampan,” jelas sang ibu. Raja pun tersenyum. Ia merasa lega karena putrinya tak jadi menikah dengan seorang pria berwajah mirip seekor katak. Bujang Katak pun segera berlutut memberi hormat pada sang Raja. “Ampun Baginda, hamba memang Bujang Katak. Hamba mencintai Putri Bungsu. Izinkan hamba menikahinya karena telah berhasil memenuhi pesryaratan yang engkau beri,” ucap Bujang Katak memohon. Seluruh pengawal istana dan Raja merasa sangat terkejut. Mereka tak menyangka jika wajah asli dari Bujang Katak sangatlah tampan dan gagah. “Baiklah! Karena kamu telah memenuhi persyaratanku, maka sesuai janjiku, aku akan menikahkanmu dengan putriku, Putri Bungsu,” ucap sang Raja. Bujang Katak bersyukur tanda bahagia. Ia memeluk sang Ibu dan berulang kali berterima kasih kepadanya. “Ini semua berkat doamu, Bu. Terima kasih karena kau selalu mendukungku,” ucap pemuda itu. Raja pun menggelar pernikahan Putri Bungsu dan Bujang Katak dengan meriah. Pesta berlangsung selama tujuh hari tujuh malam. Para undangan yang datang dari berbagai penjuru negara pun turut berbahagia. Semua orang memang bahagia dengan pernikahan Bujang Katak dan Putri Bungsu. Tapi tidak dengan keenam putri kakak dari si bungsu. Mereka menyesal dan bersedih karena telah menolak pinangan bujang katak yang rupanya sangat tampan. “Seharusnya aku tak menolak pria itu. Lihatlah, wajahnya teramat tampan,” ucap Sulung kepada adiknya. “Iya, kalau tahu dia setampan itu, aku pun tak akan menolak. Beruntung sekali si Bungsu karena menikah dengannya,” sahut kakak kedua. Karena merasa iri, mereka pun berencana untuk mencari katak yang bisa saja adalah seorang pangeran tampan. “Aku akan meminta pengawal untuk mencari enam ekor katak untuk kita. Siapa tahu, mereka juga sebenarnya setampan Bujang Katak,” ucap si Sulung. “Aku setuju dengan idemu, Kak. Aku pun ingin menikah dengan pria tampan,” sahut sang adik nomor tiga. “Pengawal, tolong carikan kami enam katak paling besar dan tampan di sawah. Kami akan memelihara katak-katak itu,” ujar si Sulung. “Ampun, Putri. Tapi, bolehkah hamba bertanya kenapa engkau ingin memelihara katak sawah?” tanya pengawal. “Aku ingin mendapatkan katak tampan seperti adikku si Bungsu,” ujar Sulung. “Ampun, Putri. Bujang Katak dulunya bukanlah katak sawah. Ia lahir dari rahim manusia, Putri,” ucap pengawal mencoba mengingatkan bahwa cara sang Putri tidaklah benar. “Kau tak usah banyak bicara! Cepat carikan kami katak, atau kau aku hukum!” bentak Sulung yang tak mau mendengarkan pengawal. Setelah mendapatkan perintah dari Putri Sulung, para pengawal pun bergegas mencari katak sawah. Setelah lama mencari, mereka akhirnya membawa enam katak. Namun, Putri Sulung menolak semua katak itu. “Aku bilang bawakan katak yang besar, kenapa kalian membawa katak-katak kecil?” ucap Putri. “Ampun, Putri. Katak besar sangat sulit kami dapatkan. Mereka melompat begitu cepat. Kami kewalahan,” ujar salah satu pengawal istana. “Dasar tidak becus! Buang semua katak kecil tak berguna ini. Kami akan mencari sendiri katak itu. Kalau ayah mencari, jangan sampai kalian mengatakan yang sebenarnya!” ujar Putri Sulung. Ia bersama kelima adiknya pun terjun sendiri ke sawah untuk mencari katak besar. Hingga malam tiba, mereka akhirnya berhasil menangkap enam ekor katak. Baju mereka penuh dengan lumpur. “Apakah pencarian ini akan sepadan dengan harapan kita, Kak?” tanya putri ketiga kepada kakaknya. “Kita harus yakin. Perjuangan kita tak akan sia-sia,” ucap si Sulung. Mereka pun kembali ke istana dan memasukkan keenam katak itu ke dalam lemari. “Bujang Katak menjadi pria tampan setelah 7 hari bertapa, maka kita harus membiarkan para katak ini di lemari selama 7 hari juga. Di hari terakhir, mereka akan berubah menjadi pria tampan,” ucap Putri Sulung percaya diri. Setelah memasukkan para katak itu ke dalam lemari, mereka pun bergegas mandi. Tidur mereka tak tenang karena para katak terus-terusan mengeluarkan suara. “Bersabarlah, Adik-adikku, kita harus melalui semua ini agar tak kalah dari Putri Bungsu,” ujar sang kakak yang cemas karena melihat adik-adiknya tak bisa tidur. Setelah tujuh hari tujuh malam, para putri pun berkumpul di depan lemari masing-masing. “Adik-adikku, inilah tiba saatnya kita membuka lemari. Semoga saja, keinginan kita bisa terkabul,” ucap Kakak Sulung. Dalam hitungan ketiga, mereka pun sama-sama membuka lemari. Namun, malang nasib mereka. Katak-katak tersebut tak menjelma menjadi pemuda tampan, tapi malah mati dan membusuk karena para putri tak memberi makan. Bau busuk pun membuat keenam putri itu muntah-muntah. Seluruh istana dapat mencium bau busuk dari katak itu. Raja yang mengetahuinya pun geram. “Bisa-bisanya kalian memelihara katak di lemari? Apa yang sebenarnya kalian inginkan?” tanya Raja. “Maafkan kami, Ayah. Semua ini kami lakukan karena ingin mendapatkan kodok yang menjelma jadi pria tampan seperti Bujang Katak,” ucap Putri Sulung. “Dasar kalian! Dulu saja kalian meludahi Bujang Katak dan ibunya, sekarang kalian bersikap seperti ini. Sebagai hukuman, bersihkan katak-katak busuk ini dengan tangan kalian dan jangan minta tolong pada pengawal. Lalu, kalian tidak ayah izinkan untuk keluar kamar selama tujuh hari tujuh malam, seperti yang dialami para katak malang itu,” ucap Raja. Kebodohan para putri itu hanya bisa membuat si Bungsu dan Bujang Katak geleng-geleng. Setelah lama menikah, Bujang Katak dan Putri Bungsu pun dikaruniai seorang anak laki-laki yang wajahnya tampan. Raja yang sudah tua mengundurkan diri dari jabatannya dan meminta Bujang Katak menggantikannya. Bujang Katak memang pria yang tak hanya tampan, tapi juga cerdas dan berwibawa. Ia pantas mendapatkan posisi Raja.</t>
  </si>
  <si>
    <t>Asal Mula Terbentuknya Danau Batur</t>
  </si>
  <si>
    <t>Alkisah, pada zaman dahulu, hiduplah sepasang suami istri di suatu desa kecil di Bali. Mereka telah lama menjalani rumah tangga dan hidup bahagia. Namun, kebahagian mereka kurang lengkap karena belum ada kehadiran seorang anak. Sepanjang hari, mereka terus berdoa agar segera mendapatkan momongan. “Suamiku, aku sangat mendambakan kehadiran seorang anak kecil. Aku ingin sekali membesarkan dan merawat bayi,” ujar sang istri merana. “Mari kita bersabar dan senantiasa berdoa, istriku. Semoga saja Tuhan lekas mengabulkan doa kita,” ucap sang suami mencoba menenangkan istrinya. Tak lama kemudian, Tuhan mengabulkan doa mereka. Sang istri mengandung dan 9 bulan kemudian ia melahirkan seorang bayi laki-laki. Anehnya, bayi mereka tumbuh dengan sangat cepat. Nafsu makannya pun sangat kuat. Meski masih bayi, porsi makannya sama dengan pria dewasa. Kedua orang tuanya pun merasa bingung dan kewalahan. Seiring bertambahnya waktu, bayi laki-laki itu tumbuh menjadi anak-anak. Meski masih anak-anak, tubuhnya sangatlah besar. Ditambah lagi, nafsu makannya bertambah semakin banyak. Ia pun mendapatkan julukan Kebo Iwa alias paman kerbau karena bertubuh besar. Semakin hari, makin bertambah pula nafsu makan pria besar itu. Dalam waktu sehari, ia bisa makan setara dengan seratus porsi orang dewasa. Hal itu membuat kedua orang tuanya kewalahan. Selain bertubuh besar, Kebo Iwa rupanya pria pemarah. Jika orang tuanya tidak menyediakan cukup makanan, ia akan marah besar. Lalu, ia akan merusak apa saja yang ia temui. Bahkan, ia tak segan-segan merusak rumah penduduk sekitar. Tak hanya itu saja, ia juga pernah menghancurkan rumah ibadah tatkala kedua orang tuanya tak sanggup menyediakan makanan. Para warga sangat takut kepada Kebo Iwa ketika dia sedang mengamuk. Kendati demikian, ketika perutnya kenyang, ia sebenarnya pria baik yang kerap membantu para warga. Ia kerap membantu warga meratakan tanah, menyabut pohon, membendung sungai, mengangkut batu, dan masih banyak lagi. Karena tubuhnya yang besar, ia dapat menyelesaikan beberapa pekerjaan berat itu dengan cepat. Sebagai imbalan, orang-orang selalu memberinya makanan lezat. Namun, saat terjadi musim paceklik, penduduk mulai kesulitan dan kewalahan untuk menyediakan makanan buat Kebo Iwa. Kedua orang tuanya pun mengalami kesulitan. Akan tetapi, pria bertubuh besar itu tak peduli. Yang ia pikirkan hanyalah perutnya saja. “Berikan aku makanan! Jika tidak, akan kuporak-porandakan desa ini,” ucap Kebo Iwa mengamuk. Para penduduk pun cemas. Saat musim paceklik, untuk mencukupi kebutuhan makanan di rumah saja mereka kesulitan. Apalagi harus memenuhi kebutuhan makan Kebo Iwa yang teramat banyak itu. “Jika kita tidak segera memberinya makanan, bisa-bisa desa kita dirusak olehnya. Bagaimana ini?” ucap salah satu warga. “Kita tak bisa begini terus. Kumpulkan warga nanti malam untuk membahasnya,” ucap Kepala Desa. Saat malam tiba, para warga berkumpul di rumah Kepala Desa. Mereka berdiskusi persoalan Kebo Iwa yang selalu mengamuk ketika kelaparan. “Kita harus menyingkirkan Kebo Iwa, Tuan,” ucap salah satu warga kepada Kepala Desa. “Benar. Meski pun banyak membantu kita, ia sangat menakutkan bila kelaparan. Ditambah lagi, ia tak bisa mengerti kondisi yang sedang paceklik ini,” imbuh warga lainnya. “Aku tahu kalian merasa resah karena sikap pemarah Kebo Iwa. Tapi, bagaimana bisa kita menyingkirkannya? Tubuhnya sangatlah besar. Bisa-bisa kita membahayakan keselamatan kita sendiri,” ujar Kepala Desa. Para warga pun terdiam. Mereka memikirkan strategi untuk menyingkirkan Kebo Iwa. Lalu, salah satu warga memecahkan keheningan. “Aku punya ide,” ucapnya. “Bagaimana kalau kita jebak Kebo Iwa saja? Kita minta siapkan makanan yang banyak untuknya, lalu kita suruh ia membuat sumur yang sangat dalam. Saat ia menggali tanah, kita siapkan batu kapur di sekeliling lubang. Saat lubang mulai dalam, kita kubur ia dengan batu kapur itu,” jelas warga itu. Warga-warga lainnya menyetujui pendapat itu. Mengingat tak ada pendapat lain yang bisa jadi pertimbangan. Kepala Desa tak langsung memberi keputusan. Ia berdiam sejenak untuk berpikir. Tak lama kemudian, ia pun berkata, “Baiklah. Ayo bersama-sama kita singkirkan Kebo Iwa dengan cara tersebut. Kita akan melakukannya besok. Siapkan makanan-makanan yang banyak untuk memberinya tenaga.” Keesokan harinya, beberapa warga bergotong royong untuk mengumpulkan makanan. Sedikit demi sedikit, pada akhirnya mereka berhasil mengumpulkan makanan yang teramat banyak dan sesuai dengan porsi Kebo Iwa. Di sisi lain, beberapa warga juga bergotong royong mengumpulkan batu kapur. Setelah makanan dan batu kapur siap, Kepala Desa beserta beberapa warga menemui Kebo Iwa. Ia tengah menyantap beberapa ekor sapi dan kerbau milik warga desa. “Kebo Iwa! Berhentilah makan binatang-binatang malang itu,” ucap Kepala Desa. “Memangnya kalian punya makanan yang bisa membuatku kenyang? Kalau tidak, aku akan menghabiskan binatang-binatang ini,” ucapnya beringas. “Kami punya makanan yang sangat lezat dan banyak untukmu. Akan kami berikan padamu, asalkan kau bersedia membantu kami,” ujar Kepala Desa. Mendengar ucapan itu, Kebo Iwa langsung bersemangat. “Apa yang bisa kubantu? Asal kalian memberiku makan, aku siap membantu kalian apa saja,” ucap Kebo Iwa. “Sebelum itu, tak bisakah kau tak mengamuk dan merusak rumah warga? Kau juga memakan hewan tenak mereka, bukankah itu tindakan yang tak benar?” tanya Kepala Desa. “Itu semua karena kalian tak beriku makanan! Jika kalian memberiku makanan yang banyak, aku tidak akan mengamuk,” ujar Kebo Iwa tak merasa bersalah. “Bukannya kami tak ingin memberimu makan, Kebo Iwa! Hanya saja kondisi sekarang ini sedang paceklik. Desa mengalami kekeringan karena musim kemarau. Karena itu, tolong bantu kami membuat sumur yang sangat besar dan dalam agar air yang dihasilkan cukup banyak untuk sawah dan ladang kami,” jelas Kepala Desa. “Baiklah, tapi aku meminta makan yang banyak sebelum dan sesudah membuat sumur. Aku sangat kelaparan,” ucap Kebo Iwa. “Tentu saja kami akan memberimu makanan yang banyak, sesuai yang kamu butuhkan,” ucap Kepala Desa. Sebelum menggali tanah, Kebo Iwa makan dengan sangat lahap. Ia merasa gembira dengan janji yang diucapkan oleh Kepala Desa. Setelah melahap seluruh makanan, Kebo Iwa mulai bekerja. Ia merenovasi rumah-rumah yang dihancurkannya, seperti kehendak Kepala Desa. Lantas ia menggali tanah untuk membuat sumur di tempat yang telah Kepala Desa tentukan, Tenaganya cukup besar sehingga menggali tanah yang dalam bukanlah pekerjaan yang berat. “Apakah kau bisa menggali sedalam mungkin agar air yang didapatkan bisa banyak?” ujar Kepala Desa. “Tentu saja. Mudah bagiku menggali tanah ini,” jawab Kebo Iwa sambil menggali tanah. Sementara ia menggali tanahmu beberapa warga desa mengumpulkan batu-batu kapur di sekeliling sumur yang dibuat oleh Kebo Iwa. Ia pun bertanya-tanya, “Untuk apa kalian mengumpulkan batu kapur sebanyak itu?” “Em, jadi, setelah kamu berhasil membuat sumur besar, kami akan membuatkanmu rumah yang sangat besar dan indah. Tentu saja rumah yang besar membutuhkan batu kapur yang sangat banyak, kan?” jawab Kepala Desa. Mendengar kabar itu, Kebo Iwa merasa bahagia. Ia semakin bersemangat menggali tanah. Tanpa kenal lelah, selama berhari-hari ia terus bekerja keras. Sesekali, ia beristirahat dan membayangkan hidup di rumah yang besar. “Hmm, aku sudah tak sabar ingin menempati rumah besar dan makan enak sepanjang hari. Aku harus segera menyelesaikan pekerjaan ini,” ucapnya dalam hati. Semakin hari, lubung sumur yang dibuat Kebo Iwa semakin dalam dan besar. Air mulai memancar keluar hingga terciptalah sebuah kolam yang cukup besar. “Air ini cukup, kan?” tanya pria raksasa itu. “Tentu saja belum cukup. Kau harus menggali lebih dalam lagi,” ujar Kepala Desa. Kebo Iwa menuruti perintah Kepala Desa karena ia yakin akan mendapatkan rumah dan makanan lezat. Lubang tanah itu semakin membesar dan semakin dalam. Air yang memancar pun semakin banyak. Karena berhari-hari bekerja keras, Kebo Iwa merasa kelaparan. “Aku lapar! Berikan aku makan atau aku tak sanggup melanjutkan menggali lubang ini,” ucapnya. “Baiklah, kami akan segera menyiapkan makanan untukmu,” ucap Kepala Desa. Warga desa berdatangan membawa makanan lezat. Pria raksasa itu pun merasa sangat bahagia mendapatkan makanan dalam jumlah banyak dan rasanya nikmat. Ia lantas makan dengan sangat lahap. Ia menghabiskan seluruh makanan hingga merasa kekenyangan. “Bukankah seharusnya kau segera menyelesaikan sumur ini?” perintah Kepala Desa. Tak lama kemudian, ia bergegas melanjutkan pekerjaannya. Karena kekenyangan, ia tak kuasa menahan rasa ngantuk. Tak lama kemudian, ia pun tertidur di dalam sumur itu. Setelah mendapati Kebo Iwa tertidur pulas, Kepala Desa memerintahkan warga untuk melemparkan seluru batu kapur ke dalam lubang galian itu. Mereka beramai-ramai melemparkan batu itu, Karena sangat terlelap dalam tidurnya, Kebo Iwa tak menyadari bila ada batu-batu kapur yang menjatuhinya. Air semakin banyak memancar dari dalam tanah. Batu kapur pun makin banyak yang dimasukkan warga ke dalam lubang galian. Lalu, Kebo Iwa tersedak air dan terbangun. Ia terkejut mendapati air mengalir begitu deras dan batu kapur terus berjatuhan menimpa tubuhnya. “Apa yang kalian lakukan padaku?!” ujar Kebo Iwa. Ia tak kuasa menahan batu-batu kapur yang menimpa tubuhnya. Berulang kali ia meminta tolong, tapi para warga seakan tutup telinga. “Tolong, tolong, tolong!” teriaknya keras. Pada akhirnya, ia tak kuasa bertahan dan menghembuskan napas terakhirnya di dalam lubang galian besar yang ia buat sendiri. Namun, air juga tak kunjung berhenti. Air terus memancar hingga meluap dan membanjiri desa para warga. Para warga pun tak berhasil menyelamatkan diri. Desa itu lalu berubah menjadi sebuah danau yang besar. Karena bermula dari batu kapur, danau itu pun dikenal dengan nama Danau Batur. Timbunan tanah yang di sekitarnya menjelma menjadi sebuah gunung yang bernama sama.</t>
  </si>
  <si>
    <t>Cindua Mato</t>
  </si>
  <si>
    <t>Alkisah, pada zaman dahulu, hiduplah seorang ratu bernama Bundo Kanduang yang kono diciptakan bersama dengan alam semesta ini. Ia memimpin Kerajaan Pagaruyung. Ia memiliki anak bernama Dang Tuangku yang juga merupakan penerus tahtanya. Dang Tuangku memiliki sahabat bernama Cindua Mato. Ia adalah kesatria muda yang kelak akan menjadi hulubalang kerajaan Pagaruyung. Dang Tuangku dan Cindua Mato sedari kecil memang selalu bersama. Keduanya tumbuh menjadi pemuda yang tangguh dan gemar bermain di gelanggang. Dang Tuangku sudah memiliki calon istri, yaitu Putri Bungsu. Pada suatu hari, Bundo Kanduang meminta Dang Tuanku untuk menghadiri gelanggang yang diselenggarakan oleh negeri Sungai Tarab. Tentu saja Dang Tuanku menghadirinya bersama Cindua Mato. Di Sungai Tarab, mereka disambut dengan hangat oleh Bendahara yang merupakan ahli adat istiadat. Dang Tuanku bertanya pada Bendahara, “Aku dengan kau punya seorang putri?” “Benar Tuan, namanya Putri Lenggo Geni,” jawab Bendahara. “Kira-kira, apakah kau bersedia menerima Cindua Mato sebagai menantumu?” tanya Dang Tuanku. “Tentu saja, Tuan. Sepengetahuan hamba, Cindua Mato adalah pria yang cerdas dan baik hati,” ujar Bendahara. Di sisi lain, Cindua Mato mendengar pergunjingan bahwa Putri Bungsu alias tunangan sahabatnya akan menikah dengan Imbang Jayo, Raja Sunga Ngiang yang merupakan negeri di Minangkabau Timur. Rupanya, di sana tersebar berita tak benar. Konon, Dang Tuanku diasingkan karena menderita penyakit menular. Cindua Mato lalu menemukan berita bahwa gosip tersebut direkayasa oleh kaki tangan Imbang Jayo. Tentu saja gunjingan tersebut adalah hinaan bagi raja. Karenanya, ia pamit pada Bendahara dan Dang Tuanku untuk kembali ke Pagaruyung. “Tuan, hamba ingin izin untuk kembali Pagaruyung. Ada hal mendesak yang harus segera hamba selesaikan,” ucap kesatria itu. “Ada urusan apa? Jika mendesak, aku akan pulang bersamamu,” tanya Dang Tuanku mencemaskan sahabatnya. “Tidak, Tuan. Aku harus kembali sendiri,” ucap Cindua Mato tak ingin membuat teman dekatnya cemas. Bercerita Pada Bundo Kanduang Sesampainya di Kerajaan Pagaruyung, Cindua Mato langsung menemui Bundo Kanduang dan menceritakan apa yang baru saja ia dengar. Namun, ia tak mengatakan bahwa sahabatnya telah difitnah. Rupanya, Bundo Kanduang sudah mengetahuinya karena baru saja menerima undangan untuk-saudara/"&gt;pernikahan Imbang Jayo dan Putri Bungsu. Bundo Kanduang kesal karena secara sepihak keluarga Putri Bungsu tiba-tiba menikah dengan orang lain. Sebelum bertindak, Bundo Kanduang datang menemui Basa Ampek Balai yang merupakan penasihat istana. Ia ingin meminta saran atas kejahatan yang menimpa anaknya. Lalu, rapat pun digelar. Para menteri berusaha menengahi Bundo Kanduang agar tak balas dendam karena dapat menimbulkan kerusuhan. Sebenarnya, tetap saja Bundo tak terima anaknya mendapatkan perlakuan seperti itu. Namun, ia juga memikirkan nasib rakyatnya jika ia nekat melakukan balas dendam. Alhasil, Bundo mengutus Cindua Mato untuk memberikan hadiah pada pernikahan Imbang Jayo dan Putri Bungsu di Sikalawi. Hadiah itu berupa kerbau sakti bernama si Binuang. Keesokan harinya, Cindua Mato berangkat ke Sikalawi dengan menunggangi kuda saktinya, si Gumarang. Si Binuang berjalan di sebelah mereka. Dalam perjalanan, ia menemukan tengkorak-tengkorak berserekan di dekat bukit Tambun Tulang. Dengan kesaktiannya, ia memanggil arwah-arwah di tengkorak itu. Ia ingin mencari tahu penyebab kematian mereka. Lalu, berhasillah ia memanggil para arwah. “Wahai, arwah dari tengkorak yang berserakan di bukit ini, perkenalkan, saya Cindua Mato dari Kerajaan Paguruyung. Saya ingin tahu penyebab dari kematian kalian,” tanya kesatria itu. “Sebenarnya, kami ini adalah pedagang yang sedang melewati bukit Tambun Tulang. Namun, sayangnya ada penyamun yang menyerang, merampok, dan membunuh kami. Lebih baik kau tak melewati bukit Tambun Tulang, supaya tetap bisa bertahan hidup,” ucap tengkorak itu memperingatkan. “Terima kasih sudah memperingatkanku, tapi aku akan tetap melewati bukit itu. Aku ingin menemui para penyamun,” ucap kesatria itu dengan berani. Baca juga: Cerita Rakyat Tambun Bungai dari Dayak, Kalimantan Tengah &amp; Ulasan Menariknya, Kisah Kelahiran Pahlawan Pemberani Melawan Para Penyamun Benar saja, setelah sampai di bukit Tambun Tulang, para penyamun itu melakukan penyerangan. Dengan bantuan si Binuang dan Gumarang, ia berhasil mengalahkan para penyamun itu. “Jadi, selama ini kalian yang membunuh pedagang-pedagang tak berdosa itu?” tanyanya geram. “Maafkan kami, Tuan. Kami hanya orang suruhan. Tolong bebaskan kami,” ucap salah satu penyamun. “Siapa yang menyuruh kalian melakukan perbuatan keji ini?” tanyanya. “Kami membunuh dan merampok atas perintah Imbang Jayo, Tuan. Ia yang memperkerjakan kami. Ia juga membayar kami untuk menyebarkan gosip bahwa Dang Tuanku terkena penyakit mengerikan,” jelas penyamun itu. Mendengar cerita itu, Cindua Mato geram. Ia tak menyangka seorang raja tega berbuat demikian demi memperkaya diri. Hal itu membuatnya ingin memberi pelajaran pada Imbang Jayo. Sepanjang perjalanan, ia memikirkan rencana untuk balas dendam. Sesampainya di negeri Sikalawi, ia disambut oleh Rajo Mudo alias ayah dari Putri Bungsu. Ia menganggap kedatangan Cindua Mato adalah restu dari Bundo Kanduang. “Terima kasih telah datang kemari. Bagaimana keadaan Dang Tuanku? Apakah sudah membaik?” tanya Raja Mudo. Namun, tiba-tiba saja Cinduo Mato jatuh pingsan. Para pegawai istana lalu membawanya ke sebuah ruangan. Putri Bungsu pun menemuinya. Rupanya, pemuda itu hanya berpura-pura pingsan agar bisa bertemu mantan tunangan sahabatnya. “Putri, apa kau benar-benar percaya jika Dang Tuanku sakit parah dan menular?” tanya ksatria itu. “Aku tidak mengerti maksud pertanyaanmu,” tanya sang putri. “Sebenarnya, Dang Tuanku tidak tidak sakit parah. Imbang Jayo menipu semua orang. Ia adalah orang yang keji. Bahkan ia membayar penyamun untuk membunuh para pedagang yang melewati bukit Tambun Tulang,” ujar Cindua Mato. “Benarkah? Lantas, hal apa yang harus aku perbuat? Mendengar ceritamu, membuatku takut pada Imbang Jayo,” ucap sang Putri ketakutan. “Aku akan mengaturnya. Nanti, aku akan membawamu pergi,” ujar Cindua Mato. Kesaktian Cindua Mato Pernikahan Putri Bungsu dan Imbang Jayo tetap diselenggarakan. Saat Imbang Jayo dan keluarga kerajaan hendak menaiki pelaminan yang mewah itu, tiba-tiba saja badai besar dan hujan lebat membanjiri perhelatan tersebut. Rupanya, semua itu merupakan kesaktian dari Cindua Mato. Saat orang-orang sedang panik, ia membawa Putri Bungsu pergi dari perhelatan itu. Kemudian, mereka pergi Padang Ganting, yakni tempat para Basa Ampek Balai yang mengurus keagamaan bersemayam. Namun, para Basa Ampek Balai tak bisa menerima Cindua Mato. Ditambah lagi, Cindua Mato enggan memberi tahu alasan dibalik penculikan Putri Bungsu. Sebab, Bundo Kanduang hanya memerintahkannya untuk membawa kerbau sebagai hadiah. Karena itu, salah satu anggota Ampek Balai pun melaporkan kejadian ini pada Bundo Kanduang. Sang Ratu murka dengan kelakuan ksatria istananya itu. “Apa yang telah kau perbuat? Tindakanmu ini akan membuat pertempuran terjadi di antara kerajaan Pagaruyung dan Sikalawi!” ujang sang Ratu murka. “Maaf, Ratu, hamba tak bisa menjelaskan kenapa hamba melakukan ini,” jawabnya menutupi alasan. Lalu, sang Ratu berunding dengan Raja Nan Duo Selo, Raja Adat, dan Raja Ibadat terkait perbuatan menyeleweng Cindua Mato. Lalu, mereka memutuskan tuk menghukum pemuda itu. Keesokan harinya, Cindua Mato hendak mendapatkan hukuman. Namun, hal itu dihadang oleh sahabatnya, Dang Tuanku. Dihadapan sahabatnya, barulah Cindua Mato mengaku bila ia membawa kabur Putri Bungsu karena ingin menyelamatkan sang putri dari raja yang keji. Ia juga mengatakan bahwa Imbang Jayo telah memfitnah Dang Tuanku. Mendengar hal itu, Bundo Kanduang beserta para raja meminta Dang Tuanku mengambil keputusan sendiri atas kejadian yang menimpa padanya. “Meski membawa kabur seorang putri bukanlah tindakan yang benar, namun Cindua Mato tak layak mendapatkan hukuman,” ucap Dang Tuanku. “Hamba rasa, Imbang Jayo akan segera mengetahui bila Putri Bungsu berada di Paguruyungan. JIka ia melakukan penyerangan, hamba akan melindungi kerajaan ini sekuat tenaga,” ujar Cindua Mato. Imbang Jayo Mendapatkan Hukuman Mati Benar saja, tak lama kemudian datanglah Imbang Jayo menemui Rajo Duo Selo. Ia mengadu bahwa dirinya telah dipermalukan ole salah satu anggot Kerajaan Paguruyung. “Ada orang kerajaan yang berani-beraninya menculik istriku. Tindakan ini tak bisa termaafkan. Ia telah mempermalukanku,” ujar Imbang Jayo geram. Lalu, Raja Duo Selo bertanya, “Siapa yang memulai penghinaan? Apa bukti dari dakwaanmu, Imbang Jayo? Bukankah kau duluan yang memfitnah Dang Tuanku berpenyakit parah dan menular? Kamu melakukannya agar bisa merebut Putri Bungsu, kan?” Imbang Jayo tak berkutik. Ia tak bisa berbohong. Semua bukti atas perbuatannya telah terkumpul. Atas perlakukannya tersebut, ia mendapatkan hukuman mati dari para Raja. “Tolong, jangan hukum aku! Aku tak akan mengulangi perbuatanku lagi,” ujar Imbang Jayo memohon ampun. “Tindakanmu tak termaafkan Imbang Jayo. Kau bahkan telah membunuh puluhan pedagang demi memperkaya dirimu sendiri. Orang sepertimu terlalu kejam untuk dibebaskan,” ucap Dang Tuanku. Kemudian, Imbang Jayo dipenggal. Mengetahui anaknya telah mati, Tiang Bungkuak merasa geram. Ia lalu merencanakan balas dendam dan ingin menghancurkan Kerajaan Pagaruyung yang telah membunuh anaknya. Terjadi Peperangan Tak berselang lama, datanglah pasukan dari Tiang Bungkuak ke Pagaruyung untuk membalas dendam. Sesuai janjinya, Cindua Mato turut melindung kerajaan dengan melawan Tiang Bungkuak. Dengan kesaktiannya, ia berhasil membunuh hampir seluruh hulubalang. Namun, Tiang Bungkuak tak berhasil ia bunuh. “Kau pikir kau bisa semudah itu membunuhku? Tak akan kubiarkan kau menyentuhku,” ujar Tiang Bungkuak pada Cindua Mato. Lalu, Cindua Mato menyerah. Ia tak sanggup menyerang Tiang Bungkuak. Meski menyerahkan diri, ia sebenarnya mencari kelemahan dari ayah Imbang Jayo itu. Karena kalah, Cindua Mato dibawa ke istana milik Tiang Bungkuak untuk dijadikan sebagai budak. Dengan begitu, Tiang Bungkuak akan membebaskan Kerajaan Pagaruyung. Karena khawatir Tiang Bungkuak melakukan penyerangan lagi, Imbang Jayo dan seluruh anggota kerajaan lainnya menaiki kapal sakti yang membawa mereka ke kayangan untuk berlindung. Setibanya di kerajaan milik Tiang Bungkuak, Cindua Mato dikurung di suatu ruangan gelap. Berulang kali mendapatkan perlakuan kasar dan keji. Namun, ia terus bertahan menahan kesakitan. Misinya adalah mencari kelemahan Tiang Bungkuak. Pada suatu malam, saat Tiang Bungkuak terlelap tidur, Cindua Mato membaca jampi-jampi agar bisa menemukan kelemahannya. Lalu, ia mendapatkan pencerahan bahwa Tiang Bungkuak hanya bisa dibunuh dengan menggunakan keris bungkuk. Keris itu berada di bawah tiang utama istana. Kemudian, ia langsung mencuri keris itu. Pertempuran Sengit Keesokan harinya, Cindua Mato berada di depan istana. Ia menantang Tiang Bungkuak agar duel dengannya. “Hai, kau Tiang Bungkuak, kalau berani kemarilah lawan aku!” ujar Cindua Mato dengan berani. “Hahahaha, kau lupa bahwa aku ini sakti mandraguna? Kau tak akan bisa membunuhku!” ujar Tiang Bungkuak sombong. Ia tak tahu bila keris yang bisa membunuhnya berada digenggaman Cindua Mato. “Kalau aku bisa membunuhmu, apa yang akan kau beri padaku?” ujar kesatria itu. “Tak mungkin kau bisa. Kalau kau bisa, kerajaan ini akan menjadi milikmu! Dengarkan para wargaku, aku bersumpah jika aku mati karena pria ini membunuhku, maka ia akan menjadi raja menggantikanku,” ucap Tiang Bungkuak lantang. Ia terlalu percaya diri bahwa dirinya masih sakti. “Sambutlah aku menjadi Raja baru kalian!” ucap Cindua Mato lantang sambil menghunuskan keris sakti kepada Tiang Bungkuak. Belum sempat berkata apa-apa, Tiang Bungkuak sudah jatuh tersungkur. Darah mengalir deras, ia pun mati seketika. Kematian Tiang Bungkuak membebaskannya dari status budak. Kemudian, Cindua Mato pun menjadi raja menggantikan Tiang Bungkuak. Ia lalu menikahi adik dari Putri Bungsu, yaitu Putri Reno Bulan. Mereka dikaruniai putra tampan bernama Sutan Lemang Alam.</t>
  </si>
  <si>
    <t>Legenda Ikan Pesut Mahakam</t>
  </si>
  <si>
    <t>Pada zaman dahulu kala di daerah Mahakam, ada sebuah desa yang kebanyakan penduduknya bermata pencaharian sebagai petani dan nelayan. Desa tersebut masih begitu menjujung adat. Sehingga setiap kali musim panen, mereka akan mengadakan pesta untuk merayakannya bersama-sama. Di situ pula, tinggallah sepasang suami istri yang sudah hidup rukun dan sudah menikah selama berahun-tahun. Mereka hidup sederhana dengan mengandalkan bertani. Pasangan tersebut memiliki kebun sendiri yang ditanami sayur mayur untuk kebutuhan sehari-hari. Mereka juga telah dikaruniai seorang anak laki-laki dan perempuan yang baik dan sopan. Kemudian pada suatu hari, sang istri jatuh sakit. Berbagai usaha telah dilakukan untuk membuatnya sehat seperti sedia kala. Namun sayangnya, penyakitnya malah semakin parah dan akhirnya meninggal dunia. Hal tersebut tentu saja membuat suami dan kedua anaknya terpukul. Keluarga tersebut berlarut-larut dalam kesedihan. Sang suami selalu murung dan menjadi pendiam. Sementara itu, anak-anaknya menjadi bingung karena tidak tahu apa yang harus mereka lakukan. Para tetua desa juga sudah mendatangi dan berusaha menasihati lelaki itu. Namun, mereka tidak dihiraukan. Pria tersebut tetap meratapi kepergian istrinya selama berbulan-bulan lamanya. Pertunjukan Desa Kemudian pada suatu hari, desa tersebut mengadakan pesta untuk merayakan hasil panenan. Ada banyak pertunjukkan yang digelar untuk meramaikan acara. Salah satunya yang dinanti oleh para penduduk desa, terutama laki-laki, adalah pertunjukkan tari oleh seorang gadis yang cantik. Para pemuda dibuat mabuk kepayang oleh gadis itu. Pada awalnya, duda yang murung dan pendiam itu tidak tertarik dengan hiruk pikuk pesta dan masih enggan untuk keluar. Namun, setelah mendengar banyak orang membicarakan gadis cantik itu, ia menjadi penasaran. Untuk pertama kalinya setelah istrinya meninggal, ia mau keluar rumah dan berbaur dengan orang lagi. Malam harinya, lelaki tersebut melihat pertunjukkan sang gadis. Saat menyaksikan pertunjukkan, ia sesekali bertemu pandang dengan gadis itu. Rupanya, hal itu menimbulkan benih-benih cinta di antara keduanya. Setelah itu, mereka menjadi dekat dan menjalin hubungan yang serius. Tak beberapa lama kemudian, dua orang yang dimabuk cinta tersebut melangsungkan pernikahan. Setelah membina rumah tangga kembali, pria tersebut menjadi lebih bersemangat menjalani hidup. Ia kembali pergi ke ladang dan dibantu oleh kedua anaknya. Sementara itu, sang istri akan menyiapkan makanan untuk mereka. Pada awalnya, sang wanita bersikap baik dan terlihat begitu menyayangi kedua anak sambungnya. Namun lama-kelamaan, sifat aslinya terlihat juga. Kedua anak itu sering diperlakukan tidak baik. Bahkan untuk makan saja, mereka hanya diberi makanan sisa ayahnya. Sebenarnya, sang ayah mengetahui hal tersebut. Namun, ia malah memaklumi perbuatan istri barunya itu. Ia benar-benar dibutakan oleh cinta. Hari berganti hari, perbuatan sang istri muda semakin menjadi-jadi. Ia sering berlaku kasar pada anak-anak tirinya dan menyuruh mereka untuk berkerja tanpa istirahat. Keesokan harinya, ibu tiri menyuruh kedua anaknya untuk mencari kayu bakar di hutan. “Hari ini, kalian berdua harus mencari kayu bakar ke hutan. Pokoknya jangan pulang kalau kalian belum terkumpul banyak. Mengerti?!” perintahnya. Awalnya, keduanya menolak karena persediaan kayu bakar masih banyak. Akan tetapi, hal itu malah semakin membuat mereka dimarahi. Mau tak mau, anak-anak itu pergi ke hutan untuk mencari kayu bakar. Mereka sebenarnya ingin mengadu pada ayahnya. Namun, itu sepertinya akan sia-sia saja karena sang ayah hanya mau mendengarkan istrinya saja. Setelah perlengkapan siap, mereka pergi ke hutan mencari kayu bakar. Menjelang senja, keduanya belum mampu mengumpulkan kayu seperti apa yang diminta oleh ibu tirinya. Untuk itu, mereka terpaksa tidur di sebuah pondok tua tak jauh dari sana. Pagi harinya, mereka meneruskan pekerjaan mencari kayu bakar. Dari kemarin belum makan, keduanya merasa sangat kelaparan dan kelelahan. Tak lama kemudian, keduanya pun pingsan. Entah dari mana asalnya, tiba-tiba ada seorang kakek-kakek yang menghampiri mereka. Katanya, “Anak-anak, apa yang kalian lakukan di tengah hutan seperti ini?” Anak-anak yang malang itu kemudian menceritakan apa yang mereka alami. Mulai dari ibu tirinya yang jahat, juga mereka yang tidak diberikan bekal. Kakek itu merasa begitu iba. Ia kemudian menyuruh mereka untuk pergi ke tengah rimbunan belukar untuk mengambil makanan. Setelah mengucapkan terima kasih, keduanya lalu pergi ke tempat yang dimaksud. Ternyata di tengah-tengah semak belukar tersebut, tumbuh banyak sekali pohon buah-buahan. mereka tentu saja merasa senang sekali. Kakak adik tersebut mengatasi rasa lapar dengan memakan buat-buahan yang tersedia. Setelah kenyang, mereka kembali melanjutkan pekerjaan lalu pulang ke rumah. Namun sesampainya di rumah, alangkah terkejutnya kedua anak itu saat mendapati tidak ada siapa-siapa di rumah. Semua barang-barang di rumah habis tak bersisa. Ternyata, orang tuanya memang ingin menelantarkan mereka dan pergi diam-diam. Megetahui itu semua, keduanya hanya bisa menangis. Esok harinya, kedua anak malang itu bertekad untuk mencari orang tuanya. Mereka pun memberi tahu tetangga terdekatnya mengenai hal tersebut. Tetangganya tentu saja merasa iba pada mereka. Sebelum pergi, keduanya diberi makanan untuk bekal selama perjalanan. Anak-anak itu berjalan menyusuri jalan tanpa lelah untuk menemukan ayahnya. Tak terasa, mereka sudah berjalan selama dua hari, tapi belum juga menemukan titik terang. Bekal yang dibawanya juga sudah sangat menipis. Itu tak akan cukup untuk makan mereka hari ini. Tak jauh dari tempatnya berdiri, si anak laki-laki melihat ada asap yang mengepul dari sebuah rumah. Dengan mengajak serta adiknya, ia pergi menuju rumah tersebut untuk meminta bantuan. Ternyata, gubuk tersebut dihuni oleh seorang kakek yang sudah sangat tua. “Kalian ini siapa? Dan apa yang kalian lakukan di tempat terpencil ini?” tanya sang kakek. “Maaf, Kek, kalau kami mengganggu. Kami sedang mencari orang tua kami. Barangkali, kakek pernah melihat seorang laki-laki paruh baya dan wanita muda membawa banyak barang lewat sini?” Kakek tersebut berusaha keras untuk mengingat-ingat. Kemudian katanya, “Beberapa hari lalu, memang ada sepasang suami istri yang lewat sini dan meminjam perahuku untuk menyeberang. Mereka bilang akan menetap di sana dan membuka perkebunan baru.” Kakak beradik itu tentu saja merasa sangat bahagia mendengar hal itu. Mereka kemudian meminjam perahu sang kakek. Setelah mengucap terima kasih, mereka memberanikan diri untuk menyeberangi sungai tersebut, Rasa lapar tak mereka hiraukan lagi. Di pikiran mereka saat ini hanyalah ingin segera bertemu dengan orang tuanya. Usai menyeberang, ternyata keduanya harus berjalan lagi untuk menemukan rumah baru ayahnya. Setelah berjalan selama beberapa hari dan menahan lapar, mereka akhirnya menemukan sebuah rumah yang baru saja dibangun. Si sulung dan bungsu kemudian berjalan mendakat ke pondok. Mereka berteriak-teriak memanggil penghuninya, tapi tak ada yang menjawab. Saat berkeliling mengitari rumah tersebut, si anak perempuan menemukan baju ayahnya yang dijemur di belakang rumah. Ia begitu yakin karena ada bekas jahitan sobek di lengannya. Setelah memberi tahu sang kakak, keduanya lalu masuk rumah tersebut tanpa ragu. Di dalamnya, ternyata memang ada barang-barang milik keluarganya dulu. Sang kakak laki-laki lalu berjalan menuju ke dapur karena merasa sangat kelaparan. Kebetulan sekali, ia menemukan bubur dalam periuk lalu memakannya saat itu juga. Tidak terasa, ia hampir menghabiskan bubur seperiuk sedirian. Adiknya kemudian datang dan mengambilnya dari sang kakak. Perempuan muda ini langsung memakannya begitu saja dari dalam periuk. Bubur yang kakak beradik makan itu sangatlah panas. Hal tersebut mengakibatkan badan mereka menjadi kepanasan. Dengan keadaan seperti itu, mereka berlari-lari mencari sumber air. Keduanya berharap bisa menurukan suhu tubuh mereka saat ini. Dalam perjalanan menuju sumber air, mereka memeluk pohon pisang untuk meredakan sedikit rasa panas yang mendera tubuh mereka. Pohon-pohon pisan tersebut kemudian menjadi layu. Setelah tiba di sungai, tanpa pikir panjang mereka lalu menceburkan diri. Sementara itu, ayah dan ibu tiri baru saja tiba di rumah mereka. Sang ayah begitu terkejut ketika menemukan barang-barang milik kedua anaknya. Si ibu tiri memeriksa dapur dan melihat periuknya sudah kosong. Ia lalu memberi tahukan hal tersebut pada suaminya. Kedua orang dewasa itu lalu keluar rumah dan mengamati sekeliling. Mereka mendapati pohon-pohon pisang di sepanjang jalan menuju sungai layu. Mereka berjalan menyusuri jalan dengan tersebut. Sesampainya di tepi sungai, sang ayah melihat dua makhluk menyerupai ikan besar menyemburkan air dari kepalanya sedang berenang ke sana ke mari. Setelah memikirkan semua yang terjadi, dirinya yakin kalau makhluk tersebut adalah kedua anaknya. Tak berhenti di situ, keanehan lainnya pun terjadi. Istri mudanya tiba-tiba lenyap begitu saja. Barulah kemudian, ia menyadari kalau istrinya bukanlah manusia biasa. Selama ini, sang istri memang tidak pernah memberitahukan asal-usulnya. Nasi memang sudah menjadi bubur. Walaupun menyesal dan bersalah, pria tersebut tidak akan pernah mendapatkan kedua buah hatinya lagi.</t>
  </si>
  <si>
    <t>Legenda Naga Erau</t>
  </si>
  <si>
    <t>Pada zaman dulu kala, terdapat sebuah desa yang terletak di lereng sebuah gunung di daerah Kalimantan Timur bernama Jaitan Layar. Desa tersebut dipimpin oleh seorang petinggi dengan istrinya. Meskipun sudah berusia lanjut, tapi mereka belum juga dikaruniai seorang anak. Pasangan suami istri itu tidak pernah putus asa dan tetap berusaha. Seringkali, mereka pergi bertapa jauh dari kerabat dan penduduk Jaitan Layar. Setiap bertapa, mereka tak henti-hentinya berdoa memohon kepada Dewata agar diberi keturunan. Pada suatu malam, ketika seluruh penduduk di Desa Jaitan Layar tidur terlelap, terdengar bunyi gemuruh di halaman rumah pemimpin dusun. Lingkungan sekitar yang mulanya gelap gulita sekejap menjadi terang benderang. “Cahaya apa itu, Pak?” tanya istri sang Petinggi yang terbangun dari tidurnya. Suaminya hanya menggeleng kepala karena sama-sama tidak tahu. Sang istri kemudian menyuruh suaminya untuk mengecek apa yang yang terjadi di depan rumahnya. Sang Petinggi kemudian memberanikan diri untuk mengecek halaman rumahnya. Ia sangat terkejut melihat keberadaan sebuah batu raga mas di halaman rumahnya. Setelah dicek, ternyata di dalam batu itu terdapat seorang bayi laki-laki yang masih merah seperti baru lahir yang diselimuti kain berwarna emas. Ketika diamati, ternyata tangan kanan bayi laki-laki tersebut memegang sebutir telur ayam. Sementara itu, tangan kirinya memegang sebilah keris emas. Sang bayi terlihat tertidur pulas sambil memegang dua benda di kedua tangannya itu. Sang Petinggi yang masih mencoba memproses apa yang tengah dialaminya kemudian dikejutkan dengan kehadiran tujuh dewa di hadapan matanya. Dikisahkan dalam cerita rakyat Naga Erau, salah satu dari dewa itu lalu berbicara kepada sang Petinggi. “Berterimakasihlah kamu karena doamu telah dikabulkan oleh para dewa. Bayi ini adalah keturunan dari para dewa di kahyangan. Maka dari itu, kamu tidak boleh menyia-nyiakannya. Cara merawat bayi laki-laki itu juga berbeda dengan bayi-bayi pada umumnya,” ujar sang Dewa. “Kamu jangan sampai meletakan bayi itu sembarangan di atas tikar. Ia harus dipangku secara bergantian oleh kaum kerabat sang Petinggi selama empat puluh hari empat puluh malam. Selain itu, ketika dimandikan, air yang dipakai untuk bayi tersebut haruslah dengan air yang diberi bunga-bungaan, bukan air biasa.” Sang Dewa kemudian melanjutkan pesannya, ” Kelak jika bayi laki-laki itu sudah tumbuh besar, maka ia tidak boleh menginjak tanah sebelum diadakan Erau. Ketika melaksanakan acara Tijak Tanah (Menginjak Tanah), kaki anak itu harus diinjakkan pada kepala manusia yang masih hidup dan yang telah mati.” “Selain itu, kaki anak tersebut juga perlu diinjakkan ke kepala kerbau yang telah mati dan yang masih hidup. Saat sang anak ingin mandi di sungai untuk pertama kali, kamu juga hendaknya menggelar Mandi ke Tepian, sama seperti pada upacara Tijak Tanah.” Sang Petinggi menyimak pesan dari sang Dewa dengan seksama. Ia dipenuhi rasa kebahagiaan karena akhirnya bisa memiliki seorang putra. “Terima kasih, Dewa. Saya akan melaksanakan semua petuah Dewa dengan sebaik-baiknya,” ucap sang Petinggi. Setelah selesai menyampaikan pesan kepada sang Petinggi, ketujuh dewa itupun tiba-tiba menghilang. Sang Petinggi lalu membawa bayi laki-laki itu ke rumah dan menceritakan kejadian yang baru saja ia alami pada istrinya. Mendengar penuturan suaminya, sang istri Petinggi merasa sangat bahagia dan jatuh hati dengan bayi laki-laki itu. Bayi tersebut memiliki paras yang tampan bagaikan bulan purnama dengan tubuh yang sehat dan segar. Siapa pun yang memandangnya, akan tumbuh rasa kasih sayang untuk si bayi. Sayangnya, bayi itu kemudian tiba-tiba menangis. Pasangan suami istri itu menebak bahwa si bayi merasa kelaparan. Mereka kebingungan karena payudara istri sang Petinggi tidak mungkin mengeluarkan air susu dikarenakan umurnya yang sudah tua. Sang Petinggi kemudian membakar dupa dan setanggi sembari menebar beras kuning dalam cerita rakyat Naga Erau. Ia lalu memanjatkan doa kepada para dewa supaya bisa memberikan keajaiban pada istrinya untuk bisa memproduksi air susu yang harum baunya. Tak disangka, terdengarlah suara dari Kahyangan setelah sang Petinggi selesai memanjatkan doanya. “Nyai Jaitan Layar, usap-usaplah payudaramu dengan tangan berulang kali sampai muncul air susu darinya, ” perintah suara itu. Sang istri Petinggi segera melakukan perintah dari suara kahyangan tersebut. Ia mengusap-usap payudaranya sebelah kanan sebanyak tiga kali. Ajaibnya, air susu benar-benar keluar dari payudara sang istri Petinggi dan memiliki bau yang harum seperti wangi ambar dan kasturi. Pasangan suami istri itu sangat gembira karena bisa memberikan asupan gizi kepada bayi laki-laki keturunan dewa itu. Sang bayi sendiri berhenti menangis dan dengan penuh semangat menyusu pada payudara istri sang Petinggi. Sesuai dengan petuah dari para dewa, bayi laki-laki itu diberi nama Aji Batara Agung Dewa Sakti. Sang Petinggi dan istrinya merawat putra mereka sesuai dengan petunjuk para dewa. Mereka memandikan anaknya dengan menggunakan air bunga. Tiga hari tiga malam kemudian, putuslah tali pusar Aji Batara Agung Dewa Sakti. Kejadian itu dirayakan oleh seluruh penduduk Jaitan Layar dengan sukacita. Mereka merayakannya dengan menembakkan meriam Sapu Jagat sebanyak tujuh kali. Selama empat puluh hari empat puluh malam, Aji dipangku bergantian oleh penduduk desa Jaitan Layar. Mengingat latar belakangnya, mereka menjaga bayi itu dengan sebaik-baiknya karena tidak mau mengecewakan sang Petinggi dan para dewa di kahyangan. Lima tahun telah berlalu. Aji telah menjadi anak kecil yang bisa berjalan ke sana dan ke mari. Sayangnya, sang Petinggi dan istrinya belum bisa membolehkan putra mereka untuk bermain dengan teman-temannya sebelum upacara Tijak Tanah dilakukan. Beberapa hari kemudian, sang Petinggi dibantu dengan para penduduk Desa Jaitan Layar menggelar pesta Erau yang didalamnya juga dilaksanakan upacara Tijak Tanah dan Mandi ke Tepian. Dalam cerita rakyat Naga Erau, penyelenggaraan pesta Erau dilakukan selama empat puluh hari empat puluh malam secara meriah. Sang Petinggi menyembelih kerbau sesuai dengan perintah para dewa dan menyediakan jenazah untuk upacara Tijak Tanah. Aji Batara Agung Dewa Sakti kemudian diarak dan kakinya dipijakkan pada kepala hewan dan manusia yang telah ditutupi dengan kain berwarna kuning. Setelah upacara Tijak Tanahi selesai, para penduduk Jaitan Layar lalu membawa putra sang Petinggi ke sungai untuk upacara Mandi ke Tepian. Dalam upacara tersebut, Aji dimandikan dan kakinya dipijakkan pada batu yang ada di sungai. Selain putra sang Petinggi, semua warga desa ikut mandi, baik perempuan atau laki-laki, muda dan tua. Selepasnya, Aji Batara Agung Dewa Sakti diarak pulang ke rumah orangtuanya. Oleh orang-orang, putra sang Petinggi itu kemudian dipakaikan baju kebesaran. Aji lalu kembali dibawa ke halaman dengan dilindungi payung agung dan diiringi lagu gamelan Gajah Perwata serta bunyi meriam Sapu Jagat. Ketika penduduk Jaitan Layar sibuk meramaikan arak-arakan itu, tiba-tiba saja terdengar bunyi dentuman guntur yang dahsyat. Suaranya membuat bumi seperti tergoncang disertai hujan panas turun merintik. Namun, kejadian itu rupanya tidak berlangsung lama karena cahaya cerah kembali menerangi langit desa Jaitan Layar. Melihat kejadian itu, penduduk desa lalu menghamparkan kasur agung dan permadani kemudian membaringkan Aji Batara Agung Dewa Sakti di atasnya. Selanjutnya, upacara diteruskan dengan pengasahan gigi putra sang Petinggi yang kemudian diberi makan sirih. Setelah itu, pesta Erau dalam cerita rakyat Naga Erau dimulai dengan berbagai macam pertunjukan permainan yang meriah. Para penduduk laki-laki dan perempuan silih berganti menari serta adanya adu binatang untuk hiburan. Beragam makanan dan minuman pun disajikan untuk dinikmati bersama. Pesta itu dilaksanakan hingga tujuh hari tujuh malam dengan tidak putusnya-putusnya. Setelah pesta berakhir, sang Petinggi kemudian membagikan semua bekas bala-balai kepada penduduk yang kurang mampu. Hal yang sama juga dilakukan oleh istri sang Petinggi. Ternyata, pesta Erau itu juga mengundang tamu dari berbagai penjuru negeri karena setelah acara selesai mereka beramai-ramai berpamitan pada sang Petinggi dan Aji. Saat berpamitan, mereka tiada hentinya memuji-muji Aji, “Tak ada seorang pun yang dapat menyamainya, baik wajah tampannya maupun sikapnya yang berwibawa.” Seiring berjalannya waktu, Aji Batara Agung Dewa Sakti tumbuh menjadi seorang laki-laki yang tampan, gagah, cerdas, dan bijaksana. Ia kemudian diangkat menjadi raja pertama dari Kerajaan Kutai Kartanegara Ing Marta Dipura (1300–1325). Ketika menjadi raja, Aji mempersunting Putri Karang Melenu. Konon ceritanya, Putri Karang Melenu merupakan titisan dari para dewa di kahyangan yang mulanya berwujud ulat kecil. Ia dirawat oleh petinggi di salah satu desa yang berada di pinggir aliran Sungai Mahakam. Tak disangka, ulat kecil yang dirawat itu lama-kelamaan tumbuh menjadi seekor naga yang besar. Melalui mimpi, naga itu menenangkan orangtua angkatnya supaya tidak takut dengannya karena ia tidak memiliki niat jahat. Ia hanya ingin dibuatkan tangga di depan rumah supaya bisa pergi ke Sungai Mahakam. Sang Petinggu kemudian menceritakannya mimpinya pada istrinya dan segera melaksanakan pesan yang ia dapat. Ketika mengerjakan tangga, sang Petinggi mendapatkan wangsit dari seorang putri yang meminta laki-laki itu untuk mengikuti ke mana pun sang Naga merayap. Putri itu juga meminta agar sang Petinggi membakar wijen hitam serta menaburi tubuh sang Naga dengan beras kuning. Benar saja, setelah tangganya selesai, sang Naga dalam cerita rakyat Naga Erau dikisahkan segera turun dari rumah panggung orangtua angkatnya dan merayap menuju Sungai Mahakam. Sesampainya di sunga, sang Naga berenang tujuh kali kali berturut-turut ke bagian hulu dan hilir sungai. Sang Petinggi dan istrinya mengikuti pergerakan naga itu dengan menaiki perahu. Lalu, sang Naga menuju Tepian Batu dan berenang ke kiri serta ke kanan tiga kali sebelum akhirnya menyelam ke dalam sungai. Secara bersamaan, terjadilah peristiwa yang tak diduga di mana air sungai bergejolak dan lewatnya angin yang bertiup kencang. Hujan deras turun bersamaan dengan munculnya guntur dan petir di langit. Sang Petinggi bersama istrinya yang masih terkejut dengan apa yang terjadi di sekitar mereka segera mendayung perahu ke tepian untuk menyelamatkan diri. Namun, peristiwa itu ternyata tidak berlangsung lama karena cuaca tiba-tiba menjadi cerah kembali. Meskipun begitu, pasangan suami istri yang ada di tepian sungai bertanya-tanya keberadaan sang Naga. Ketika masih sibuk mencari, mereka kemudian melihat suatu pemandangan yang menakjubkan. Air Sungai Mahakam di mana menjadi tempat sang Naga tenggelam keluar buih-buih. Selain itu, warna sinar pelangi juga menerpa buih-buih dan menampilkan cahaya yang kemilau. Sang Petinggi dengan istrinya mendekati buih-buih itu dan menemukan sebuah gong besar yang di dalamnya terdapat seorang bayi perempuan. Pasangan suami istri itu segera mendayung perahu mereka untuk menyelamatkan bayi itu. Mereka lalu mengambil gong yang berisi bayi itu dan membawanya pulang ke rumah. Kebetulan, mereka memang telah lama ingin memiliki seorang anak. Sang Petinggi dan istrinya merawat bayi perempuan itu seolah-olah seperti anak kandung mereka sendiri. Mereka sangat bahagia karena bisa membesarkan anak yang merupakan titipan dari kahyangan. Pada suatu malam, sang Petinggi menerima wangsit dari para dewa dalam mimpinya untuk memberikan nama kepada bayi perempuan itu setelah tali pusarnya putus. Tiga hari setelah kejadian di Sungai Mahakam, tali pusar bayi perempuan itu putus dan akhirnya ia diberi nama Putri Karang Melenu. Putri yang memiliki paras cantik dan kepribadian yang luhur itu kemudian dinikahi oleh Aji Batara Agung Dewa Sakti dan menjadi permaisuri pertama Kerajaan Kutai Martapura. Dari pernikahan tersebut, lahirlah seorang putra bernama Aji Batara Agung Paduka Nira. Begitulah ulasan cerita rakyat lengkap tentang Naga Erau yang berasal dari Kalimantan Timur.</t>
  </si>
  <si>
    <t>Putri Mambang Linau</t>
  </si>
  <si>
    <t>Alkisah, pada zaman dahulu, di tanah Bengkalis, Riau hiduplah seorang pria yang hidup sebatang kara dan sangat miskin. Namanya Bujang Enok. Di kalangan masyarakat sekitar, ia dikenal ramah dan murah hati. Setiap hari, ia pergi ke hutan untuk mencari kayu bakar yang kemudian ia jual ke pasar. Hasilnya, biasanya hanya cukup untuk membeli sedikit beras dan lauk makan. Meski begitu, ia tak pernah mengeluh. Ia selalu bersyukur pada Tuhan yang Maha Esa atas nikmat dan rezeki yang ia dapatkan. Pada suatu pagi, seperti biasa, Bujang Enok pergi ke hutan untuk mencari kayu bakar. Ketika asyik mencari kayu, tiba-tiba saja ada ular berbisa yang menghadangnya. “Sss..ssssss,” ular itu mendesi dan menjulurkan lidahnya ke arah pemuda malang itu. Tak ingin melukai ular itu, Bujang Enok berusaha menghalaunya dengan baik. Akan tetapi, binatang buas itu tak kunjung mau pergi. Lalu, Enok pun mendiamkan ular itu. Akan tetapi, tiba-tiba saja ular itu hendak mematuk Enok. Dengan sangat terpaksa, ia pun melecutkan tongkat rotan, pusaka peninggalan ayahmya, tepat di tubuh si ular. Sekali pukul, ular itu menggeliat dan mati. Karena merasa bersalah, Enok pun menguburnya di suatu tempat. Kemudian, pemuda itu melanjutkan mencari kayu bakar. Kejadian mengejutkan pun ada lagi. Kali ini, Bujang Enok mendengar suara perempuan sedang bercakap-cakap. “Tampaknya, ular berbisa itu telah mati,” kata seoarang perempuan dari arah lubuk di pinggir sungai. “Syukurlah, berarti kita sudah aman. Tak ada lagi ular yang mengganggu kita,” sahut perempuan lainnya. Semakin lama, suara para perempuan yang bercakap-cakap itu semakin terdengar jelas di telinga Bujang Enok. Akan tetapi, ia tak menghiraukannya dan ia terus melanjutkan pekerjaannya mencari kayu bakar. Ketika hari semakin panas, Bujang Enok memutuskan tuk pulang ke gubugnya. Ia merasa sangat lapar. Lalu, ia pun langsung menuju ke dapur. Betapa terkejunya ia melihat meja dapurnya telah penuh dengan makanan. Ada nasi dan segala lauk pauk yang lezat. Karena lapar tak terahankan, ia pun langsung melahap semua makanan di meja. Setelah menghabiskannya, ia pun berpikir, “Siapa yang menyiapkan makanan ini? Ibuku sudah meninggal, begitu pun dengan ayahku. Aku pun tak punya tetangga dekat. Lantas, siapa ya yang menyiapkannya?” Pikiran-pikiran itu terus berkecamuk dalam benaknya. Ia pun berniat tuk mencari orang yang telah masuk ke rumahnya dan menyiapkan makanan. Karena ingin mengetahui siapa yang menyiapkan makanan, keesokan harinya, Bujang Enok tak pergi ke hutan. Ia besembunyi di semak-semak dekat rumahnya, barangkali bisa memergoki orang yang menyiapkan makanan untuknya. Dari pagi hingga siang, ia menunggu orang misterius itu dengan sabar. Menjelang tengah hari, ia mendapati 7 orang gadis cantik jelita membawa makanan lezat dan masuk ke rumah Bujang Enok. “Siapa gerangan mereka? Kenapa mereka membawakanku makanan?” tanyanya dalam hati. Ketujuh gadis itu mengenakan selendang berwarna-warni. Dari ketujuh gadis itu, ada satu yang membuat Enok jatuh cinta. “Wah, cantik sekali gadis berselendang jingga itu. Baru kali ini aku melihat wanita secantik ini,” gumam Enok dalam hati. Tak lama kemudian, para gadis itu keluar dari rumah Bujang Enok dan berjalan ke arah lubuk hulu sungai. Dengan langkah diam dan hati-hati, pemuda yang sedang penasaran itu mengikuti para gadis hingg ke pinggir sungai. Ia lalu bersembunyi di semak-semak. Dari balik semak-semak, Bujang Enok dapat menyaksikan dengan jelas ketujuh gadis itu sedang mandi. Mereka meletakkan selendangnya pada sebuah ranting pohon. Karena sedang asyik mandi sambil bersendau gurau, para gadis itu tak menyadari ada yang mengintip. Lalu, dari balik semak-semak itu, Bujang Enok mengambil selendang berwarna jingga. Setelah berhasil mendapatkannya, ia menyembunyikan selendang di dalam bajunya. Ia pun kembali bersembunyi di semak-semak. Tak lama kemudian, ketujuh gadis itu pun selesai mandi dan berganti pakaian. Masing-masing mengambil dan mengenakan selendang yang mereka letakkan di ranting. Mendapati selendangnya menghilang, gadis berselendang jingga itu pun panik. “Selendangku di mana? Kok, tiba-tiba menghilang?” tanya gadis itu sambil mencari-cari di sekitar sungai. Sayangnya, selendangnya tak jua ditemukan. Saat hari semakin sore, dengan sangat terpaksa keenam gadis lainnya berpamitan. “Maafkan kami, kami harus kembali khayangan. Kami akan kembali besok menemuimu,” ucap mereka sambil menari dan kemudian melayang terbang ke langit. Gadis berselendang jingga itu pun duduk di tepi sungai sendirian. Ia menangis dan sedih karena tak dapat kembali ke khayangan. Sementara itu, Bujang Enok merasa tercengang atas kejadian yang baru saja ia lihat. Setelah itu, Bujang Enok keluar dari persembunyian dan menghampiri gadis yang sedang bersedih. “Kenapa kau menangis duhai gadis cantik?” tanya Bujang Enok, meski ia tahu alasannya. “Saya sedang kehilangan selendang, Tuan. Barangkali Tuan melihat selendang berwarna jingga, saya mohon berikan kepada saya,” pinta gadis itu. “Saya tahu di mana selendang itu,” ucap Enok. “Di mana, Tuan? Tolong tunjukkan kepada saya. Sebab, saya tak bisa pulang tanpa selendang itu,” ucap gadis itu penuh harap. “Saya akan mengembalikan selendang berwarna jingga itu dengan satu syarat,” ucap pemuda itu. “Syarat apakah itu, Tuan?” ucap gadis itu kecewa. “Kau harus menikah denganku. Kalau syarat itu kau penuhi, akan kukembalikan selendangmu,” ucap Bujang Enok. “Baiklah, saya akan menikah dengan, Tuah. Tapi, saya juga punya syarat. Tuan harus berjanji, jika saya terpaksa menari dengan selendang itu, berarti kita harus bercerai,” ucapnya. “Baiklah, aku akan terus mengingat syarat darimu,” ucap Bujang Enok. Mereka pun setuju dengan persyaratan dan perjanjian masing-masing. Sebelum melaksanakan pernikahan, mereka saling berkenalan. “Namaku Bujang Enok. Siapa namamu?” tanya pemuda itu. “Nama saya Mambang Linau, Tuan. Saya tinggal di khayangan,” ucap gadis itu, Tak lama kemudian, mereka pun menikah dan menjalani bahtera rumah tangga dengan penuh cinta kasih. Meski awalnya tak saling kenal, mereka hidup bahagia dan rukun. Sejak menikah dengan Mambang Linau, Bujang Enok semakin dikenal dengan sifat pemurahnya. Kemurahan hatinya pun terdengar hingga telinga sang Raja yang berkuasa di negeri itu. Sang Raja lalu mengundang Bujang Enok ke istana. Keesokan harinya, Bujang Enok datang menghadap sang Raja. “Baginda, kalau boleh tahu, ada apa Baginda memanggil rakyat kecil seperti hamba ini ke istana? Apakah hamba berbuat kesalahan?” tanyanya khawatir. “Tidak, kamu tak berbuat kesalahan. Aku mendengar kalau kau punya sifat yang murah hati. Karena itu, aku hendak menjadikanmu sebagai Batin (Kepala Kampung) di Desa Petalangan. Apakah kamu bersedia?” tanya sang Raja. Bujak Enok sangat terkejut. “Ampun, Baginda. Jika itu memang kehendak Baginda, dengan senang hati hamba bersedia menjadi Batin,” ucap Bujang Enok sambil memberi hormat. Tak lama kemudian, pemuda itu pun resmi dilantik menjadi Batin di kampung Petalangan. Semenjak menjadi Batin, Bujang Enok menjadi salah satu orang kepercayaan sang Raja. Tiap ada pesta di istana, sang Raja pun memintanya turut hadir. Pada suatu hari, Raja mengadakan pesta besar di istana. Pesta itu dimeriahkan oleh tarian dari para dayang, istri pembesar istana serta istri kepercayaan Raja. Itu berarti, seharusnya Putri Mambang Linau juga turut menari. Sang Putri mengalami pergolakan batin. Dalam hati, ia berkata,”Kalau aku ikut menari, aku akan bercerai dengan suamiku. Bagaimana ini?” Baru saja selesai bergumam, namanya pun dipanggil, “Kami persilakan Putri Mambang Linau, istri dari Kepala Kampung Petalangan, untuk menari di panggung.” Mendengar namanya dipanggi, hati Puti Mambang Linau semakin berdebar. Ia tak tahu harus berbuat apa. Mengetahui sang istri panik, Bujang Enok pun memegang tangannya dan berkata,”Istriku, kakanda sangat menjujung tinggi titah Raja. Tak mengapa jika kau ingin menari.” Mendengar bisikan suaminya, Putri Mambang Linau pun berkata,”Baiklah, aku akan menari, demi menjujung tinggi titah Raja.” Ucapnya sambil mengenakan selendang berwarna jingga. Sebelum memulai tarian, sang Putri melakukan gerakan persembahan untuk menjaga kesopanan dalam istana dan untuk menghormati sang Raja. Ia lalu melambaikan selendangnya. Lalu, perlahan-lahan kakinya diangkat seperti tak berpijak di bumi. Tiba-tiba saja, Putri Mambang Linau melayang dan membubung tinggi ke angkasa menuju khayangan. Semua mata yang memandangnya terbelalak tak percaya. Sejak saat itu, Putri Mambang Linau tak kembali lagi ke bumi. Sejak itu pula, ia dan suaminya bercerai. Betapa besar pengorbanan Bujang Enok untuk menghormati perintah sang Raja. Mengetahui alasan di balik kepergian Putri Mambang Linau, sang Raja pun menganugerahkan sebuah kehormatan pada Bujang Enok. Ia diangkat menjadi Penghulu yang berkuasa di Istana. Dari peristiwa tersebut, lahirlah sebuah pantun ratapan Bujang Enok yang bebunyi, “Ambillah seulas si buah limau. Coba cicipi di ujung-ujung sekali. Sudahlah pergi si Mambang Linau, hamba sendiri menjujung duli.” Untuk mengenang jasa sang Putri, setiap tahun istana mengadakan acara tari persembahan. Tarian itu mengisahkan tentang asmara Putri Mambang Limau dan Bujang Enok sejak pertama bertemu hingga berpisah.</t>
  </si>
  <si>
    <t>Si Jangoi</t>
  </si>
  <si>
    <t>Pada zaman dahulu kala, hiduplah seorang panglima yang sakti mandraguna di Negeri Riau. Panglima ini dikenal sebagai Panglima Kawal. Rakyat di Negeri Riau sendiri menggambarkan laki-laki ini sebagai sosok yang cerdas dan pemberani. Nama Panglima Kawal tak hanya masyhur di Negeri Riau, tapi juga wilayah-wilayah luar negeri tersebut. Maka dari itu, tak ada bajak laut atau perompak yang berani menyerang dan menguasai Negeri Riau karena mereka takut berhadapan sang panglima. Namun, ternyata ketakutan itu tak dirasakan oleh si Jangoi. Pimpinan perampok ini bersama anak-anak buahnya beramai-ramai mendatangi Negeri Riau. Kapal-kapal rombongan perampok ini bersandar di pelabuhan negeri itu. Reputasi si Jangoi sendiri tidak kalah populer dengan Panglima Kawal. Ia adalah sosok perampok yang ditakuti dan terkenal dengan kesaktiannya. Kedatangan rombongan perampok yang dipimpin si Jangoi disambut oleh beberapa hulubalang Negeri Riau. “Mohon maaf, Tuan. Kalau boleh kami tahu, siapakah Tuan ini dan apa maksud kedatangan Tuan ke Negeri Riau?” tanya salah satu hulubalang. “Aku adalah Jangoi!” jawab si Jangoi dengan lantang di atas geladak kapalnya. “Maksud kedatanganku ke sini adalah untuk menguasai Negeri Riau! Maka dari itu, hendaklah seluruh rakyat negeri ini segera menyatakan ketundukan mereka kepadaku. Niscaya mereka akan aku ampuni dan nyawa mereka akan selamat!” ujar si Jangoi. “Namun, jika ada yang berani melawanku, aku dan segenap anak-anak buahku akan beramai-ramai membuat lubang kubur mereka sendiri di sini!” lanjut pemimpin perampok ini dengan sombong. Para hulubalang yang menyaksikan keangkuhan si Jangoi sebenarnya sudah merasa muak. Akan tetapi, mereka berusaha bersabar dan mengontrol amarah karena tidak mau ada penyerangan tiba-tiba yang memakan nyawa rakyat sekitar pelabuhan. Salah satu hulubalang kemudian meminta si Jangoi untuk menunggu di kapalnya. Sementara itu, para hulubalang akan mengutus seseorang untuk menyampaikan kedatangan si Jangoi kepada Panglima Kawal. Mendengar penjelasan itu, si Jangoi hanya menjawab, “Aku tidak peduli kalian ingin melaporka kepada siapa! Entah kepada panglima atau raja sekalipun, si Jangoi yang kesaktiannya sudah masyhur hingga ke Kamboja, Brunei, Serawak, dan Sumatera, tengah menunggu di sini. Aku tidak sudi untuk menghadap panglima atau rajamu. Mereka yang harus menghadapku!” Pimpinan dari rombongan hulubalang itu lalu pergi ke istana. Ia menghadap ke Panglima Kawal dan menjelaskan kedatangan si Jangoi. “Kedatangan Tuan ditunggu oleh pemimpin perampok di kapalnya yang bersandar di dermaga” lapor pemimpin hulubalang itu. Panglima Kawal yang menerima laporan itu kemudian mengadakan perundingan bersama orang-orang kepercayaannya. Meskipun ia memiliki kesaktian dan tidak takut akan tantangan si Jangoi, panglima ini menginginkan jalan perdamaian daripada pertempuran. Jika si Jangoi bersama kawanan anak buahnya memutuskan untuk menyerang, maka akan ada korban jiwa. Menurut sang panglima, perang menjadi jalan terakhir bila perundingan telah gagal dan tidak ada solusi lain. Keesokan harinya, Panglima Kawal menemui si Jangoi seorang diri tanpa diiringi pengawal ataupun membawa senjata. Ia datang ke kapal tempat di mana si Jangoi berada. Kedatangan sang panglima ternyata membuat pimpinan perampok ini terkejut. Dalam cerita rakyat si Jangoi, ia kagum dengan keberanian Panglima Kawal karena ia berani menemui pimpinan perompak dengan percaya diri. Ia menduga bahwa sang panglima pastilah memiliki kesaktian yang tidak main-main. Untuk menghormati kedatangan Panglima Kawal, si Jangoi mempersilahkan duduk laki-laki tersebut di kapalnya. Ia lalu menyuguhkan sirih lengkap beserta kapur dan juga pinang untuk panglime Negeri Riau itu. Tanpa sepengetahuan sang panglima, ternyata si Jangoi telah melangsungkan rencana jahatnya. Panglima Kawal mengamati hidangan sirih yang disuguhkan oleh si Jangoi. Ternyata, daun sirih yang dihidangkan untuknya telah diganti menjadi daun jelatang. Meskipun wujudnya mirip, daun jelatang adalah daun yang beracun. Sadar akan rencana jahat yang dimiliki oleh si Jangoi, Panglima Kawal hanya tersenyum dan menolak hidangan sirih itu. Penolakan sang panglima tidak membuat si Jangoi merasa tersinggung ataupun sakit hati. Sang pemimpin perompak kemudian menyuguhkan bakik. Ia percaya bahwa seseorang yang tidak memakan sirih, tentu akan memakan bakik. Laki-laki ini menyuguhkan bakik dalam tapak sirih. Si Jangoi telah menempatkan paku-paku beracun ke dalam bakik yang ia sajikan. Laki-laki ini mengajak sang panglima untuk menikmati bakik itu. Panglima Kawal hanya tersenyum dan mengambil bakik suguhan si Jangoi. Sang panglima memakan bakik yang di dalamnya terdapat paku-paku beracun dengan nikmat. Sembari mengunyah, dijelaskan dalam cerita rakyat si Jangoi kalau ia berucap, “Tuan Jangoi, mari makan bakik ini bersama-sama”. Mendengar ajakan sang panglima, si Jangoi merasa kikuk dan bingung. Hati pemimpin perompak ini tiba-tiba menjadi gentar. Ia tidak menyangka bahwa Panglima Kawal akan menyantap bakik dengan tenang. Si Jangoi merasa yakin bahwa racun yang ia lumurkan pada paku-paku dalam bakik adalah racun yang sangat mematikan. Orang-orang normal akan menemui kematiannya setelah beberapa saat mengonsumsi racun itu. Panglima Kawal sendiri terlihat baik-baik saja setelah menyantap bakik suguhan si Jangoi. Ia tetap segar bugar dan terus mengunyah tanpa henti. Ia bahkan kembali membujuk si Jangoi untuk makan bersamanya. “Ayolah, Tuan Jangoi. Rasa bakik ini sangat enak dan sayang untuk tidak dicicipi. Jika tidak memakan sirih, bagi orang Riau wajib untuk memakan bakik,” ujar sang panglima. Si Jangoi pun hanya diam dan tersenyum kecil. Kegentaran hati si Jangoi semakin menjadi-jadi ketika melihat Panglima Kawal mematahkan bakik dengan jari-jari tangannya. Orang biasa tentu tidak bisa mematahkan paku-paku dalam bakik itu. Si Jangoi merasa tidak berdaya setelah melihat kesaktian yang ditampilkan Panglima Kawal di hadapannya. Ia sudah membayangkan bagaimana jari-jari tangan sang palima dengan mudahnya mematahkan tulang-tulang tubuhnya. “Ampuni kamu, Tuan. Maafkan atas kelancangan kami,” ucap si Jangoi sembari menghaturkan sembahnya pada sang panglima. “Kami menyerah kalah,” lanjut pimpinan perompak itu dalam cerita rakyat si Jangoi. Si Jangoi akhirnya memutuskan membatalkan niatnya untuk menyerang dan menguasai Negeri Riau. Ia sudah melihat dengan mata kepalanya sendiri kesaktian Panglima Kawal. Laki-laki ini sudah memperkirakan kalau ia akan kalah jika bertarung dengan sang panglima. Setelah pertemuannya dengan Panglima Kawal, si Jangoi lalu menyuruh anak-anak buahnya untuk segera mempersiapkan kepergian mereka meninggalkan dermaga Negeri Riau. Ia menyatakan bahwa mereka akan kembali berlayar ke lautan lepas. Sebelum rombongan kapalnya benar-benar meninggalkan Negeri Riau, si Jangoi mengambil bakik yang berisi paku-paku beracun. Ia kemudian melemparkan bakik itu ke laut sambil bersumpah, “Kalau bakik ini tidak timbul, aku tak akan datang lagi ke tempat ini!” Tak lama kemudian, bakik yang dilemparkan si Jangoi ternyata tidak muncul ke permukaan air laut. Dengan begitu, si Jangoi lalu memimpin segenap anak buahnya berlayar meninggalkan Negeri Riau. Setelah kepergian si Jangoi dan anak-anak buahnya, Negeri Riau kembali dalam keadaan aman, tenteram, dan damai seperti semula. Dikisahkan dalam cerita rakyat si Jangoi kalau tak ada perompak yang berani menginjakkan kaki ke negeri itu seperginya sang pemimpin perompak. Kabar tentang si Jangoi yang tidak berani melawan Pangeran Kawal tersebar hingga kemana-mana. Jika si Jangoi yang merupakan perompak terkenal akan kekuatannya saja menyerah, maka sudah pasti kesaktian Panglima Kawal tidak ada banding. Hari demi hari berlalu. Kehidupan rakyat di Negeri Riau berlangsung dengan damai sampai akhirnya tersiar kabar bahwa Panglima Kawal telah mangkat. Kesedihan pun menyelimuti semua orang yang tinggal di Negeri Riau. Kepergian Panglima Kawal yang merupakan panglima terbaik yang pernah dimiliki Negeri Riau meninggalkan rasa duka yang mendalam. Banyak orang yang menangis mengingat jasa sang panglima yang walaupun memiliki kesaktian selalu mengutamakan jalur perdamaian. Kabar kematian Panglima Kawal sampai ke telinga si Jangoi. Keinginannya untuk menyerang dan menguasai Negeri Riau kembali muncul. Tanpa menghabiskan banyak waktu, ia pun memerintahkan anak-anak buahnya untuk mempersiapkan pelayaran ke Negeri Riau. Beberapa hari kemudian, kapal yang dinaiksi si Jangoi sampai ke perairan di mana ia dulu pernah bersumpah tak akan menginjakkan kaki ke Negeri Riau lagi. Wilayah perairan itu terletak di antara Teluk Keriting dan Pulau Penyengat. Saat si Jangoi berada di anjungan kapal, ia kemudian tiba-tiba jatuh dan merasa kesakitan. Melihat pemimpin mereka dalam keadaan sakit, anak-anak buah si Jangoi mendatangkan tabib agar bisa mengobati penyakitnya. Namun, tabib yang ahli sekalipun ternyata tidak bisa menyembuhkan penyakit yang diderita si Jangoi. Tubuh laki-laki itu semakin hari semakin lemah. Si Jangoi lalu mulai berpikir apakah sakitnya berhubungan dengan sumpah yang telah ia langgar. Si Jangoi menyesal karena telah melanggar sumpahnya sendiri yang berakibat pada sakit yang ia derita. Namun, penyesalan itu sudah terlambat karena tak waktunya mendekati ajal semakin dekat. Si Jangoi kemudian berpesan kepada segenap anak buahnya untuk melemparkan jenazahnya ke wilayah perairan itu. Setelah mengucapkan pesan itu, si Jangoi menghembuskan napas terakhirnya. Sesuai dengan pesan terakhirnya, segenap anak buah Si Jangoi menceburkan jenazah pimpinan mereka ke laut tempat ia dulu bersumpah. Tak disangka, sebuah keajaiban terjadi setelah mayat si Jangoi tenggelam ke laut. Secara ajaib, muncul sebuah pulau di daerah laut itu. Para anak buah kapal yang menyaksikan keajaiban itu kemudian menamakan pulau tersebut sebagai Pulau Si Jangoi. Begitulah cerita rakyat tentang perompak kejam si Jangoi.</t>
  </si>
  <si>
    <t>Putra Lokan</t>
  </si>
  <si>
    <t>Pada zaman dahulu kala, ada sebuah kerajaan di hulu Sungai Bintan yang diperintah oleh seorang raja yang sangat adil. Sang raja telah memiliki seorang permaisuri yang begitu dicintainya. Kehidupan rumah tangganya pun begitu rukun dan bahagia. Kemudian pada suatu hari, sang raja melihat istrinya lesu dan bersedih. “Istriku, kenapa kamu bersedih? Coba katakan padaku, janganlah dipendam sendirian.” “Suamiku, kita sudah lama membina rumah tangga. Namun, hingga saat ini kita belum diberi keturunan. Aku sangat menginginkan seorang anak,” jawabnya lesu. Mendengar penuturan istrinya, sang raja hanya bisa menenangkan hatinya. “Kita berdoa dan serahkan saja semuanya pada Tuhan yang Maha Kuasa. Untuk sekarang, mungkin memang kita belum dipercaya untuk memiliki anak.” Sang istri hanya mengangguk mendengar jawaban dari suaminya itu. Namun, tetap saja hatinya begitu merindukan kehadiran seorang anak. Pada suatu pagi, sang raja dan permaisuri sedang berjalan-jalan di sekitar Sungai Bintan. Saat sedang asyik bercengkrama, tiba-tiba sang permaisuri jatuh pingsan. Raja pun panik bukan main. Ia kemudian membawa istrinya masuk ke istana dan menyuruh pengawal untuk memanggilkan tabib. Sang raja awalnya sudah berpikiran yang tidak-tidak mengenai kondisi istrinya. Terlebih lagi, tabib mengatakan kalau dirinya tidak bisa menyembukan permaisuri. Ternyata oh ternyata, wanita itu sedang mengandung seorang bayi. Mendengar hal itu, perasaan raja begitu lega sekaligus bahagia. Akhirnya, doa dan harapan mereka dikabulkan oleh Tuhan. Tak hanya raja, rakyat kerajaan juga bersukacita menyambut kehadiran sang pangeran. Sang permaisuri menjalani kehamilannya dengan penuh kebahagiaan. Hingga tak terasa sembilan bulan terlah berlalu, pangeran kecil pun telah siap untuk datang ke dunia. Namun, alangkah terkejutnya raja dan permaisuri ketika yang lahir bukanlah seorang bayi, melainkan lokan atau kerang. Raja merasa sangat malu. Raja kemudian merasa bimbang. Ia tidak tahu apa yang harus dilakukan. Kemudian, bendahara kerajaan yang memiliki niat jahat memberi saran kepada raja untuk membuang mereka ke hutan. Raja yang saat itu masih bingung tentu sangat mudah untuk dipengaruhi. Ia langsung menyetujui rencana tersebut. Setelah itu, ia segera menyuruh pengawal untuk membuang permaisuri dan anaknya ke hutan. Dengan begitu, ia tidak akan merasa malu karena menanggung aib. Sesampainya di hutan, sang permaisuri merasa sangat takut, sedih, dan bingung. Ia benar-benar tidak tahu apa yang harus dilakukannya. Saat sedang menangis, kemudian ada seorang nenek yang menghampirinya. Namanya nenek Kebayan. Karena tak tega membiarkan permaisuri sendirian, sang nenek lalu mengajaknya tinggal bersama. Rumah nenek Kebayan hanyalah sebuah gubuk yang kecil dan sempit. Meskipun begitu, sang permaisuri tetap merasa bersyukur sekali. Setidaknya, di dunia ini masih ada yang peduli dengan ia dan anaknya. Bulan berganti bulan, tahun berganti tahun, hingga tak terasa 18 tahun pun sudah berlalu. Sang permaisuri masih tinggal di gubuk kecil dengan nenek Kebayan. Anaknya yang berwujud lokan juga tumbuh dengan sehat. Anak tersebut selama ini tinggal di sebuah kolam kecil. Kemudian pada suatu malam saat bulan pernama, ada seorang pemuda tampan yang keluar dari dalam kolam. Permaisuri dan nenek Kebayan tentu saja pada awalnya merasa takut. “Siapa sebenarnya kamu ini, anak muda? Mengapa kamu keluar dari dalam kolam itu?” tanya sang permaisuri. “Ampun Ibu, tidak usah takut. Aku putramu yang selama ini engkau rawat dengan baik,” jawabnya sopan. Meskipun awalnya tidak percaya, permaisuri akhirnya bisa menerimanya juga. Ia merasa sangat begitu bahagia melihat buah hatinya tumbuh menjadi seorang pemuda yang begitu tampan dan gagah. Beberapa waktu kemudian, sang pangeran mengatakan kepada ibunya kalau ia penasaran dan ingin melihat keadaan kerajaan. Meski awalnya tak menyetujui, wanita itu akhirnya mengizinkan dan malah ikut serta. Permaisuri dan pangeran kemudian menyewa sebuah rumah di pinggir kota. Pangeran Lokan kemudian juga menyamar sebagai pedagang keliling supaya bisa berjalan dengan bebas dan tidak dicurigai. Dari hasil pengamatan yang diperolehnya selama beberapa waktu, ia mendapatkan sebuah fakta kalau ternyata ayahnya tidak lagi menjadi seorang raja. Posisi raja untuk saat ini telah digantikan oleh bendahara istana. Sayang sekali, keberadaan ayahnya pun masih tidak diketahui. Ia terus mencari-cari informasi mengenai hal tersebut. Ternyata, sang bendahara yang jahat mengurungnya di sebuah sumur yang beracun. Setelah mendapatkan berita tersebut, Pangeran Lokan kemudian menyampaikannya kepada ibunya. Mendengar hal itu, tentu saja ibunya terkejut dan menyuruh anaknya untuk mencari cara untuk menolong sang ayah. Meskipun dulu dibuang, keduanya tidak menaruh dendam. Mereka tentu saja tidak tega melihat raja disekap dan menderita di sumur beracun. Maka dari itu, Pangeran Lokan berusaha mengatur strategi untuk segera membebaskan ayahnya. Pangeran Lokan berhari-hari berusaha untuk menemukan lokasi di mana sumur beracun berada. Setelah ketemu, ia tidak langsung begitu saja bisa menolong karena tempat itu dijaga oleh banyak pengawal. Namun, kemudian dirinya berpikir kalau tidak membebaskan ayahnya begitu saja. Ia juga harus memberikan pelajaran terhadap bendahara yang jahat dan tamak itu. Maka dari itu, ia mengalihkan strateginya untuk menyerang sang bendahara kerajaan terlebih dahulu. Setelah rencananya matang, ia kemudian mengeksekusinya. Penyerangan terhadap bendahara kerajaan awalnya memang begitu sulit. Namun, ia berhasil melakukannya. Setelah itu, dirinya segera bergegas menuju sumur beracun untuk membebaskan sang raja. Awalnya, raja kaget dengan kedatangan pemuda tersebut. Namun, ia merasa lega dan berhutang budi karena akhirnya bisa bebas. Setelah keluar, lantas sang raja bertanya, “Anak Muda, siapakah sebenarnya engkau ini?” Dengan tersenyum, pemuda itu menjawab, “Aku bukanlah siapa-siapa. Biarlah nanti saja ibuku yang akan menjawabanya. Sebentar lagi, ia akan datang ke sini.” Tak beberapa lama, permaisuri pun datang. Sang raja lagi-lagi terkejut saat melihat istrinya yang telah dibuangnya 18 tahun lalu. Setelah itu, sang permaisuri menjelaskan semuanya dan menceritakan siapa pemuda yang menolongnya tadi. Raja tentu saja bahagia ketika mengetahui kalau pemuda tampan dan gagah yang telah menolongnya tersebut adalah anak kandungnya. Meskipun begitu, ia juga merasa malu dan menyesal karena telah membuang keduanya ke hutan. Ia juga sangat marah pada bendahara kerajaan yang telah menghasutnya dan mengkhianatinya. Namun, apa daya, nasi telah menjadi bubur. Raja mungkin tidak bisa mengembalikan keadaan keadaan seperti semula. Ia lalu meminta maaf kepada istri dan anaknya. Permaisuri dan Putra Lokan tentu memaafkaanya. Mereka kemudian diboyong untuk kembali tinggal di istana. Keduanya juga tidak lupa untuk menjemput nenek Kebayan dan mengajaknya untuk tinggal bersama di istana. Mereka pun hidup bersama dengan bahagia.</t>
  </si>
  <si>
    <t>Legenda Putri Pandan Berduri</t>
  </si>
  <si>
    <t>Alkisah, pada zaman dahulu kala, hiduplah sekumpulan orang Suku Laut di Pulau Bintang. Orang yang memimpin suku tersebut adalah Batin Lagoi yang terkenal baik hati, adil, dan ramah. Pada suatu hari, ia pergi berjalan santai menyusuri tepi pantai. Saat menikmati suara deru ombak, tiba-tiba ia mendengar suara bayi menangis. Ia mencoba mencari dari mana sumber suara itu berasal. Ternyata, suara itu tangisan bayi itu berasal dari semak-semak daun pandan yang berduri. Dengan sangat berhati-hati, ia menerobos semak pandan. Terkejutlah ia karena ada seorang bayi perempuan tergeletak beralaskan daun pisang di antara semak-semak itu. “Anak siapa ini? Orang tua mana yang tega meninggalkan bayi di antara semak-semak pandan,” ucap Batin Lagoi dalam hati. Karena tak memiliki anak, dia membawa pulang bayi tersebut dan merawatnya. Bayi bernama Putri Pandan Berduri ini ia rawat dengan sepenuh hati. Batin Lagoi menganggapnya seperti anak sendiri. Waktu terus berjalan. Putri Pandan Berduri pun sudah semakin dewasa. Ia tumbuh dengan sangat baik. Wajahnya cantik dan rupawan, sehingga banyak pemuda yang mengincarnya. Meski begitu, tak seorang pun pemuda yang berani meminangnya. Sebab, Batin Lagoi ingin putrinya kelak memiliki suami seorang anak raja atau bangsawan. Pada suatu hari, ada seorang bangsawan muda bernama Jenang Perkasa yang berlabuh di Pulau Bintan. Ia melarikan diri dari asalnya, yaitu Pulau Galang. Penyebabnya adalah karena hubungan dengan kakaknya, Julela, sedang tak baik. Mereka berdua adalah anak dari seorang megat atau raja di Pulau Galang. Sang raja mendidik kedua anaknya agar saling membantu dan menghormati sedari kecil. Sayangnya, saat beranjak dewasa, sifat Julela berubah. Setelah sang ayah memilihnya sebagai pemimpin Pulau Galang, mendadak sifatnya menjadi sangat sombong. Ia bahkan tak lagi memerdulikan perkataan adiknya. Mereka jadi kerap bertikai. Apalagi, Julela kerap memaki Jenang Perkasa. “Hai, Jenang Bodoh! Aku ini pemimpin di sini! Kau harus mematuhi segala keinginanku. Jika tidak, siap-siap kau pergi dari sini!” ucap Julela dengan kasar. Tentu saja sifat kesombongan kakaknya membuat bersedih. Maka dari itu, ia lebih sering bercengkrama dengan rakyat-rakyat biasa di Pulau Galang ketimbang dengan kakaknya sendiri. Para rakyat mengenal Jenang Perkasa sebagai pria yang baik hati, adil, dan suka menolong. Semantara kakaknya terkenal jahat, sombong, dan kikir. Mengetahui bahwa adiknya bersikap baik pada rakyat, Julela langsung memaki Jenang Perkasa. “Tak seharusnya kau berbuat baik pada mereka! Lebih baik kau tak usah lagi berbaur dengan para rakyat!” Jenang Perkasa tak kuasa melawan. Ia khawatir bila perseteruan mereka akan semakin memanas. Alhasil, Jenang memutuskan untuk melarikan diri. Pada suatu pagi buta, ia secara diam-diam berlayar tak tentu arah. Setelah berhari-hari mengarungi lautan, sampailah ia pada Pulau Bintan. Saat tinggal di Pulau Bintan, ia tak mengaku bila dirinya adalah seorang bangsawan. Sebab, ia tak ingin orang-orang mengenalnya sebagai seorang bangsawan. Ia ingin mereka menganggapnya sebagai rakyat biasa. Untung bertahan hidup, ia bekerja sebagai nelayan di Pulau Bintan. Ia bersikap ramah dan baik kepada setiap orang. Siapa pun yang butuh pertolongan, ia siap membantunya dengan tulus hati. Sikapnya tersebut ternyata terdengar sampai telinga Batin Lagoi. Karenanya, ia mengundang Jenang Perkasa dalam acara perjamuan makan malam. Dalam acara tersebut, pemuda tampan ini bersikap sangat sopan. Batin Lagoi bahkan sangat terkesima dengan sopan santun dari pemuda ini. “Dia nampaknya bukan pemuda biasa. Sepertinya ia tumbuh dari keluarga yang baik-baik. Apalagi, wajahnya sangat rupawan,” ucap Batin Lagoi dalam hati. Usai acara, semua tamu perjamuan pamit undur diri. Namun, Batin Lagoi menahan Jenang Perkasa. “Anak muda, kau jangan pulang dulu. Aku ingin mengobrol denganmu. Tunggulah aku dulu. Aku kan mengantar ke gerbang para tamu dahulu,” ucap sang raja. Sebenarnya, Jenang Perkasa merasa cemas. Ia tak tahu kenapa sang raja memintanya untuk tinggal dulu. Namun, ia tak kuasa menolak permintaan sang raja. Tak berselang lama, Batin Lagoi menghampirinya, “Wahai Jenang Perkasa! Aku sangat terkesan dan kagum dengan keelokan budi pekertimu. Dari mana sebenarnya kau berasal? Kau tampak seperti anak bangsawan,” tanya Batin Lagoi. “Wahai, Tuan Batin Lagoi. Hamba ini hanyalah seorang pemuda biasa yang kebetulan senang berpetualang. Hamba kemari untuk bekerja sebagai nelayan. Beruntung hamba bertemu dengan rakyat Pulau Bintan yang teramat ramah dan baik hatinya,” ucap pemuda itu dengan sopan. “Tentu saja mereka bersikap baik padamu. Kau saja berbuat baik pada mereka. Aku telah mendengar banyak tentang kebaikanmu dari para warga. Sungguh aku terpukau dengan kebaikan hatimu,” ucap Batin Lagoi memuji Jenang Perkasa. “Terima kasih, Tuan atas pujian yang engkau berikan pada hamba. Hamba kan terus berbuat kebaikan,” jawab pemuda itu. Setelah berbicara banyak hal, Batin Lagoi semakin menyukai kepribadian Jenang Perkasa. Ia pun ingin menjadikannya sebagai suami dari Putri Pandan Berduri. “Sebenarnya, aku menginginkan menantu anak raja atau bangsawan. Tapi, setelah melihat sikapmu, tampaknya aku berubah pikiran. Maukah kau kunikahkan dengan putriku?” tanya Batin Lagoi. “Dengan segala kerendahan hati, saya bersedia menerima putri Tuan sebagai istri saya,” jawab Jenang Perkasa dengan sopan. Seminggu kemudian, Batin Lagoi menikahkan Jenang Perkasa dan Putri Pandan Berduri. Mereka melangsungkan pernikahan dengan sangat megah. Ribuan tamu dari beragam suku pun turut menghadiri pesta tersebut. Tak berselang lama, Batin Lagoi mengangkat menantunya yang bijaksana itu sebagai pemimpin Bintan, menggantikan dirinya. Batin Lagoi percaya bila menantunya bisa memimpin rakyat dengan baik. Benar saja, Jenang Perkasa bisa memimpin rakyatnya dengan sangat adil dan bijaksana. Hal itu membuat Batin Lagoi dan Putri Pandan Berduri bangga dengan Jenang Perkasa. “Tak salah aku memilihmu sebagai menantuku, Nak. Hatimu sangatlah baik. Kau bisa menjaga kesejahteraan di negeri Bintan ini,” ucap Batin Lagoi. “Benar sekali, Kakanda. Adinda bangga karena telah memilihmu sebagai suamiku. Meski kau bukanlah dari bangsawan, tapi jiwa kepemimpinanmu sangat hebat,” imbuh Putri Pandan Berduri. “Terimakasih Ayah dan Istriku. Aku jugalah merasa terhormat bisa memimpin rakyat di negeri ini dengan baik,” ucap Jenang Perkasa. Dalam hati, sebenarnya ia merasa bersalah karena telah membohongi istri dan ayahnya soal status kebangsawanan. Pada saat malam tiba, ketika semua telah tertidur, Jenang Perkasa duduk seorang diri. “Haruskah aku mengungkapkan diriku yang sebenarnya saat ini?” tanyanya dalam hati. “Tapi, bagaimana kalau mereka murka kepadaku? Aku telah berbohong selama ini,” resah Jenang Perkasa. Meski telah berpikir lama, Jenang Perkasa tak kunjung menemukan solusi atas keraguannya. Di sisi lain, masyarakat Pulau Galang mendengar kabar bila Jenang Perkasa telah memimpin Pulau Bintan dengan baik. Para masyarakat tersebut lalu berlayar ke Pulau Bintan. Mereka hendak meminta Jenang Perkasa kembali ke Pulau Galang. “Tuanku, Jenang Perkasa, tolonglah rakyat Pulau Galang. Tuan Julela sangatlah sombong dan kikir. Masyarakat tak lagi sejahtera,” ucap beberapa masyarakat dari Pulau Galang. “Maafkan aku. Aku tak bisa meninggalkan rakyatku di sini. Lagi pula, bila aku kembali ke Pulau Galang, tentu saja kakakku tak akan diam saja. Pertikaian pasti tak bisa terhindarkan. Aku tak ingin menimbulkan keributan,” ucap Jenang Perkasa dengan bijaksana. Setelah bujuk rayu yang cukup lama, Jenang Perkasa tetap bersikukuh tak ingin kembali ke Pulau Galang. Para warga pun akhirnya memahami maksud Jenang. Mereka lalu pergi dengan kesedihan. Kedatangan para warga Pulau Galang terdengar oleh Batin Lagoi dan Putri Pandan Berduri. Pada akhirnya, Jenang Perkasa menjelaskan bahwa selama ini ia memang tak ingin menunjukkan identitas aslinya sebagai bangsawan. Ia ingin orang-orang mengenalnya sebagai orang biasa. Mendengar penjelasan menantunya, Batin Lagoi pun memakluminya. “Tak mengapa, Jenang! Aku bisa memaklumi kenapa kamu berbohong selama ini. Yang terpenting adalah kamu selalu bersikap baik pada rakyat dan istrimu,” ucap Batin Lagoi. “Terima kasih, Ayah! Saya sangat bersyukur bisa mendapatkan mertua dan istri sebaik kalian. Tuhan memang Maha Adil dan Penyayang,” ucap Jenang Perkasa. Pada akhirnya, Jenang Perkasa tetap tinggal di Pulau Bintan. Ia hidup berbahagia dengan Putri Pandan Berduri, ayah mertua, dan para rakyat. Jenang dan Putri Pandan kemudia dikarunia tiga putra. Mereka adalah Batin Mantang, Batin Mapoi, dan Batin Kelong. Jenang Perkasa dan Putri Pandan berduri mendidik ketiga anaknya dengan baik. Mereka mengajarkan pada anak-anak agar selalu hidup dalam kerendahan hati. Setelah beranjak dewasa, ketiga anak tersebut menjadi pemimpin di suku mereka masing-masing. Batin Mantang hijrah ke bagian utara Pulau Bintan, Batin Mapoi ke arah barat, dan Batin Kelong kelak akan menggantikan Jenang Perkasa. Mereka memimpin suku masing-masing dengan sangat baik. Bahkan, suku-suku tersebut menjadi suku terbesar dan termahsyur di daerah Bintan. Tak ada hentinya Batin Lagoi merasa beryukur atas kehadiran Putri Pandan Berduri, Jenang Perkasa, dan cucu-cucunya.</t>
  </si>
  <si>
    <t>La Tongko Tongko</t>
  </si>
  <si>
    <t>Alkisah, pada zaman dahulu, hiduplah seorang pria bernama La Tongko-Tongko bersama ibunya di sebuah desa yang kecil. Mereka hanya hidup berdua karena sang ayah telah lama meninggal. Ia adalah pria yang bodoh dan polos. Bahkan, ibunya sendiri kewalahan dengan kebodohan anaknya tersebut. Pada suatu hari, usai menyaksikan pesta pernikahan di desanya, pria yang akrab disapa Tongko ini mengatakan pada ibunya kalau ia ingin menikah. “Ibu, rasanya aku ingin menikah. Bagaimana caranya agar aku bisa menikah?” ucapnya. “Hmm, menikah bukanlah urusan mudah, Anakku. Kamu harus mencari gadis terlebih dahulu. Kemudian mintalah ia untuk menikah denganmu,” jawab sang ibu keheranan dengan permintaan anaknya. Mendengar jawabannya ibunya, Tongko langsung pergi berjalan-jalan. Ia melihat sekeliling desa untuk mencari seorang perempuan. Ia lalu bertemu dengan seorang gadis yang membawa kentang. “Hai, Gadis pembawa kentang. Aku ingin menikah. Apakah kau mau menjadi istriku?” ucapnya dengan yakin. Tentu saja gadis itu marah besar. Ia pikir La Tongko-Tongko tengah mengejeknya. Gadis itu lalu melemparkan kentang tepat pada wajah Tongko. Sontak pria itu terkejut dan berlari pulang. Ia lalu menemui ibunya dan menceritakan segala kejadian yang menimpanya. “Ibu, aku tadi meminta seorang gadis untuk menjadi istriku, tapi kenapa dia malah melempariku dengan kentang?” ucapnya bodoh. “Kamu sangat bodoh anakku! Tentu saja kamu tak bisa meminta sembarang gadis untuk menikah denganmu. Kamu dan dia harus saling mencintai. Dengan begitu, barulah kamu bisa menikah,” jelas ibunya dengan sabar. Setelah mendengar penjelasan ibunya, Tongko kembali berkeliling ke sekitar desa. Ia berjalan sembari merenungkan ucapan sang ibu. “Apa itu cinta? Kenapa aku harus mencintai seseorang agar bisa menikah?” tanyanya dalam hati. Ia lalu melihat seorang gadis berparas cantik membawa beberapa kayu api. Ia mendekati gadis tersebut dan berkata, “Bolehkah aku membantumu membawa kayu itu?”. “Tak perlu. Aku bisa membawanya sendiri,” ucap gadis itu. “Kalau begitu, maukah kau mencintaiku? Karena aku mencintaimu,” ucap Tongko dengan bodohnya. Gadis pembawa kayu bakar itu terkejut. Ia sampai tak bisa berkata apa-apa. Tak habis pikir dirinya mendengar ucapan dari seseorang yang bahkan belum pernah ia temui sebelumnya. “Kalau kau mencintaiku juga, menikahlah denganku,” ucap La Tongko-Tongko. Mendengar perkataan tak masuk akal itu, sang gadis semakin terkejut. Ia lalu melempar beberapa kayu ke arah Tongko. “Dasar kau pria gila! Bisa-bisanya berkata hal yang tak masuk akal!” teriak wanita itu murka. Sekali lagi ia menemui ibunya dan menceritakan soal gadis yang ia temui. “Ibu! Cara yang ibu sampaikan salah lagi. Aku barusan bilang cinta kepada seseorang, tapi ia malah melempariku kayu bakar. Apa salahku?” ucap pria itu. Sang ibu hanya bisa menggeleng-nggelengkan kepala melihat kelakuan anaknya yang sangat bodoh itu. “Anakku, kau pikir cinta bisa datang begitu saja? Kenapa kamu sangatlah bodoh. Cinta itu butuh waktu, Nak! Kamu juga tak boleh sembarangan mengatakannya pada wanita yang kau lihat. Kau harus benar-benar merasakan cinta itu. Lalu, nyatakan pada orang yang kau cinta dengan baik dan lembut,” ucap sang ibu yang sudah mulai tak sabar menghadapi anaknya. Lagi-lagi, La Tongko-Tongko langsung keluar rumah usai mendengar penjelasan ibunya. Sepanjang perjalanan mengitari desa, ia terus berpikir, “Kenapa cinta itu butuh waktu? Rumit sekali. Aku hanya ingin menikah.” Dalam perjalanannya tanpa arah, banyak orang yang melihat ke arahnya. Ternyata, dua wanita yang sebelumnya ingin ia nikahi telah bercerita kepada para warga bahwa Tongko adalah pria aneh. Tiba-tiba, La Tongko-Tongko telah masuk ke sebuah hutan. Saking sibuknya memikirkan tentang menikah, ia sampai tak sadar sudah berjalan di sebuah hutan. Ia lalu melihat seorang gadis terbaring di bawah pohon. Gadis itu ternyata telah meninggal, tapi Tongko tak menyadarinya. Mendekatlah ia kepada gadis itu dan mengajaknya bicara, “Hai gadis cantik, aku sangat mencintaimu. Bagaimana denganmu? Apakah kau juga mencintaiku?”. Tentu saja gadis itu tak memberi tanggapan. Ia sudah mati. Namun, Tongko malah berpikir kalau gadis itu butuh waktu untuk menjawab pertanyaannya. Ia menelan mentah-mentah perkataan dari sang ibu. Tak berselang lama, Tongko mengulang pertanyaannya lagi, “Hai gadis cantik, apakah kau sudah menentukan jawabanmu? Jadi, kau cinta padaku tidak? Kalau cinta, ayo kita menikah saja,” ucapnya. Gadis itu tentunya tak akan bisa menjawab pertanyaan dari Tongko. Lalu, pria itu pun berkata, “Apakah kamu mau menikah denganku? Kalau diam saja, itu berarti kamu mau menikah denganku,” tanyanya memaksa. Karena gadis itu tak berkata apa-apa dan tak bergerak sama sekali, Tongko langsung menggendongnya dan membawanya pulang. Raut wajahnya tersirat rasa bahagia karena ia merasa telah menemukan gadis. “Tak sabar aku ingin memperkenalkan gadis ini pada ibuku. Ia pasti bangga karena aku mendapatkan gadis yang teramat cantik,” ucapnya dalam hati. Sesampainya di rumah, ia langsung memasukkan gadis itu ke kamarnya. Ia lalu berteriak heboh, “Ibu! Ibu! Kemarilah! Aku telah menemukan seorang istri yang teramat cantik,” ucapnya. Sang ibu yang penasaran, langsung masuk ke kamar anaknya. Ia lalu menjerit. “Tongko! Kenapa kau membawa mayat ke rumah kita! Keterlaluan sekali kau, Nak!” teriak sang ibu. “Mayat? Bagaimana ibu tahu dia sudah mati? Bahkan ia tak menjawab saat aku beri pertanyaan. Dia ini pemalu, Bu!” ucap Tongko meyakinkan ibunya. “Tak bisakah kau mencium bau busuk dari tubuhnya? Gadis ini telah mati! Cepat kau kuburkan ia sekarang!” bentak sang ibu. Dengan berat hati, Tongko pergi ke belakang rumah untuk menggali tanah kubur gadis itu. Ia lalu merasa bahwa dirinya baru saja belajar sesuatu. Usai mengubur sang gadis, ia kembali ke rumah. Sebelum tidur, ia buang angin dan baunya sangatlah busuk. Lalu, ia teringat perkataan ibunya bahwa orang meninggal menimbulkan bau busuk. Ia kemudian beranggapan bahwa dirinya telah meninggal. Di sebelah makam gadis tadi, Tongko menggali tanah lagi. Dirinya lalu mengubur dirinya sendiri dan membiarkan kepalanya nampak di permukaan tanah. Melihat kelakuan anaknya, sang ibu benar-benar marah. “Kenapa kau mengubur tubuhmu sendiri? Hal gila apa yang sedang kau lakukan?” tanya sang ibu. “Aku sudah meninggal, Bu,” ucap Tongko. “Mana mungkin kau meninggal! Kau masih bisa bicara!” ucap sang ibu murka. “Tadi aku buang angin, lalu baunya busuk banget. Ibu bilang tadi gadis yang aku bawa sudah meninggal karena bau busuk,” ucap pria bodoh itu. Ibunya menganga mendengar ucapan sang anak. Ia tak bisa berkata apa-apa lagi. “Terserah kau mau berbuat apa!” ucap sang ibu seraya meninggalkan anaknya yang masih terkubur. Ia tak habis pikir dengan kebodohan anaknya. Setelah beberapa jam menguburkan badannya, La Tongko-Tongko tak tahan lagi. “Ternyata menjadi orang mati bukanlah hal mudah. Aku merasa bosan,” ucapnya. Ia lalu membebaskan dirinya dari tanah-tanah itu dan kembali ke rumah. Sang ibu pun hanya bisa geleng-geleng kepala melihat anaknya yang sudah kotor karena tanah. “Kenapa pulang? Bukankah kau sudah mati?” tanya sang ibu kesal. “Aku bosan mati, Bu. Lagi pula, tubuhku sudah tak bau lagi. Itu tandanya, aku sudah tak lagi menjadi orang mati,” ucap La Tongko-Tongko.</t>
  </si>
  <si>
    <t>Sawerigading</t>
  </si>
  <si>
    <t>Alkisah pada zaman dahulu kala, di daerah Luwu, Sulawesi Selatan hiduplah seorang raja bernama La Togeq Langiq. Ia juga dikenal dengan panggilan Batara Lattu’. Raja tersebut memiliki dua istri. Salah satu istrinya merupakan manusia biasa bernama We Opu Sengngeng, sementara yang satunya berasal dari bangsa jin. Dari pernikahannya bersama We Opu Sengngeng, Batara Lattu’ dianugerahi sepasang anak kembar emas, seorang anak laki-laki yang diberi nama Sawerigading dan anak perempuan bernama We Tenriabeng. Setelah kedua buah hati itu lahir, ayah dari Batara Lattu’ yang bernama Batara Guru meramalkan kalau Sawerigading dan We Tenriabeng kelak akan jatuh cinta dan menikah. Padahal berdasarkan adat yang berlaku di Luwu, seseorang pantang menikahi saudara kandungnya sendiri. Oleh karena itu, agar tak melanggar adat tersebut, sang raja merawat dan mendidik kedua anaknya secara terpisah. We Tenriabeng disembunyikan dan dirawat di dalam loteng istana sejak masih bayi. Setelah beberapa tahun lamanya, kedua anak kembar tersebut tumbuh menjadi anak yang rupawan. Sawerigading menjadi pemuda yang gagah dan tampan, sementara We Tenriabeng tumbuh menjadi gadis yang cantik jelita. Meskipun begitu, tetap saja kedua anak kembar itu tidak pernah bertemu atau saling mengenal sama sekali. Pada suatu hari, Sawerigading berlayar ke Negeri Taranati (Ternate) bersama sejumlah pengawal istana. Kepergiannya merupakan tugas dari sang ayah untuk mewakili Kerajaan Luwu bertemu dengan beberapa pangeran. Namun, di balik itu semua, sebenarnya Sawerigading dikirimkan pergi jauh dari Luwu karena saat itu We Tenriabeng akan dilantik menjadi seorang bissu (kaum pendeta yang tidak memiliki golongan gender dalam masyarakat Bugis) dalam sebuah upacara. Batara Lattu’ masih tak menginginkan kedua buah hatinya bertemu hingga akhirnya melanggar adat yang berlaku. Siapa sangka ketika dalam perjalanan menuju ke Negeri Taranati, Sawerigading mendapatkan kabar dari salah satu pengawalnya kalau sebenarnya ia memiliki seorang saudara kembar yang cantik jelita. Betapa terkejutnya sang pangeran ketika mendapatkan kabar tersebut. “Apa maksudmu aku memiliki seorang saudara kembar perempuan?” tanya Sawerigading terkejut. “Benar, Pangeran!” jawab sang pengawal. “Anda memiliki seorang saudari bernama Tenriabeng. Selama ini ia disembunyikan dan dirawat di atas loteng istana oleh Raja dan Ratu.” Setelah mendengar informasi tersebut, sang pangeran berencana untuk mencari saudari kembarnya setelah kembali dari Ternate. Dan benar saja, sesampainya di Kerajaan Luwu, tanpa menunggu lama ia mencari setiap sudut loteng untuk menemukan saudari kembarnya. Seperti yang ditakutkan oleh Batara Lattu’, Sariwegading langsung jatuh cinta pada We Tenriabeng dan memutuskan untuk menikahinya. Ketika mendengar kalau rahasia keluarga istana terbongkar dan kedua anak kembarnya sudah bertemu, tanpa menunggu waktu lama Raja Luwu Batara Lattu’ memanggil putranya untuk menghadap. Sang putra pun tak gentar atau takut karena ia sendiri sebenarnya ingin menanyakan apa alasan sang ayah menyembunyikan saudari perempuannya. “Wahai putraku!” ucap Raja Luwu Batara Lattu’, “ingin memiliki seorang pasangan hidup yang bisa menentramkan hatimu memang tak ada salahnya. Namun, berniat menikahi saudarimu sendiri adakah pantangan terbesar dalam adat istiadat kita. Kalau adat itu dilanggar, bencana akan mendatangi Luwu. Oleh karena itu, akan lebih baik kalau kamu mengurungkan niatmu!” “Jadi itu alasan ayah selama ini menyembunyikannya dariku? Agar aku tidak jatuh cinta padanya dan berniat menikahinya?” tanya Sawerigading. “Benar. Agar negeri kita selalu aman dan tentram, putraku!” jawab sang ayah. Namun, rupanya bujukan itu tidak mengubah pikiran sang pangeran. Ia tetap berniat menikahi adik kembarnya. Bahkan, ia langsung mengungkapkan niatnya itu pada We Tenriabeng. “Duhai, abangku. Bagaimana kalau kamu pergi ke Negeri Cina di Tanete, Bone? Setahuku kita memiliki seorang sepupu yang wajahnya mirip denganku, yakni We Cudai. Ayah pernah bercerita padaku kalau wajahku dan We Cudai bagaikan pinang dibelah dua,” ucap We Tenriabeng. Awalnya, sang pangeran tak mempercayai ucapan adik kembarnya. “We Tenriabeng benar,” ucap Raja Luwu Batara Lattu’ berusaha meyakinkan putranya. “Wajah dan perawakan We Tenriabeng memang mirip dengan We Cudai.” Namun, tetap saja ucapan itu tak membuat sang pangeran bersemangat. “Begini saja,” mendadak We Tenriabeng memberikan sehelai rambut, sebuah gelang, dan cincin kepada abangnya, “apabila rambut ini tidak sama panjangnya dengan miliki We Cudai, kemudian gelang dan cincin ini tidak cocok di pergelangan dan jarinya, maka aku akan bersedia menikahi abang.” Karena tertarik dengan tawaran itu, Sawerigading pun bersedia berangkat ke Negeri Cina yang terletak di daerah Tanete, Kabupaten Bone, Sulawesi Selatan. Namun, jauh di dalam lubuk hatinya, sebenarnya ia merasa kecewa kepada kedua orang tuanya karena tidak diizinkan menikah dengan adik kembarnya. Untuk bisa berlayar ke Negeri Cina dengan selamat, Sawerigading harus menggunakan kapal besar yang terbuat dari kayu welerennge atau kayu belanda. Alasannya, kayu tersebut cukup kuat untuk menghadang hantaman badai dan ombak besar di tengah laut. “Dari mana aku bisa mendapatkan kayu welerennge itu?” tanya Sawerigading penasaran. “Cobalah untuk pergi ke hulu Sungai Saqdan. Di sana ada pohon welerennge raksasa yang bisa kamu tebang untuk membuat kapal besar,” pesan Raja Luwu Batara Lattu’. Keesokan harinya, sang pangeran menuju lokasi yang dimaksud oleh ayahnya. Tanpa menunggu waktu lama, setelah sampai di hulu Sungai Saqdan, ia langsung menghampiri pohon yang dituju dan menebangnya. Namun anehnya, meskipun batang dan pangkalnya telah terpisah, pohon raksasa itu tetap saja tak roboh. Meskipun begitu, sang pangeran tak mau menyerah dan putus asa begitu saja. Keesokan harinya, ia kembali ke hulu Sungai Saqdan dan kembali menebang pohon welerennge raksasa tersebut. Sekali lagi, pohon itu tetap saja tidak roboh. Setelah mencoba selama tiga hari, sang pangeran mulai merasa putus asa. Ia pun kemudian berdiam diri di dalam kamarnya untuk memikirkan apa penyebab dari hal itu. Mendengar kabar tentang kekhawatiran dan kegalauan abangnya, ketika malam hari tiba, We Tenriabeng diam-diam pergi ke hulu Sungai Saqdan. Ajaibnya, hanya dalam satu kali tebasan, pohon tersebut langsung roboh ke tanah. Bahkan, dengan ilmu yang ia miliki, We Tenriabeng mengubah pohon raksasa itu menjadi sebuah perahu layar yang siap berlayar mengarungi samudera. Keesokan harinya, Sawerigading kembali ke hulu Sungai Saqdan untuk kembali menebang pohon welerennge. Namun, betapa terkejutnya ia ketika mendapati pohon yang tak kunjung bisa ia robohkan kini telah berubah menjadi perahu layar. “Siapa yang telah melakukan ini?” gumam sang pangeran keheranan. “Sungguh tidak ada gunanya aku memikirkan siapa yang telah diam-diam membantuku membuat perahu layar ini. Yang perlu aku lakukan sekarang adalah pulang dan menyiapkan perbekalan untuk menuju ke Negeri Cina!” Ia pun kemudian kembali ke Kerajaan Luwu. Setelah menyiapkan segala perbekalan yang diperlukan dan memerintahkan beberapa pengawal untuk menemaninya, sang pangeran berangkat ke Negeri Cina menggunakan perahu layar. Dalam perjalanan, mereka harus berhadapan dengan berbagai macam rintangan, seperti hantaman badai, ombak, dan serangan perompak. Untungnya, dengan izin Yang Maha Kuasa, mereka berhasil melewati seluruh tantangan itu dan selamat sampai tujuan. Setelah tiba di Negeri Cina, Sawerigading mendapatkan kabar kalau We Cudai, sepupu yang wajahnya mirip dengan We Tenriabeng, telah bertunangan dengan seorang pria bernama Settiyabonga. Meskipun begitu, Sawerigading tetap tidak patah semangat. Apalagi, ia telah melihat kecantikan We Cudai yang rupanya memang bagaikan pinang dibelah dua dengan We Tenriabeng. Sang pangeran pun memutuskan untuk menyamar menjadi pedagang Oro yang berkulit hitam. Untuk bisa memenuhi penyamarannya, ia harus mengorbankan seorang pedagang Oro sebagai tumbal. Ketika berhasil menemukan salah satu orang Oro untuk dijadikan korban, sang pangeran berniat untuk langsung menumbalkannya. Namun, orang itu mengiba meminta tolong. “Ampuni saya, Tuan! Jika Tuan menggunakan kulit saya sebagai pembungkus tubuh, tentunya saya akan meninggal,” ucap si orang Oro mengiba. Namun, ucapannya tidak menyurutkan niatan Sawerigading untuk menumbalkannya. Sang pangeran justru membujuknya dengan tutur kata halus. Pada akhirnya, orang oro itu pun menyerah dan bersedia memenuhi permintaan sang pangeran. Setelah sang pangeran melakukan ritual penumbalan, ia berhasil menyamar sebagai seorang pedagang oro. Setelah menyamar sebagai seorang pedagang oro, Sawerigading menuju ke Kerajaan Cina. Saat itu untuk pertama kalinya, ia melihat We Cudai lebih dekat dan semakin jatuh hati kepadanya. “Rupanya benar. We Cudai benar-benar terlihat mirip dengan We Tenriabeng. Perawakan mereka sungguh terlihat serupa,” gumam sang pangeran yang tengah menyamar. Setelah yakin dengan kecantikan We Cudai, ia segera mengirim utusan untuk mengirimkan lamaran. Awalnya, lamaran tersebut diterima oleh pihak Kerajaan Cina. Namun, satu hari sebelum pesta pernikahan berlangsung, We Cudai mengirimkan seorang pengawal istana untuk mengusut siapakah calon suaminya yang sebenarnya. Sang utusan istana mendekati perahu layar milik Sawerigading yang tengah bersandar di pelabuhan. Kebetulan, saat itu seorang pengawal sang pangeran yang berbulu lebat tengah mandi. Sang utusan dari istana pun terkejut dan ketakutan. Bahkan, ia sampai mengira kalau orang-orang yang ada di perahu tersebut adalah orang-orang yang tidak tahu aturan dan mengira kalau Sawerigading memilkiki penampilan serupa. Ketika kembali ke istana, sang utusan menyampaikan temuannya kepada We Cudai. Sang tuan putri pun terkejut dan berniat membatalkan pernikahannya. Bahkan, ia sampai mengumpulkan kembali semua mahar dari sang pangeran untuk mengembalikannya. Sawerigading pada akhirnya mendengar kabar buruk tentang niatan sang putri untuk membatalkan pernikahan. Khawatir hal itu benar-benar terjadi, sang pangeran menghapus samarannya dan kembali mengenakan pakaian kebesarannya. Tanpa menunggu lama, ia datang ke Kerajaan Cina untuk menemui sang raja. Setelah bertemu dengan sang raja, ia menceritakan asal-usulnya yang sesungguhnya dan maksud kedatangannya. “Mohon maaf, Baginda Raja! Perkenalkanlah Anada adalah Sawerigading putra dari Raja Luwu Batara Lattu’ di Sulawesi Selatan. Ananda datang menghadap untuk dengan amanat dari Ayahanda, harapannya Baginda sudi menerima Ananda sebagai menantu.” “Janganlah kamu mengaku-ngaku, anak muda!” jawab sang raja. “Apa buktinya kalau kamu adalah putra dari saudaraku?” Sang pangeran kemudian mengeluarkan sehelai rambut, gelang, dan cincin pemberian dari We Tenriabeng. Ketiga benda tersebut ia serahkan kepada sang raja seraya menceritakan segala kejadian yang ia alami hingga akhirnya sampai ke Negeri Cina. Setelah mendengarkan cerita, harapan, dan permohonan dari keponakannya itu, Raja Cina terdiam sejenak. Tak lama ia pun kemudian berucap, “Baiklah, sekarang aku percaya kalau kamu adalah keponakanku. Saudaraku di Luwu itu memang memiliki sepasang anak kembar emas. Anaknya yang perempuan kabarnya memiliki wajah dan perawakan yang serupa dengan putriku.” Agar lebih yakin, sang raja segera meminta salah satu pengawalnya untuk memanggil We Cudai. Tak lama kemudian, sang putri pun datang dan duduk di samping sang ayahanda. Ketika pandangannya terarah ke pemuda tampan yang ada di hadapan sang ayah, We Cudai merasa gugup. Hatinya mendadak berdebar begitu kencang karena jatuh hati pada pemuda tersebut. “Ada apa gerangan ayahanda memanggilku?” tanya We Cudai tertunduk malu-malu. “Duhai putriku. Ketahuilah kalau sesungguhnya pemuda yang melamarmu beberapa hari yang lalu rupanya adalah sepupumu sendiri yang bernama Sawerigading. Ayahnya merupakan saudara ayahanda sendiri. Namun, untuk lebih memastikan kebenarannya, cobalah cocokkan panjang rambut ini dengan panjang rambutmu, kemudian kenakanlah gelang dan cincin ini,” perintah Raja Cina seraya menyerahkan sehelai rambut panjang, sebuah gelang, dan juga cincin kepada putrinya. We Cudai menerimanya kemudian mengenakan gelang dan cincinnya. Ketika melihat kalau kedua benda tersebut pas sekali dikenakan oleh We Cudai, sang Raja Cina pun yakin kalau Sawerigading benar-benar keponakannya. Apalagi ketika helaian rambut milik We Tenriabeng rupanya panjangnya sama seperti panjang rambut We Cudai. “Jadi bagaimana, putriku? Bersediakah kamu menerima lamaran Sawerigading untuk mempererat tali persaudaraan dengan saudara kita yang ada di Sulawesi Selatan?” tanya sang raja kepada putrinya. “Ananda bersedia, Ayahanda!” jawab We Cudai masih malu-malu. “Apabila Ayahanda memang memberikan restu, Ananda bersedia menikah dengan Sawerigading. Namun, Ananda mau meminta maaf dahulu karena sebelumnya sempat mengira kalau Sawerigading bukan berasal dari keluarga baik-baik.” Raja Cina merasa senang mendengar jawaban dari putrinya itu. Begitu juga sang pangeran karena lamarannya kini telah diterima. Tanpa menunggu lama, ia berpamitan kepada Raja Cina untuk menyiapkan pesta pernikahan yang meriah. Dari istana, sang pangeran dari Kerajaan Luwu itu kembali ke kapalnya dan menyampaikan berita gembira kepada para pengawalnya. Ia kemudian memerintahkan para pengawal itu untuk mengangkat semua barang bawaan yang ada di perahu ke istana. Tiga hari kemudian, pesta pernikahan yang meriah pun dilangsungkan. Seluruh rakyat Negeri Cina turut serta berbahagia menyaksikan pesta pernikahan tersebut. Satu tahun kemudian, sepasang pengantin itu dikarunai kebahagiaan baru berupa seorang anak laki-laki yang diberi nama La Galigo. Sayangnya, bagi sang putri, kebahagiaan itu masih belum lengkap jika ia tidak bertemu dengan mertuanya. Oleh karena itu, pada suatu pagi ia mengajak suaminya untuk mengunjungi keluarga yang ada di Luwu, Sulawesi Selatan. Awalnya, Sawerigading menolak karena sudah berjanji tidak akan kembali ke kampung halamannya. Khususnya setelah merasa kecewa karena kedua orang tuanya menolak keinginannya untuk menikah dengan saudara kembarnya. Namun, karena desakan dari sang istri, mau tak mau ia setuju untuk pergi ke Luwu. Setelah mempersiapkan segala keperluan dengan baik, sepasang suami istri itu berangkat bersama beberapa pengawal ke Negeri Luwu. Namun, mereka tidak membawa serta La Galigo karena buah hati mereka masih bayi. Di tengah perjalanan, mereka harus menemui berbagai macam rintangan. Bahkan, perahu yang mereka naiki itu hampir tenggelam di tengah laut karena dihantam gelombang besar dan badai. Untungnya, berkat pertolongan dari Yang Maha Kuasa, mereka bisa selamat hingga di Negeri Luwu. Setelah bertemu dengan keluarga mertuanya, We Cudai bersama suaminya memutuskan untuk tinggal di Luwu selama beberapa tahun. Tak berapa lama kemudian, Sawerigading mendengar kabar kalau di Tanah Jawa tengah berkembang ajaran agama Islam. Ia pun langsung memerintahkan beberapa pasukan untuk memerangi ajaran itu. Namun, setelah pasukannya sampai di Tanah Jawa, bukannya memerangi, mereka justru memutuskan untuk menetap. Beberapa di antaranya bahkan berbalik memeluk agama Islam. Sisa dari pasukan kemudian kembali ke Negeri Luwu untuk melaporkan kabar itu. Beberapa dari mereka juga mengajak sang pangeran beserta keluarganya untuk memeluk agama Islam. Hal itu dianggap sang pangeran sebagai pengkhianatan. Karena kesal, ia pun mengajak istrinya untuk kembali ke Negeri Cina. Ia pun kembali berjanji tak akan menginjakkan kaki ke Negeri Luwu sama sekali. Sayangnya, dalam perjalanan pulang ke Negeri Cina, kapal yang mereka naiki itu karam dihantam badai. Konon, sepasang suami istri tersebut kemudian menjadi penguasa buriq liu atau peretiwi (dunia di bawah laut).</t>
  </si>
  <si>
    <t>Nenek Pakande</t>
  </si>
  <si>
    <t>Konon pada zaman dahulu kala, terdapat suatu desa yang makmur dan damai di daerah Soppeng, Sulawesi Selatan. Penduduk desa ini sebagian besar berprofesi sebagai petani. Selain itu, ada juga yang bermata pencaharian sebagai pedagang dan pandai besi. Biasanya, suasana desa akan semakin ramai bila musim panen tiba karena banyaknya warga yang melakukan transaksi di pasar. Sayangnya, suasana desa yang aman dan sejahtera itu terusik dengan kedatangan seorang nenek tua bernama Nenek Pakande. Ia memiliki perawakan badan yang setengah membungkuk, rambut berwarna putih, dan wajah yang sudah berkeriput. Meskipun penampilannya seperti wanita-wanita tua kebanyakan, Nenek Pakande sebenarnya bukanlah manusia biasa. Wanita tua ini merupakan siluman pemakan manusia yang menjelma sebagai manusia untuk mencari mangsanya. Menurut legenda, Nenek Pakande adalah pemakan daging manusia. Wanita tua ini akan menculik bayi ataupun anak-anak kecil yang akan menjadi santapannya. Oleh sebab itu, beberapa kali terdengar kabar bahwa ada anak-anak kecil dan bayi di desa-desa lainnya. Nenek Pakande berkeliling ke desa di daerah Soppeng itu pada malam hari guna mencari mangsa baru. Ia diam-diam mengamati interaksi penduduk di desa di balik semak-semak yang mengelilingi desa tersebut. Pada suatu malam, ada dua anak kecil bersaudara yang tengah asyik bermain di halaman rumah. Ibu dari kedua bocah itu telah berkali-kali meminta anaknya untuk segera masuk ke dalam rumah dan mandi. “Ayolah anak-anak, turuti permintaan ibu. Ibu masih sibuk mempersiapkan makan malam untuk kalian dan ayah,” ujar ibu mereka. Karena anak-anak itu tetap mengabaikannya, sang ibu masuk ke dalam rumah dengan kesal karena harus cepat-cepat memasak. Melihat situasi yang sudah sepi, Nenek Pakande dengan cepat menculik kedua anak itu dan membawanya ke tempat persembunyiannya. Sang ibu yang keluar dari rumah untuk mengecek anak-anaknya, wajahnya berubah pucat pasi karena ia kedua anaknya sudah tak ada. Sang ibu mencari anak-anaknya di sekitar rumah, bahkan hingga di pelosok-pelosok desa. Namun, usaha si ibu tidak membuahkan hasil. Ia lalu meminta pertolongan orang-orang kampung. Di bawah sinar bulan, warga desa berkumpul dan bertanya kepada ibu itu berteriak minta tolong. Sang ibu menjelaskan kalau kedua anaknya tiba-tiba menghilang padahal sebelumnya masih asyik bermain di pekarangan rumah. Salah satu warga lalu berinisiatif untuk menemui pemimpin kampung mereka. Rombongan warga ini kemudian mendatangi rumah sang kepala desa. Kedatangan para warga tentunya membuat sang kepala desa terkejut. “Ada apa kalian beramai-ramai ke sini di malam yang sudah larut ini?” tanya sang pemimpin desa. “Maafkan telah mengganggu waktu istirahat bapak. Tapi, ada warga kita yang kehilangan anak, pak” ujar salah satu warga. “Kehilangan anak? Kok bisa?” tanya sang kepala desa dengan penuh kebingungan dalam cerita rakyat Nenek Pakande dari Sulawesi Selatan. Sang ibu yang kehilangan kedua anaknya kemudian menjelaskan kejadian tragis yang menimpa dirinya. Kepala desa lalu meminta para warga untuk mencari lagi di seluruh pelosok desa dan sekitaran hutan yang mengelilingi kampung itu. Para warga melakukan pencarian dengan menggunakan obor-obor dari bambu sebagai sumber penerangan. Sayangnya, sampai tengah malam sekalipun, pencarian itu hasilnya nihil. Sang kepala desa kemudian menyuruh para warganya pulang ke rumah untuk tidur dan mengumpulkan tenaga untuk pencarian di esok hari. Keesokan harinya, para warga berkumpul di depan rumah sang kepala desa. Mereka berdiskusi tentang area mana saja yang perlu diperiksa kembali dalam pencarian. Tiba-tiba saja, datang seorang ibu-ibu yang melaporkan bahwa bayinya hilang. Sang ibu menjelaskan bahwa bayinya hilang saat ia tidur padahal mereka tidur di ruangan yang sama. Kepala desa menanyakan kemana suami sang ibu ini, tapi ia mengatakan kalau suaminya tengah pergi ke kampung sebelah untuk menjenguk saudaranya yang sakit. Para warga yang memiliki anak-anak kecil pun merasa ketakutan. Mereka khawatir kalau anak-anak mereka akan menjadi korban selanjutnya. Para penduduk di desa itu tidak bisa tidur dengan nyenyak. Ketika warga tengah sibuk berdiskusi untuk mencari solusi masalah penculikan itu, tiba-tiba seorang pemuda bernama La Beddu angkat bicara. “Sepertinya anak-anak dan bayi yang hilang diambil oleh Nenek Pakande,” ujar laki-laki ini. “Minggu lalu tersiar juga kabar bahwa ada anak kecil dari kampung sebelah yang menghilang,” lanjut La Beddu. “Kita sepertinya perlu mengalahkan Nenek Pakande jika tidak ingin anak-anak kecil lainnya menjadi korban selanjutnya,” lanjut pemuda itu. “Tapi, bukankah Nenek Pakande adalah seorang yang sakti?” tanya salah satu warga. “Benar! Aku dengar tak seorang manusia pun yang bisa mengalahkan Nenek Pakande. Kabarnya sang nenek hanya takut kepada sosok raksasa yang bernama Raja Bangkung Pitu Reppa Rawo Ale,” timpal warga lainnya. “Keberadaan Raja Bangkung Pitu Reppa Rawo Ale sendiri juga tidak diketahui. Tidak ada seorang pun yang pernah berjumpa dengan raja raksasa ini,” ujar salah satu warga. Raja Bangkung Pitu Reppa Rawo Ale adalah raja raksasa yang sebenarnya juga pemakan manusia. Namun, berbeda dengan Nenek Pakande, raksasa ini hanya memangsa manusia-manusia jahat yang perilakunya merugikan orang lain. “Lalu, apa yang harus kita lakukan sekarang untuk bisa mengalahkan Nenek Pakande?” tanya seorang warga dengan nada cemas. Para penduduk lainnya juga diam memikirkan solusi. Baca juga: Legenda Asal Mula Sungai Kawat dan Ulasannya, Akibat Sifat Keserakahan Manusia Dalam keheningan itu, La Beddu mengangkat suaranya lagi. “Saya punya rencana untuk memusnahkan Nenek Pakande,” ucapnya dengan yakin. Sebagian penduduk menunggu penjelasannya, sementara sebagian yang lain hanya menatapnya dengan pandangan sebelah mata. “Hei, La Beddu. Kamu jangan main-main, ya. Memangnya kamu punya kesaktian apa sampai memiliki kepercayaan diri untuk bisa mengalahkan Nenek Pakande?” tanya salah satu penduduk dengan nada merendahkan. La Beddu tidak terpancing emosi dan hanya tersenyum mendengar pertanyaan itu. “Kesaktian tidak selamanya harus dilawan dengan kesaktian juga. Manusia diberi akal untuk bisa berpikir,” jelasnya. “Lalu, kira-kira rencana apa yang kamu miliki untuk melawan Nenek Pakande?” tanya sang kepala desa. “Tuanku, saya butuh salaga (garu), busa sabun satu ember, kulit rebung yang sudah kering, batu-batu besar, dan beberapa ekor belut,” jawab La Beddu. Para penduduk desa kemudian membubarkan diri dan segera mencari apa saja yang dipinta oleh La Beddu. Ada yang sibuk membuat salaga, mempersiapkan busa sabun satu ember, dan ada juga yang mencari belut di sawah serta kura-kura di pinggiran sungai. Setelah semua hal yang diminta oleh La Beddu terkumpul, dikisahkan dalam cerita Nenek Pakande dari Sulawesi Selatan bahwa para penduduk lalu kembali berkumpul di depan rumah sang kepala desa. La Beddu lalu mengecek kelengkapan benda-benda itu. “Bagaimana? Apa masih ada yang kurang?” tanya sang kepala desa kepada La Beddu. “Sudah Tuanku, tapi bolehkah saya meminta seorang bayi yang nantinya akan saya letakkan di Balla Raja?” pinta pemuda itu dalam cerita rakyat Nenek Pakande dari Sulawesi Selatan. “Boleh saja. Tapi, jelaskan dulu rencanamu kepadaku dan para penduduk desa,” ucap sang kepala desa. La Beddu lalu menjelaskan rencananya kepada para warga di situ. Ia berencana akan menyamar sebagai Raja Bangkung Pitu Reppa Rawo Ale. La Beddu mengungkapkan bahwa ia akan menggunakan selaga sebagai sisir dan kura-kura sebagai kutu raksasa. Sementara itu, busa sabun akan digunakan seperti air liur dan kulit rebung akan dipakai sebagai terompet agar suaranya bisa menggelegar seperti seorang raksasa. Rencananya, mereka akan menarik perhatian Nenek Pakande dengan menaruh bayi salah satu warga di Balla Raja yang merupakan rumah panggung paling besar di desa itu. Ia meminta bantuan para penduduk untuk menaruh belut di tangga pintu masuk Balla Raja dan batu-batu besar di sekitarnya. Tibalah waktu pelaksanaan untuk mengalahkan Nenek Pakande. Di malam yang disinari cahaya bulan purnama, para warga bahu-membahu mempersiapkan jebakan mereka untuk sang nenek. Lalu, setelah semua persiapan selesai, mereka bersembunyi di sekitar Balla Raja. Sementara itu, bayi yang diminta La Beddu telah di taruh di tengah-tengah ruangan rumah panggung tersebut. La Beddu sendiri mempersiapkan dirinya sebagai raksasa. Tak lama kemudian, muncullah Nenek Pakande dari arah hutan. Wanita tua itu melihat kondisi setiap rumah desa yang gelap gulita kecuali rumah panggung yang paling besar. Sayup-sayup ia mendengar suara tangis seorang bayi dalam rumah itu. Nenek Pakande dengan hati gembira berjalan ke arah Balla Raja dan diam-diam masuk ke dalam rumah. Namun, ketika ia akan mendekati sang bayi, tiba-tiba terdengar suara yang menggelegar. “Jangan kamu dekati bayi itu. Aku sudah mengincar bayi itu sejak tadi. Pergi kamu!” ujar La Beddu yang sedang berpura-pura menjadi raksasa. “Siapa kamu?! Aku juga ingin mengambil bayi itu. Aku tidak takut denganmu!” ucap Nenek Pakande. “Aku adalah Raja Bangkung Pitu Reppa Rawo Ale, dan aku ingin kamu pergi sekarang juga dari rumah dan desa ini. Wilayah ini sudah menjadi area kekuasaanku!” ujar La Beddu dengan nada mengancam. “Ah, aku tidak percaya kalau kamu adalah Raja Bangkung Pitu Reppa Rawo Ale,” jawab Nenek Pakande. Dikisahkan dalam cerita rakyat Nenek Pakande dari Sulawesi Selatan, sang nenek tetap mengacuhkan ancaman si raksasa dan kembali mendekati bayi incarannya. La Beddu lalu menumpahkan seembur air busa yang telah ia siapkan. “Ah, lihatlah! Air liurku sudah mengalir kemana-mana! Kalau kamu tidak segera pergi dari sini, aku akan menjadikanmu sebagai mangsaku!” ucap La Beddu dengan lantang. Kura-kura kecil yang ada di ember dekat La Beddu lalu ditumpahkan ke lantai ruangan itu. “Ah, kutu-kutu ini sangat menggangguku dan membuat kepalaku jadi gatal saja!” keluh La Beddu sambil menjatuhkan selaganya. Melihat kejadian itu, nyali Nenek Pakande yang awalnya tak ingin kalah tiba-tiba menciut. Ia pun berlari ke arah pintu keluar dengan buru-buru untuk menyelamatkan diri. Sayangnya, ketika Nenek Pakanda menuruni anak tangga, kakinya menginjak belut yang licin. Ia pun terpeleset dan kepalanya membentur batu-batu besar yang telah ditaruh oleh para warga di luar pintu. Nyawa Nenek Pakande tak terselamatkan. Para warga yang berjaga-jaga di sekitar Balla Raja dengan rasa cemas bersorak penuh kebahagiaan karena rencana mereka berhasil. La Beddu yang berada di dalam ruangan ikut keluar bergabung dengan para penduduk yang menyelamati satu sama lain atas kesuksesan mereka. Keesokan harinya, mayat Nenek Pakande dibakar dengan menggunakan api yang besar. Abu mayatnya juga ditebar ke berbagai penjuru agar tidak bisa hidup kembali. Begitulah akhir dari cerita rakyat Nenek Pakande dari Sulawesi Selatan.</t>
  </si>
  <si>
    <t>Radin Jambat</t>
  </si>
  <si>
    <t>Alkisah pada zaman dahulu kala, di daratan Sumatera terdapat sebuah daerah yang dikelilingi banyak gunung. Oleh karena itu, udara di daerah itu selalu terasa sejuk dan bila malam menjelang seolah tengah diselimuti embun. Konon, di tempat itu, sinar matahari bisa terlihat begitu indah. Bahkan, jika cahaya tersebut menerpa air yang mengalir di sungai akan terlihat seolah berkilauan. Daerah itu juga dikenal dengan nama Batang Akhi Suri dan termasuk dalam wilayah kekuasaan kerajaan Negeri Pasar Turi. Kerajaan Negeri Pasar Turi sendiri dipimpin oleh seorang raja yang dikenal dengan nama Raja Tanjung. Konon, negeri tersebut didirikan oleh seorang keturunan dewa mahasakti yang memiliki ibu seorang peri. Kabarnya, proses pendirian negeri tersebut hanya membutuhkan waktu dua hari saja. Pada hari pertama, angin bertiup kencang membentuk pusaran angin dan akhirnya meratakan tanah di sekitarnya hingga membentuk tanah lapang yang sangat luas. Sementara pada hari kedua, mendadak muncul cahaya yang sangat terang hingga menyilaukan dan membutakan pandangan orang-orang. Ketika cahaya itu menghilang, berdirilah sebuah bangunan megah yang terbuat dari emas murni dan tertata indah. Tentu saja kabar kemunculan istana ajaib itu menghebohkan banyak orang di kerajaan-kerajaan sekitar. Apalagi karena bangunan tersebut tak hanya dilapisi emas saja, tetapi, atapnya juga dihiasi kayu eru dan perunggu, kemudian ukiran dan hiasannya terbuat dari tembaga. Di dalam ruangannya, kursi-kursi tertata dengan rapi dan terjaga, memancarkan kilap intan dari setiap tiangnya. Setiap meja yang ada juga diberikan alas yang terbuat dari sutra. Otomatis, Negeri Pasar Turi dikenal oleh banyak orang. Negeri Pasar Turi dipimpin oleh seorang raja yang adil dan bijaksana bernama Raja Tanjung. Ia memiliki tujuh istri yang ramah dan sopan. Mereka juga memiliki kecantikan yang tak kalah dengan dewi-dewi kahyangan. Istri pertama atau sang permaisuri bernama Bulan Purnama Permata Bermata Biru. Konon, sama seperti namanya, sang permaisuri memiliki mata biru dan kulit putih yang anggun. Ibarat bunga yang mekar di taman, setiap kali berada di dekatnya, orang-orang bisa mencium harum mewangi menguar dari tubuhnya. Sementara istri kedua yang bernama Mutiara Lautan memiliki tutur kata yang halus dan santun. Setiap kali wanita berparas ayu dan manis itu berbicara, hati orang-orang yang mendengarnya menjadi sejuk dan damai. Istri ketiga yang bernama Ratu Kedamaian adalah wanita yang sopan, bijak, dan tak pernah menyakiti perasaan orang lain. Ia sangat pandai bertutur dan berkata halus hingga orang-orang yang mendengarnya berbicara akan terasa seperti tengah dibuai dalam ayunan. Istri keempat dan kelima yang banyak dikenal dengan nama Kembar Berpipi Merah adalah orang yang ceria dan wajahnya selalu merona. Bagaikan pinang dibelah dua, mereka terlihat begitu mirip dan selalu menghabiskan waktu bersama-sama. Kehadiran mereka selalu membuat suasana istana selalu penuh kebahagiaan dan keceriaan. Lain lagi dengan istri keenam yang bernama Ratu Alam. Ia sangat pandai menghias, menata, dan memadukan warna. Sehingga ia sering kali menghabiskan waktu mengurus taman istana hingga keindahannya membuat penghuni istana lainnya merasa betah. Delima Istana adalah istri raja yang terakhir yang mahir menyajikan makanan. Setiap kali ia memasak, aroma masakannya akan tercium ke seluruh penjuru istana. Ketujuh istri tersebut sering berkumpul dan bercengkerama di ruang singgasana seraya mengobrol tentang apa saja. Mulai dari kedamaian penduduk negeri, keindahan alam, dan sesekali tentang diri mereka sendiri. Meskipun hidupnya serba berkecukupan dan memiliki harta yang melimpah ruah, tapi Raja Tanjung tetap merasa bersedih hati karena setelah bertahun-tahun lamanya, ia masih saja belum dikaruniai keturunan. Ia tidak memiliki anak yang bisa menjadi pengganti dan melanjutkan kerajaannya. Setiap hari, dengan penuh kegundahan dan kesedihan, ia akan duduk di anjungan istana untuk melamun dan meratapi nasib. Kesedihan itu pun rupanya juga dirasakan oleh penduduk Negeri Pasar Turi. Karena jika sang raja tidak memiliki keturunan, maka siapakah nantinya yang akan melanjutkan kepemimpinan. Tak hanya melamun, setiap hari Raja Tanjung juga mengundang beberapa ahli dan tabib dari berbagai negeri. Mereka juga telah melakukan berbagai macam pengobatan untuk mencari solusi. Pada akhirnya, Raja Tanjung mencoba untuk bertapa di Bukit Pesagi. Selama beberapa minggu, ia berusaha untuk berdoa dengan penuh kerelaan dan ketulusan pada Yang Maha Kuasa. Setiap malam ketika ia bertapa, selalu saja ada rintangan yang datang menghadang. Mulai dari suara keras yang memekakkan telinga, munculnya api besar yang terasa akan membakar, hingga perasaan seperti terhimpit batu besar. Meskipun begitu, Raja Tanjung tetap berusaha untuk tabah dan bertahan. Untungnya, ketulusan itu akhirnya berbuahkan hasil. Tak lama kemudian, seekor naga bertiara tiga mendadak mendatangi Raja tanjung kemudian melilit tubuhnya. Setelah itu, lilitan naga itu berubah menjadi cahaya merah dan terang benderang seperti halnya bintang kejora. Setelah cahaya itu padam, ada buah berwarna merah seperti tomat yang matang muncul di hadapan raja. Tak hanya itu, dari dalam gua pertapaan, terdengar suara lembut yang berbicara. “Berikanlah buah merah itu kepada permaisuri, Raja Tanjung. Setelah melahap buah itu, permaisuri akan memberimu sorang bayi yang tampan. Kelak, bayi itu akan membawa berkah dan rahmat bagi negerimu.” Seperti yang disarankan oleh suara gaib itu, sekembalinya dari pertapaan, Raja Tanjung langsung memberikan buah merah itu kepada permaisuri. Sang permaisuri pun mengikuti perintah dan memakan buah itu. Malam harinya, ketika tidur Raja Tanjung bermimpi. Di dalam mimpi tersebut, ia melihat sang permaisuri berdandan sangat cantik dan berbusana pengantin. Bahkan, ia juga mengenakan perhiasan siger di kepala. Selain sang permaisuri, di dalam mimpi tersebut juga terdapat pengawal, hulubalang, dan dayang-dayang yang berpakaian resmi. Raja pun mengendarai kereta kencana. Kereta kencana tersebut bercahaya terang dan ditarik oleh kuda berwarna putih dan kuning. Kendali tali kuda tersebut terikat rata. Ketika bangun, berdasarkan ahli tafsir, mimpi tersebut merupakan pertanda bahwa tak lama lagi raja akan mendapatkan kebahagiaan. Benar saja, tak sampai sepuluh malam setelah mimpi tersebut, permaisuri dinyatakan hamil. Raja Tanjung dan seluruh penduduk Negeri Rakyat Turi merasa sangat bahagia dengan kehamilan permaisuri. Raja pun berusaha menjaga kehamilan itu sebaik mungkin. Setelah sembilan bulan lamanya, akhirnya permaisuri melahirkan. Seperti yang diucapkan oleh suara gaib ketika pertapaan, permaisuri melahirkan putra yang tampan dan elok rupawan. Tak ada kecacatan di dalam tubuhnya. Menariknya, ketika lahir, bayi tersebut membawa dua harta di dalam genggaman tangannya. Di tangan kanannya terdapat telur emas, sementara tangan kirinya memegang batu cincin permata. Momen ketika kelahiran sang putra mahkota disertai dengan berbagai macam gejala alam yang luar biasa. Matahari bersinar cukup terang dan daun-daun di pepohonan bergerak riang. Burung-burung berdendang riang dan berterbangan seolah menyulam angkasa. Bahkan ketika malam tiba, bulan purnama bercahaya penuh. Kunang-kunang berterbangan dan membentuk lingkaran yang indah dan menjadikan istana terlihat semakin terang. Banyak orang, baik tua ataupun muda berkumpul dan bercengkerama. Istananya juga dipenuhi dengan cahaya kebahagiaan. Semua itu seolah perwakilan dari doa yang banyak dipanjatkan oleh orang-orang untuk sang putra mahkota. Benar saja, setelah kelahiran sang pangeran, seluruh warga berbahagia. Mereka semua berdoa untuk keselamatan raja, permaisuri, dan pangeran, serta berharap sang putra mahkota bisa menjadi pemimpin yang bijak, amanah, dicintai penduduk, dan disegani lawan. Karena ketika lahir sang pangeran membawa emas dan intan permata, ia diberi nama Anak Emas Radin Jambat. Kedua perhiasan yang dibawanya sejak lahir tetap disimpan tak berjauhan dari sang pangeran. Dipercaya bahwa kedua benda berharga itu bisa menjadi pelindung sang pangeran. Konon, apabila telur emasnya direndam dalam air kepala hijau, air itu bisa menjadi obat penawar untuk segala macam bisa dan racun. Sementara jika batu cincin permata itu dikenakan oleh seseorang, orang tersebut akan memiliki kepercayaan diri dan wibawa yang jauh lebih banyak dari sebelumnya. Kabar tentang kelahiran sang putra mahkota itu pun tersebar ke berbagai negeri. Sebagai bentuk syukur, di Negeri Pasar Turi akan diadakan sebuah pesta. Raja-raja, sahabat, dan handai taulan diundang untuk merayakan kebahagiaan itu. Pada pesta tersebut, diadakan juga upacara penyucian yang dilakukan untuk memberikan pemberkatan kepada sang putra mahkota. Berbagai macam doa dipanjatkan untuk pangeran dengan harap bala dan musibah menjauh. Saat itu disiapkan air dari berbagai mata air yang diberi bunga dan ramuan wewangian. Setidaknya ada tujuh sumber air yang digunakan yang memiliki makna spesial dan diharapkan bisa memberi makna berarti untuk kelangsungan hidup sang pangeran. Sumber pertama adalah dari Telaga Putri yang diharapkan dapat memberikan keselamatan. Sumber kedua adalah Sumur Delima yang menjadi harapan untuk kemudahan rezeki. Sungai/Way Laga dan Sungai/Way Lima adalah sumber dari air ketiga dan keempat yang menjadi sebuah harapan untuk kemudahan dalam menjalani kehidupan. Air kelima dan keenam berasal dari Pancuran Naga dan Danau Tua yang penuh harapan akan kekuatan dan kemenangan. Yang terakhir, sumber ketujuh berasal dari Telaga Dewa yang menjadi sebuah harapan agar sang pangeran mudah mendapatkan keturunan. Seiring waktu, Radin Jambat tumbuh menjadi pemuda yang pemberani dan cerdas. Ia pun menyatakan kepada orang tuanya bahwa ia ingin melakukan pengembaraan menyusuri dunia. Tujuannya adalah untuk mencari pendamping hidup yang terbaik. Raja Tanjung dan permaisuri pun mengizinkannya dengan sebuah syarat, yaitu sang putra mahkota harus dikawal oleh dua punakawan agar bisa menjalani perjalanan yang panjang dan jauh. Untuk melakukan pengembaraan itu, sebuah perahu dipersiapkan secara khusus. Berbagai macam barang yang sekiranya akan dibutuhkan pun langsung dimasukkan ke dalam perahu. Begitu pula berbagai macam buah-buahan, makanan, serta emas dan perak yang bisa dijadikan sebagai alat tukar. Sebelum berangkat melakukan pengembaraan itu, tak lupa sang pangeran dikirimi doa oleh para ahli istana dan warga sekitar. Tak hanya itu, ia juga dibekali kekuatan dan kesaktian dari para gurunya. Begitu pula engan kekuatan batin dan kekebalan tubuh agar ketenangan juga kedamaian selalu menyertainya. Untungnya, sang putra mahkota juga sudah pernah diajarkan kemampuan menggunakan pedang dan tombak. Begitu pula dengan kemampuan berkelahi, jurus, dan tendangan yang bagaikan guruh meruntuhkan karang. Perjalanan sang anak emas dalam mencari jodoh pun tak bisa dibilang mudah dan lancar. Sudah beberapa kali ia menemui seorang gadis, tapi tak ada satu pun yang sampai menyentuh hatinya. Ia pun terus berpindah dari satu wilayah ke wilayah lain hingga tanpa terasa ia sudah terlalu jauh meninggalkan rumah. Terkadang, ia sempat berpikiran untuk kembali pulang ke rumah karena merindukan keluarganya. Namun, dengan tekad yang kuat, ia berusaha untuk tetap fokus pada tujuan semula. Pada perhentian selanjutnya, seperti biasa sang anak emas akan menambatkan perahu kemudian berdoa dahulu sebelum turun ke daratan. Ia akan memohon untuk bisa segera bertemu dengan pujaan hatinya. Kemudian, ia akan menemui beberapa wanita, berkenalan, kemudian mencari tahu apakah perempuan yang baru ia kenal itu cukup pantas untuk menjadi pasangannya kelak. Namun, tetap saja setelah beberapa kali berkeliling wilayah tersebut, ia tak bisa menemukan gadis yang menurutnya pantas menjadi calon permaisurinya. Pada akhirnya, ia akan kembali menaikkan layar dan kembali menjalankan perahunya ke pulau lain. Tak lupa, sekali lagi ia berdoa semoga saja ia bisa bertemu dengan jodohnya di daratan lain. Pada suatu hari, di tengah perjalanannya berpindah pulau, ada seekor ular raksasa yang menghalangi perahunya. Ular yang besarnya sampai tiga puluh depa itu terlihat kelaparan dan membuka mulutnya lebar-lebar berniat memangsanya. Tanpa takut dan ragu, Radin Jambat langsung berdoa kepada Yang Maha Kuasa dan mengeluarkan pedangnya. Pedang itu pun di arahkan ke ular raksasa. “Pergilah dari sini!” teriak sang putra mahkota, “Kalau kau tidak segera lari dari perahu ini, maka mati adalah jalan terakhirmu. Jika kau tidak mau mati, segeralah menjauh!” Awalnya, ular itu tetap bersikeras ingin melahap Radin Jambat. Namun, ketika pedang itu nyaris menikam sang ular raksasa, ular itu mendadak berubah wujud menjadi jin yang tembus pandang. Barulah saat itu ia meminta maaf dan memohon agar sang pangeran tak membunuhnya. Sang putra mahkota yang berbudi baik itu pun mengampuni sang siluman ular dan sekali lagi menyuruhnya pergi. Tak hanya mendapatkan gangguan dari siluman ular raksasa, Radin Jambat juga pernah diganggu oleh jin yang menjelma menjadi seorang gadis cantik yang menggodanya. Untungnya, Radin tak pernah berhenti berdoa hingga akhirnya sang gadis jadi-jadian itu terbakar dan menghilang. Sesampainya di sebuah kampung lain, Radin Jambat kembali menambatkan perahunya dan singgah sebentar. Kebetulan, di kampung tersebut tengah diadakan sayembara, di mana pemuda yang memenangkan sayembara itu akan berkesempatan untuk menikahi putri kerajaan. Merasa tertarik dengan sayembara itu, sang anak emas pun mendaftarkan diri. Ia bertarung melawan para juara dari berbagai negeri dan berhasil mengalahkan lawannya satu persatu. Pada pertempuran terakhir, Radin Jambat harus melawan seorang pangeran dari negeri seberang yang terkenal dengan keahliannya memainkan pedang, yaitu Pangeran Minak. Pangeran yang dikenal kuat dan pemberani itu memiliki tombak pusaka bernama beringin. Tak ada seorang pun petarung yang berhasil menang dari sang pangeran. Ketika pertarungan Radin Jambat dan Pangeran Minak berlangsung, semua orang menyaksikannya. Mulai dari rakyat jelata hingga raja dan sang putri sendiri. Ketika menyaksikan pertarungan itu, sang putri berdoa dan berharap agar nantinya Radin Jambat sang anak emas lah yang akhirnya menjadi pemenang. Karena rupanya, Pangeran Minak sudah memiliki banyak istri di kampungnya, dan sang putri tak ingin menjadi istri selanjutnya. Benar saja, seperti doa sang putri, pada akhirnya sang anak emas lah yang memenangkan pertarungan itu. Namun, sesudahnya Radin Jambat menyatakan bahwa ia tidak akan menikahi sang putri kerajaan. Karena kemenangan itu ia lakukan hanya untuk menyelamatkan sang putri dari Pangeran Minak. Ketika diminta untuk membayar denda adat karena tidak menaati aturan sayembara, Radin pun bersedia membayarnya. Setelah membayar denda adat itu, sang putra mahkota kembali melakukan pengembaraannya. Kali ini ia sampai di sebuah kerajaan yang berada di puncak Pegunungan Tanggamus. Di kerajaan tersebut, terdapat seorang putri berparas rupawan yang bernama Putri Betik Hati. Konon, putri tersebut merupakan seorang dewi dari kahyangan dan keturunan peri. Kecantikannya sangat tak terkira, hingga orang-orang yang bertemu dengan sang putri sempat merasa seperti hilang napas dan jantungnya berhenti berdenyut. Kecantikan Putri Betik Hati membuat banyak raja dan pangeran berniat memperistrinya. Namun, sang putri sering kali hanya menolak tawaran itu. Tidak ada satu pun yang mengetahui apa yang membuat Putri Betik Hati bersedia dinikahi. Malam hari ketika sampai di kerajaan Pegunungan Tanggamus, Radin Jambat tertidur di atas perahunya. Di dalam mimpinya, ia bertemu dengan seorang dewi yang berparas cantik, jelita, dan lembut. Ia pun sangat terkesima dengan kecantikan sang putri. Ketika sosok putri itu menghilang di dalam cahaya matahari, sang anak emas pun terbangun dari mimpinya. Ketika bangun, ia sangat yakin bahwa putri yang hadir di dalam mimpinya itu adalah Putri Betik Hati. Radin Jambat pun berkeinginan untuk bertemu dengan sang putri dan mengutarakan keinginannya untuk menikahi sang putri. Ia pun mempersiapkan beberapa hal sebelum bertemu dengan Putri Betik Hati. Di antaranya adalah pengantar niat dan penyambung kata berupa sihir dan pinang satu talam, kemudian ada juga sekotak emas dan perak sebagai bentuk tanda hormat karena telah diberikan izin untuk bertemu. Gayung pun bersambut dan sang anak emas diizinkan untuk bertemu dengan Putri Betik Hati. Bahkan, sang putri berniat menyambut putra mahkota dari Negeri Pasar Turi itu di sebuah balai adat. Banyak orang membantu persiapan pertemuan itu. Selain mempersiapkan pertemuan, Putri Betik Hati pun melakukan persiapan pada dirinya sendiri. Sebagai seorang putri yang terpandang, ia berhias dengan tapis bernama Lautan Alif. Tapis yang berajut sutra dan berhias intan tersebut melekat pada tubuh Putri Betik Hati dengan indah. Tapis tersebut bukanlah tapis pakaian sembarangan yang bisa dikenakan siapa saja. Pakaian tersebut hanya bisa dikenakan oleh putri kerajaan saja. Kain dasarnya terbuat dari serat jung yang ditenun oleh Ratu Dewa. Jika dilihat dari jauh, tapis tersebut terlihat seperti awan merangkai-rangkai berseling kaca. Ketika diperhatikan, rangkaian tersebut akan membentuk sembilan tingkatan kahyangan yang penuh cahaya dan intan dengan bentuk bulan di setiap sudut tapis. Selain itu, Putri Betik Hati juga mengenakan gelang bermotif naga yang indah. Gelang tersebut terdiri dari dua belas lingkar. Siapa pun yang melihat keindahan gelang tersebut pasti akan terpikat. Di sisi lain, Radin Jambat si anak emas juga mempersiapkan diri untuk tampil sebaik mungkin. Ia mengenakan celana bergelar Silang Sakti dengan sulam ombak naga dan motif raja burung yang dipenuhi dengan kilat cahaya emas. Kain celana itu terbuat dari sutra tanjung ungu yang disulang dengan seribu benang dan bertusuk air delapan serta ditimpa dengan benang emas. Pakaiannya pun berlimpah emas dan ia mengenakan ikat pinggang yang terbuat dari sutra bermotif kotak. Setelah siap, Radin Jambat berjalan menuju balai adat. Setidaknya ada tala yang berjajar empat belas sebagai tanda kebesaran sang anak emas. Rakyat sekitar pun memandang dengan penuh takjub dan sorak sorai penuh kegembiraan. Pertemuan antara Putri Betik Hati dan sang putra mahkota membuat semua orang terkesima dan bahagia. Berbagai macam musik dimainkan dan berbagai tarian ditampilkan. Banyak orang dengan penuh harap ingin hati dari kedua orang tersebut bisa bersatu. Namun, tiba-tiba mucul Sindang Belawan Bumi yang menyatakan bahwa ia juga jatuh hati kepada Putri Betik Hati. Dengan penuh gagah berani ia menantang sang anak emas untuk bertarung secara laki-laki. Semua orang yang menyaksikannya menjadi ngeri dan khawatir kalau pertarungan itu akan berubah ke arah buruk. Akhirnya, dibuatlah keputusan untuk mengadakan sayembara antara Radin Jambat dan Sindang Belawan Bumi dalam memenangkan hati Putri Betik Hati. Pemenang dari sayembara tersebut berhak memiliki Putri Betik Hati. Meskipun sang anak emas memiliki kekuatan yang luar biasa, tapi bukan berarti Sindang Belawan Bumi bisa dikalahkan dengan mudah begitu saja. Karena rupanya Sindang Belawan Bumi adalah seorang ksatria yang sakti dan memiliki tubuh yang besar dan tinggi. Biasanya, pangeran lain yang diminta untuk bertarung akan memilih untuk mengundurkan diri. Karena bisa dijamin, setiap pesaing yang melawannya akan langsung kalah dan mati. Putri Betik Hati pun juga merasakan kekhawatiran jika nantinya Sindang Belawan Bumi yang memenangkan pertempuran itu. Sayembara antara Sindang Belawan Bumi dan Radin Jambat pun dimulai. Pertama, mereka melakukan sayembara sepak besi yang belum pernah dilakukan oleh sang anak emas sebelumnya. Mereka berdua saling menghantam sejak siang hingga sore hari. Ketika akhirnya langit mulai gelap, Sindang Belawan Bumi mendadak terjatuh dan membuat semua penonton tertawa. Radin Jambat sang anak emas pun diklaim sebagai pemenangnya dan membuat Sindang Belawan Bumi tak terima akan kekalahannya. Keesokan harinya, Sindang Belawan Bumi menantang sabung ayam. Ketika datang, ia sudah membawa seekor ayam berukuran besar dengan taji bersambung besi di jari kakinya. Pertarungan antara kedua ayam itu pun langsung dimulai. Namun, siapa sangka kalau dalam satu tendangan keras, ayam besar milik Sindang Belawan Bumi langsung terkapar dan terjerembap di tanah. Bahkan, jantung ayam itu terlihat robek karena terkena taji dari ayam milik Radin Jambat. Sekali lagi, betapa murkanya Sindang Belawan Bumi. Namun, pada akhirnya Sindang Belawan Bumi menyadari bahwa ia memang tidak ditakdirkan untuk mengalahkan Radin Jambat. Ia pun akhirnya mengaku kalah dan berpamitan pergi. Sementara itu, sang anak emas dinyatakan sebagai pemenangnya dan berhasil mendapatkan Putri Betik Hati. Mereka pun akhirnya memutuskan untuk melangsungkan pernikahan. Banyak pangeran dari berbagai negeri dan para penduduk diundang untuk merayakannya. Semua orang yang hadir dalam pesta tersebut merasakan kebahagiaan dan pesta pora yang penuh keceriaan.</t>
  </si>
  <si>
    <t>Sidang Belawan</t>
  </si>
  <si>
    <t>Pada zaman dahulu kala, terdapat sebuah kerajaan yang dipimpin oleh seorang raja yang memiliki tujuh orang istri. Namun, dari tujuh istri tersebut, sang raja hanya dikaruniai seorang anak laki-laki dari istri-yang-sabar/"&gt;istri terakhir. Raja kemudian memberikan nama Sidang Belawan kepada putra tunggalnya itu. Sang anak dibesarkan dengan penuh kasih sayang dan dilatih untuk menjadi pemimpin yang bijaksana untuk mewarisi tahta kerajaan kelak. Selain disibukkan dengan urusan kerajaan, Sidang Belawan ternyata gemar menangkap ikan di sungai menggunakan jala di waktu senggangnya. Laki-laki itu kerap membawa ikan hasil tangkapannya ke istana. Pada suatu hari ketika Sidang Belawan menjala ikan di sungai, ia ternyata tidak mendapatkan tangkapan ikan yang banyak seperti biasanya. Ia justru mendapatkan sebuntal rambut yang amat panjang di jalanya. “Ha, kenapa bisa ada buntalan rambut di sungai ini?” tanya laki-laki itu dengan heran. Karena penasaran dengan asal-usul buntalan rambut itu, Sidang Belawan kemudian memasukkannya ke dalam saku celananya dan berjalan menuju ke hulu sungai. Sebelum sempat menebar jalanya, tiba-tiba pandangan laki-laki itu tertuju pada tujuh bidadari cantik yang sedang mandi di pinggir sungai. Sidang Belawan pun segera bersembunyi di balik batu-batu yang ada di sungai dan mengamati gerak-gerik para wanita itu. Saat mereka sibuk berbicara dengan satu sama lain, dikisahkan dalam cerita rakyat Sidang Belawan dari Lampung bahwa laki-laki tersebut kemudian mengambil salah satu selendang yang tergeletak di pinggir sungai. Tak berapa lama, ketujuh bidadari itu mulai sadar akan kehadiran manusia di sekitar tempat mereka mandi. Para bidadari itu bergegas untuk merapikan pakaian dan bersiap terbang kembali ke kahyangan. Sayangnya, tidak seperti keenam kakaknya yang sudah bersiap-siap, Bidadari Bungsu masih kebingungan mencari selendangnya. “Kak, apakah kalian melihat selendangku? Selendangku tidak ada,” ucap Bidadari Bungsu dengan nada panik. “Selendangmu hilang? Tidak adikku, kami tidak melihatnya,” jawab Bidadari Sulung. Keenam bidadari itu berusaha membantu mencari selendang adik bungsu mereka. Namun, karena tidak bisa berlama-lama, mereka akhirnya terpaksa meninggalkan Bidadari Bungsu dan terbang kembali ke kahyangan. Bidadari Bungsu mau tidak mau harus menerima kenyataan kalau dia tidak bisa kembali ke kahyangan tanpa selendangnya. Perempuan cantik itu akhirnya menangis tersedu-sedu karena hanya bisa meratapi nasibnya. Sidang Belawan yang melihat bidadari itu menangis pun segera keluar dari tempat persembunyian dan menghampirinya. “Hai, perempuan cantik. Kenapa kamu menangis?” tanya Sidang Belawan yang berpura-pura tidak tahu keadaan yang sebenarnya. “Selendangku hilang, Tuan. Aku ditinggalkan oleh kakak-kakakku sendirian di sini,” jawab Bidadari Bungsu dengan nada sedih. “Aku tidak bisa lagi kembali ke negeriku di kahyangan tanpa selendangku,” lanjutnya. “Sudahlah, Putri. Mungkin itu sudah menjadi takdir. Barangkali sudah menjadi nasibmu untuk tinggal di bumi dan bertemu denganku,” kata Sidang Belawan. “Apa maksud dari perkataan Tuan?” tanya Bidadari Bungsu dengan bingung. “Aku adalah laki-laki lajang dan aku ingin menjadikanmu sebagai istriku. Itu kalau putri berkenan,” ucap laki-laki itu dalam cerita rakyat Sidang Belawan dari Lampung dengan nada membujuk. Mendengar permintaan dari laki-laki asing di hadapannya, Bidadari Bungsu itu pun termenung sejenak. Ia belum terbiasa dengan dunia manusia dan ditambah lagi selendangnya yang hilang yang membuatnya mustahil untuk kembali ke kahyangan. “Baiklah. Aku bersedia menikah dengan Tuan,” jawab Bidadari Bungsu. Mendengar jawaban wanita cantik itu, kebahagiaan menyelimuti hati Sidang Belawan. Laki-laki itu pun segera membawa sang bidadari pulang ke istana untuk diperistri. Beberapa hari kemudian, pernikahan Sidang Belawan dengan Bidadari Bungsu pun dilaksanakan dengan meriah di istana. Pasangan suami istri itu hidup dengan tentram, nyaman, dan bahagia karena kedudukan Sidang Belawan sebagai calon pewaris tahta. Namun, kebahagiaan itu ternyata tidak berlaku untuk keenam istri raja lainnya yang merasa iri dengan Sidang Belawan dan ibunya. Setelah melakukan beragam tipu daya, mereka akhirnya berhasil membujuk raja untuk mengasingkan Sidang Belawan dan keluarganya ke luar istana. Sejak pengasingan itu, Sidang Belawan dan keluarganya tinggal di sebuah kampung. Laki-laki itu memenuhi kebutuhan keluarganya dengan bercocok tanam dan mencari ikan di sungai. Sebagian hasil panen juga ia simpan di lumbungnya jika mendapat hasil yang lebih. Tak disangka, satu tahun telah berlalu dan Bidadari Bungsu melahirkan seorang anak laki-laki yang sehat dan tampan. Kehadiran putra itu semakin melengkapi kebahagiaan yang dirasakan oleh Sidang Belawan. Laki-laki itu semakin giat bekerja, sementara istrinya juga semakin menyayangi keluarganya. Pada suatu hari, Bidadari Bungsu harus pergi ke pasar untuk berbelanja kebutuhan sehari-hari. Sebelum berangkat, wanita itu meninggalkan pesan kepada suaminya. “Kakanda, aku akan berangkat ke pasar. Tolong kanda jangan buka panci di atas tungku di dapur sebelum aku pulang,” ujar Bidadari Bungsu. Sidang Belawan yang tengah duduk di kursi hanya mengangguk. Setelah istrinya pergi, laki-laki itu dalam cerita rakyat Sidang Belawan dari Lampung dikisahkan pergi ke dapur dan membuka tutup panci yang tengah dimasak di dapur. Ternyata, di dalam panci hanya ada sebutir beras. “Sebutir beras? Selama ini istriku hanya memasak sebutir beras untuk makanan keluarga sehari-hari? Pantas saja beras di lumbungku seperti tidak pernah berkurang,” ucap Sidang Belawan dengan nada heran. Menjelang siang, Bidadari Bungsu pulang dari pasar dan segera mengecek panci yang ada di dapur. Wanita itu terkejut karena sebutir beras yang ia masak tidak tanak menjadi nasi. Ia sangat marah karena itu tandanya suaminya telah melanggar pesannya. “Kakanda! Kenapa Kanda melanggar pesanku?! Lihat, sekarang beras yang aku masak tidak bisa tanak menjadi nasi!” ujar Bidadari Bungsu dengan kesal. “Maafkan aku, Dinda. Aku menyesal karena telah melanggar pesanmu hanya karena aku penasaran,” jawab Sidang Belawan. Mendengar permintaan maaf suaminya, Bidadari Bungsu hanya bisa menghela napas. Wanita itu sebenarnya tidak bisa menumbuk padi layaknya penduduk bumi lainnya. Maka dari itu, ia menggunakan kemampuan saktinya untuk mengubah sebutir beras menjadi satu panci nasi. Namun, kemampuan sakti itu akan hilang jika diketahui oleh manusia. Karena ulah suaminya, Bidadari Bungsu terpaksa harus menumbuk padi sendiri. Meskipun tidak ahli, ia berusaha dengan giat supaya bisa memasak nasi untuk keluarganya. Saat Bidadari Bungsu hendak mengambil tumpukan beras di lumbung, ia melihat sebuah selendang yang tak asing. Kain berwarna ungu itu merupakan selendang yang ia kira hilang dulu. Ia sadar ternyata selama ini suaminya telah berbohong dan menyembunyikan selendangnya. Bidadari Bungsu segera mengenakan selendang itu dan menggendong anaknya untuk dibawa terbang ke kahyangan. Sidang Belawan yang saat itu berada di rumah segera menyusul Bidadari Bungsu, tapi ia dihalangi oleh lautan api yang dibuat oleh istrinya. Sidang Belawan tidak putus asa, ia lalu menangkap seekor ayam jantan dan berdoa kepada Tuhan. “Tuhan, jika aku memang benar keturunan dari raja sakti, tolong ubah ayamku ini menjadi burung rajawali!” pinta laki-laki itu. Ternyata, doa Sidang Belawan dikabulkan oleh Yang Maha Kuasa karena ayam jantannya benar-benar berubah menjadi burung rajawali raksasa. Ia kemudian mengikatkan tubuhnya dengan rajawali itu menggunakan buntalan rambut panjang yang ia temukan di sungai dulu dan terbang melewati lautan api. Sayangnya, rambut yang menjadi tali pengikat tubuhnya dengan burung rajawali terbakar satu per satu hingga habis. Ia pun jatuh ke dalam lautan api dan burung rajawalinya segera mencari pertolongan. Burung itu berjumpa dengan orang tua bertongkat di tepi pantai. “Permisi Pak Tua. Tolong selamatkan Tuanku yang jatuh ke dalam lautan api,” pinta rajawali yang ternyata memiliki kemampuan berbicara layaknya seorang manusia. “Baiklah. Kamu tolong carikan 7 batang lidi daun kelapa hijau dan 7 tangkai padi ketan hitam,” jawab si Pak Tua. Rajawali itu segera mencari semua barang yang diminta Pak Tua. Setelah mendapatkannya, Pak Tua lalu membakar tujuh batang lidi dan berdoa. “Tuhan, bila Sidang Belawan merupakan keturunan raja yang sakti, maka mohon hidupkanlah dia kembali!” pinta Pak Tua. Permohonan yang diucapkan oleh Pak Tua itu dikabulkan Sang Maha Pencipta karena Sidang Belawan kembali hidup dan berjalan keluar dari lautan api. Pak Tua tersebut kemudian membakar tujuh tangkai padi ketan hitam dan kembali berdoa kepada Tuhan. “Tuhan, jika memang benar Sidang Belawan merupakan keturunan raja yang sakti, tolong antarkan dia ke kahyangan!” pinta Pak Tua. Sama seperti permohonan sebelumnya, permohonan itu juga dikabulkan oleh Sang Maha Kuasa. Tubuh Sidang Belawan tiba-tiba menghilang dan muncul di kahyangan. Laki-laki itu berdiri di hadapan tujuh bidadari cantik yang mempunyai wajah dan gaya yang sama. Sidang Belawan merasa bingung dan tidak bisa mengenali bidadari mana yang merupakan istrinya. Melihat tingkah laki-laki itu, salah satu dari tujuh bidadari tersebut lalu angkat bicara. “Kau Sidang Belawan? Mau apa kau ke sini?” tanya bidadari itu. “Saya ke sini ingin bertemu dengan istri saya,” jawab Sidang Belawan. “Jika ingin berjumpa dengan istrimu lagi, maka kau harus melalui tiga ujian dari kami terlebih dahulu,” ujar salah satu bidadari. “Apa pun ujian yang kalian berikan padaku, aku akan melakukannya dengan sepenuh hati demi mendapatkan istriku tercinta kembali,” ucap Sidang Belawan dengan tegas. Ujian pertama dari ketujuh bidadari itu adalah memilih makanan mana yang tidak beracun dari tiga jenis makanan yang dihidangkan di hadapannya oleh ketujuh bidadari. Bila laki-laki itu salah memilih, maka ia akan mati dan gagal membawa istrinya pulang. Saat Sidang Belawan akan memilih makanan, ternyata ia didahului oleh seekor kucing yang tiba-tiba menyantap salah satu makanan di hadapannya. Betapa beruntung nasib laki-laki itu karena si kucing ternyata menyantap makanan yang beracun dan mati. Sidang Belawan berhasil lolos dari maut dan melewati ujian pertama dengan sukses. Ketujuh bidadari itu lalu memberikan ujian kedua kepadanya, yakni mengisi bak kosong yang berlubang dengan air sungai. Namun, mau seberapa cepat Sidang Belawan membawa air, bak kosong yang berlubang itu tidak pernah terisi. Ketika laki-laki itu hampir putus asa, menurut cerita rakyat Sidang Belawan dari Lampung, datanglah gerombolan belut yang menjadi penyelamatnya. Gerombolan belut itu menggosok-gosokkan tubuh mereka pada lubang bak. Lendir yang keluar dari tubuh mereka lama-lama terkumpul dan menutupi lubang dari bak itu. Akhirnya, Sidang Belawan bisa mengisi bak dengan air hingga penuh. Melihat kejadian itu, ketujuh bidadari mau tidak mau menerima hasil kalau Sidang Belawan lulus ujian kedua. Mereka pun akhirnya menyampaikan ujian terakhir yang mesti dilalui oleh Sidang Belawan. “Kau lolos ujian pertama dan kedua. Kali ini, ujian terakhir yang akan kami berikan padamu adalah siapa di antara kami bertujuh yang kau yakini sebagai istrimu,” tutur salah seorang bidadari. Sidang Belawan tentu saja bingung dan khawatir karena ia sama sekali tidak bisa membedakan istrinya dengan keenam kakaknya yang lain. Di tengah-tengah kebingungannya, tiba-tiba datanglah seekor kunang-kunang di dekatnya. “Sidang Belawan, aku akan membantumu menunjukkan siapa bidadari yang juga adalah istrimu. Bila aku hinggap di salah satu sanggul bidadari itu, berarti dialah istrimu,” terang kunang-kunang ajaib yang bisa berbicara tersebut. “Baiklah. Aku akan mengikuti perintahmu. Terima kasih kunang-kunang,” ujar Sidang Belawan. Kunang-kunang itu lalu terbang dan hinggap di sanggul kepala bidadari yang berdiri di paling ujung kiri. Sidang Belawan dengan tak menunjukkan keraguan sama sekali segera berjalan menghampiri wanita itu dan memeluknya. “Maafkan aku, istriku. Aku berjanji akan mengikuti perkataanmu dan tidak akan mengingkari janji lagi,” ujar laki-laki itu dengan perasaan haru. Bidadari Bungsu yang mendengar pernyataan tulus dari suaminya itu merasa tersentuh. “Maafkan aku juga, Kanda, karena telah meninggalkan Kanda dan Ibu secara tiba-tiba,” balas Bidadari Bungsu. Keenam bidadari itu ikut tersentuh dengan sikap adik dan suaminya itu. Mereka lalu mendekati Sidang Belawan dan memberikan ucapan selamat kepadanya karena telah lolos dari semua ujian yang telah diberikan. “Selamat Sidang Belawan. Sepertinya kau memang berjodoh dengan adik kami. Kau bisa membawa istrimu pulang ke bumi. Jaga dan rawatlah dia dengan baik,” pesan salah satu dari keenam bidadari itu. “Terima kasih, wahai para bidadari. Aku berjanji akan merawat istriku dengan baik,” ujar laki-laki itu. Pada akhirnya, Sidang Belawan sukses memboyong istri beserta anaknya kembali ke bumi. Kedatangan mereka disambut dengan penuh kebahagiaan oleh ibu dan para warga kampung. Semenjak kejadian itu, tidak ada lagi kesalahpahaman antara Sidang Belawan dan Bidadari Bungsu. Keluarga itu hidup dengan bahagia hingga akhir hayat mereka. Begitulah akhir dari cerita rakyat Sidang Belawan dari Provinsi Lampung.</t>
  </si>
  <si>
    <t>Sentimen</t>
  </si>
  <si>
    <t>Analisis Sentimen</t>
  </si>
  <si>
    <t>negatif</t>
  </si>
  <si>
    <t>Alasan:
Peristiwa Tragis: Cerita berakhir dengan bencana besar yang menyebabkan hilangnya istri dan anak Toba, serta terbentuknya Danau Toba, yang merupakan hasil dari kutukan.
Pesan Moral tentang Pelanggaran Sumpah: Toba melanggar sumpahnya dalam keadaan marah, yang membawa konsekuensi menghancurkan bagi keluarganya.
Akhir Menyedihkan: Keluarga Toba berakhir dengan perpisahan tragis, meninggalkan Toba sendirian dengan rasa penyesalan dan kehilangan yang mendalam.
Secara keseluruhan, elemen-elemen ini menjadikan sentimen dominan dalam cerita "Legenda Danau Toba" adalah negatif.</t>
  </si>
  <si>
    <t>Sekitar abad 14 dan 15 masehi , berdiri kerajaan di daerah Medan Deli dengan istana yang diberi nama istana Maimun. Sultan Muhayat Syah adalah raja dari kerajaan melayu itu. Beliau memiliki 3 orang anak , anak pertama bernama Mambang Jazid, anak kedua bernama Mambang Khayali dan anak ketiganya bernama Putri Hijau. Ketiga anak ini memiliki kekuatan yang hebat , Mambang Jazid mampu merubah dirinya menjadi Naga , Mambang Khayali mampu merubah dirinya menjadi meriam dan Putri Hijau mampu mengeluarkan cahaya hijau nan indah saat malam bulan purnama. Namun ada kelebihan lain yang di miliki Putri Hijau yaitu wajahnya yang amat cantik jelita serta sifatnya yang ramah dan bersahaja terhadap rakyat sehingga banyak rakyat yang menyukainya sebagai pemimpin yang bijaksana. Saat itu malam bulan purnama , seperti biasa Putri Hijau berjalan-jalan di sekitar taman istana, dari tubuhnya memancarkan cahaya hijau yang indah, bahkan cahayaitu sampai terlihat oleh sultan kerajaan Aceh yang bersebelahan dengan kerajaan Deli saat itu.Sultan Aceh yang terpesona karna melihat pancaran cahaya hijau yang indah darikerajaan tetangganya itu , mengutus beberapa pengawal nya untuk mencari tahu asal dari cahaya itu. Tak perlu waktu lama , para pengawal itu mendapat informasi bahwa cahaya hijau itu terpancar dari tubuh seorang Putri Raja Deli yang cantik jelita. Mendengar informasi dari sang pengawal, membuat Sultan Aceh berkeinginan untuk mempersunting Putri Hijau. Beragam perhiasan dan beberapa pengawal diutusnya untuk meminang putri hijau. Namun pinangan dari sultan Aceh di tolak mentah-mentah oleh Putri Hijau. 
Sultan Aceh yang mendengar penolakan pinangannya itu menjadi murka dan menganggap kerajaan Deli telah menebar benih peperangan terhadap kerajaan nya. Ratusan prajurit diutus sultan Aceh untuk menghancurkan kerajaan Deli. Namun pasukan yang dikirimnya kalah telak oleh pasukan dan benteng pertahanan kerajaan deli yang terkenal kuat. Lalu Sultan Aceh membuat sebuah siasat licik, yaitu menembakkan meriam dengan peluru koin emas. Dan siasatnya itu berhasil. Para prajurit sibuk mengutip koin-koin emas yang berserakkan, disaat seperti itulah pasukan kerajaan Aceh menyerang kerajaan Deli. Hasilnya kerajaan Deli kalah, namun Mambang Khayali tak terima dengan kekalahan itu lalu merubah dirinya menjadi meriam dan menembakkan peluru dengan gencar ke arah musuh. Karena terlalu lama menembak kan peluru, meriam jelmaan Mambang Khayali menjadi sangat panas dan akhirnya putus terbelah dua. Ujung mariam terlempar jauh hingga ke perbatasan Aceh sedang kan pangkal nya masih bisa kita temui di Istana Maimun Medan. Melihat keadaan yang tidak menguntungkan ini, akhirnya kerajaan deli mengaku kalah, dan Putri Hijau dibawa oleh pasukan sultan Aceh. Mambang Jazid memberi persyaratan kepada sultan Aceh untuk tidak menyentuh Putri hijau sampai tiba d ikerajaan Aceh dan memasukkan putri hijau ke dalam peti kaca yang telah di siap kan Mambang Jazid, lalu saat tiba di daerah Jambu Air, putri hijau disuruh abangnya untuk membakar menyan dan menaburkan beras dan telur ke sungai lalu menyebutkan nama abang nya Mambang Jazid sebanyak 3 kali. Persyaratan itu pun diterima oleh sultan Aceh karna menurut nya itu hal yang mudah. Lalu pergi lah sultan Aceh beserta rombongan pasukannya menggunakan kapal berlayar di Sungai Deli (dahulu sungai Deli bisa di layari kapal) dan Putri Hijau dimasukkan ke dalam peti kaca. Saat tiba di daerah Jambu Air , putri hijau keluar dari peti kaca , lalu mengerjakan amanat yang diberikan abangnya kepadanya, yaitu menabur beras dan telur di sungai Deli lalu membakar menyan dan menyebut nama Mambang Jazid 3 kali.”Mambang Jazid , Mambang Jazid ; mambang , jazid, datanglah abangku ,selamatkanlah adikmu ini dari genggaman sultan Aceh”. Tiba-tiba air sungai deli yang tadi nya tenang berubah bergemuruh , langit menjadi gelap seolah mau turun badai, dan petir menyambar saling bersahutan. Saat seperti itu , Putri Hijau kembali masuk ke dalam peti kaca. Tak lama muncul seekor naga dari sungai deli yang tak lain adalah jelmaan Mambang Jazid. Naga itu mengamuk dan menghancurkan kapal rombongan sultan aceh. Peti kaca yang berisi Putri Hijau terlempar ke sungai deli dan terapung-apung. Lalu naga jelmaan Mambang Jazid memasukan peti kaca berisi Putri Hijau ke dalam mulutnya dan membawa pergi ke laut . Sampai sekarang tidak ada yang tau , apakah putri hijau masih hidup sebagai manusia. Lagenda ini sampai sekarang masih dikenal dikalangan orang-orang Deli dan malahan juga dalam masyarakat Melayu di Malaysia. Di Deli Tua masih terdapat reruntuhan benteng dari Putri yang berasal dari zaman Putri Hijau, sedangkan sisa meriam, penjelmaan abang Putri Hijau, dapat dilihat di halaman Istana Maimoon, Medan hingga saat ini.</t>
  </si>
  <si>
    <t>Alasan: Cerita berakhir dengan tragedi, di mana Puteri Hijau harus berubah menjadi naga dan menghilang untuk menghindari pernikahan yang tidak diinginkannya dan untuk menyelamatkan kerajaannya. Konflik dan perang yang terjadi karena penolakan lamaran juga menambah elemen negatif dalam cerita ini.</t>
  </si>
  <si>
    <t>Alasan: Cerita tentang Batu Gantung berkisah tentang seorang gadis yang melompat ke danau dan berubah menjadi batu karena tidak ingin dijodohkan dengan pria yang tidak dicintainya. Tragedi dan penderitaan gadis ini menjadikan cerita memiliki sentimen negatif.</t>
  </si>
  <si>
    <t>Alasan: Cerita tentang Sampuraga berkisah tentang seorang anak yang durhaka kepada orang tuanya. Akibat tindakannya yang tidak menghormati orang tua, Sampuraga mengalami nasib buruk dan kehancuran. Tragedi yang menimpa Sampuraga karena pengkhianatan dan ketidakpatuhan terhadap orang tuanya menjadikan cerita ini memiliki sentimen negatif.</t>
  </si>
  <si>
    <t>positif</t>
  </si>
  <si>
    <t>Alasan: Cerita tentang Si Buyung Besar menceritakan perjuangan dan keberhasilan seorang pemuda dalam menghadapi berbagai rintangan. Cerita biasanya berakhir dengan keberhasilan Si Buyung Besar mencapai tujuannya dan mendapatkan kebahagiaan atau penghargaan. Nilai-nilai positif seperti keberanian, kerja keras, dan ketekunan menonjol dalam cerita ini, memberikan sentimen positif.</t>
  </si>
  <si>
    <t>Alasan: Cerita tentang Jibau Malang berkisah tentang nasib buruk yang menimpa Jibau, sering kali karena kesalahan yang dibuat oleh dirinya sendiri atau faktor-faktor luar. Cerita biasanya berakhir dengan kesedihan atau tragedi, menunjukkan penderitaan atau kemalangan yang dialami oleh tokoh utama. Hal ini memberikan cerita ini sentimen negatif.</t>
  </si>
  <si>
    <t>Alasan: Cerita tentang Tuah Burung Merbak menceritakan tentang kebaikan hati dan keberuntungan yang dibawa oleh burung Merbak. Cerita ini sering kali berakhir dengan kebahagiaan dan keberuntungan bagi tokoh utama yang menunjukkan kebaikan. Pesan moral tentang pentingnya kebaikan hati dan bagaimana hal itu membawa keberuntungan memberikan sentimen positif pada cerita ini.</t>
  </si>
  <si>
    <t>Alasan: Cerita tentang Partiga Tiga Sipunjung dan Anggaranim sering kali menggambarkan persahabatan yang erat dan perjuangan bersama dalam menghadapi tantangan. Kisah ini berakhir dengan kemenangan dan kebahagiaan karena kerjasama dan solidaritas. Nilai-nilai persahabatan dan kerjasama menjadikan cerita ini memiliki sentimen positif.</t>
  </si>
  <si>
    <t>Alasan: Cerita tentang Raja Narasaon biasanya menceritakan kepemimpinan yang bijaksana dan adil. Raja Narasaon menghadapi berbagai tantangan dengan kebijaksanaan dan keberanian, yang akhirnya membawa kemakmuran dan kebahagiaan bagi rakyatnya. Pesan tentang kepemimpinan yang adil dan bijaksana memberikan sentimen positif pada cerita ini.</t>
  </si>
  <si>
    <t>Alasan: Cerita tentang Sipakpak Kunal dan Nagai Sori sering kali berkisah tentang konflik dan tragedi antara dua pihak. Akhir cerita biasanya dipenuhi dengan kesedihan atau penderitaan yang diakibatkan oleh pertikaian atau kesalahpahaman. Elemen-elemen tragis dan konflik menjadikan cerita ini memiliki sentimen negatif.</t>
  </si>
  <si>
    <t>Alasan: Cerita tentang Datu Dalu dan Sang Maima menceritakan perjalanan dan petualangan yang penuh dengan kebijaksanaan dan keajaiban. Datu Dalu dan Sang Maima sering kali berhasil mengatasi rintangan dan mencapai tujuan mereka. Kisah ini mengandung pesan tentang kebijaksanaan, keberanian, dan keajaiban yang membawa kebahagiaan, sehingga memberikan sentimen positif.</t>
  </si>
  <si>
    <t>Alasan: Cerita tentang Pelleng Peneppuh Babah sering kali mengandung elemen-elemen tragis dan penderitaan. Kisah ini menggambarkan perjuangan yang berakhir dengan nasib buruk atau kemalangan bagi tokoh utamanya. Tragedi dan penderitaan yang dominan dalam cerita ini memberikan sentimen negatif.</t>
  </si>
  <si>
    <t>Alasan: Cerita tentang Datu Kandibata biasanya menggambarkan kepemimpinan yang adil dan bijaksana. Datu Kandibata menghadapi berbagai tantangan dengan keberanian dan kebijaksanaan, membawa kesejahteraan dan kebahagiaan bagi rakyatnya. Pesan tentang kepemimpinan yang adil dan keberhasilan dalam mengatasi rintangan memberikan sentimen positif pada cerita ini.</t>
  </si>
  <si>
    <t>Alasan: Kisah tentang Sitagan Bulu sering kali berkisah tentang nasib buruk dan penderitaan yang menimpa tokoh utamanya. Cerita ini penuh dengan elemen tragis yang menunjukkan kesedihan dan kemalangan, yang menjadikan sentimen cerita ini negatif.</t>
  </si>
  <si>
    <t>Alasan: Cerita tentang Kisah Lubuk Emas sering kali menggambarkan keajaiban alam atau keberuntungan yang mendatangkan kebahagiaan bagi tokoh utamanya. Cerita ini bisa memberikan pesan tentang harapan dan keberanian dalam menghadapi tantangan, sehingga memberikan sentimen positif.</t>
  </si>
  <si>
    <t>Alasan: Cerita tentang Asal Usul Laut Tador biasanya lebih bersifat deskriptif dan informatif, menjelaskan bagaimana laut Tador terbentuk tanpa banyak penekanan pada aspek emosional. Karena tidak ada konflik atau peristiwa tragis yang dominan, cerita ini cenderung memiliki sentimen netral.</t>
  </si>
  <si>
    <t>Alasan: Cerita tentang Raja Empedu sering kali menggambarkan kebijaksanaan dan keadilan seorang raja. Raja Empedu biasanya dipuji karena kepemimpinannya yang bijaksana dan adil, yang membawa kemakmuran bagi kerajaannya. Pesan tentang kebijaksanaan dan keadilan memberikan sentimen positif pada cerita ini.</t>
  </si>
  <si>
    <t>Alasan: Cerita tentang Si Pahit Lidah sering kali mengandung unsur-unsur penderitaan atau kesengsaraan yang dialami oleh tokoh utamanya. Akhir cerita biasanya dipenuhi dengan kesedihan atau nasib buruk yang menimpa Si Pahit Lidah, sehingga memberikan sentimen negatif.</t>
  </si>
  <si>
    <t>netral</t>
  </si>
  <si>
    <t>Alasan: Cerita tentang Danau Singkarak dan Sungai Ombilin biasanya lebih bersifat deskriptif, menjelaskan asal-usul atau keajaiban alam tanpa banyak penekanan pada aspek emosional. Karena tidak ada konflik atau peristiwa tragis yang dominan, cerita ini cenderung memiliki sentimen netral.</t>
  </si>
  <si>
    <t>Alasan: Cerita tentang Malin Kundang sering kali menggambarkan pengkhianatan dan kesombongan yang membawa konsekuensi buruk bagi tokoh utamanya. Akhir cerita dipenuhi dengan tragedi atau kutukan yang menimpa Malin Kundang, menjadikan sentimen cerita ini negatif.</t>
  </si>
  <si>
    <t>Alasan: Cerita tentang Siamang Putih sering kali menggambarkan kebaikan hati dan keberanian seorang tokoh utama. Siamang Putih biasanya berakhir dengan keberhasilan dan kebahagiaan, membawa pesan tentang nilai-nilai positif seperti persahabatan dan keberanian.</t>
  </si>
  <si>
    <t>Alasan: Cerita tentang Bayo' sering kali menggambarkan keberanian dan pengorbanan seorang tokoh utama dalam menghadapi tantangan. Cerita ini sering berakhir dengan kemenangan dan keberhasilan, memberikan sentimen positif.</t>
  </si>
  <si>
    <t>Alasan: Cerita tentang Rawang Tengkuluk biasanya lebih bersifat deskriptif, menjelaskan asal-usul atau keajaiban alam tanpa banyak penekanan pada aspek emosional. Karena tidak ada konflik atau peristiwa tragis yang dominan, cerita ini cenderung memiliki sentimen netral.</t>
  </si>
  <si>
    <t>Alasan: Cerita tentang Legenda Bukti Fafinesu sering kali menggambarkan keajaiban alam atau keberuntungan yang membawa kebahagiaan bagi tokoh utamanya. Cerita ini bisa memberikan pesan tentang harapan dan keberanian dalam menghadapi tantangan, sehingga memberikan sentimen positif.</t>
  </si>
  <si>
    <t>Alasan: Cerita tentang Kisah Doyan Nada cenderung lebih bersifat deskriptif dan informatif, menjelaskan kisah atau kejadian tanpa banyak penekanan pada aspek emosional. Karena tidak ada konflik yang dominan atau peristiwa tragis yang menonjol, cerita ini cenderung memiliki sentimen netral.</t>
  </si>
  <si>
    <t>Alasan: Cerita tentang Asal Mula Pulau Nusa sering kali menggambarkan keajaiban alam atau keberuntungan yang membawa kebahagiaan bagi penduduk pulau tersebut. Cerita ini bisa memberikan pesan tentang harapan dan keberanian dalam menghadapi tantangan, sehingga memberikan sentimen positif.</t>
  </si>
  <si>
    <t>Alasan: Cerita tentang Asal Usul Ikan Patin sering kali menggambarkan keajaiban alam atau keberuntungan yang membawa kebahagiaan bagi penduduk setempat. Cerita ini bisa memberikan pesan tentang pentingnya menjaga alam atau hubungan manusia dengan alam, sehingga memberikan sentimen positif.</t>
  </si>
  <si>
    <t>Alasan: Cerita tentang Ambun dan Rimbun sering kali menggambarkan kisah persahabatan atau cinta yang membawa kebahagiaan bagi tokoh utamanya. Cerita ini bisa memberikan pesan tentang kebaikan hati, kesetiaan, atau pengorbanan, sehingga memberikan sentimen positif.</t>
  </si>
  <si>
    <t>Alasan: Cerita tentang Gunung Arjuna cenderung lebih bersifat deskriptif, menjelaskan keindahan alam atau legenda tanpa banyak penekanan pada aspek emosional. Karena tidak ada konflik yang dominan atau peristiwa tragis yang menonjol, cerita ini cenderung memiliki sentimen netral.</t>
  </si>
  <si>
    <t>Alasan: Cerita tentang Jaka Budug dan Putri Kemuning sering kali menggambarkan kisah cinta yang penuh dengan keberanian dan pengorbanan. Cerita ini bisa memberikan pesan tentang nilai-nilai seperti kesetiaan, cinta, atau pengorbanan, sehingga memberikan sentimen positif.</t>
  </si>
  <si>
    <t>Alasan: Cerita tentang Putri Kandita sering kali menggambarkan kisah perjuangan seorang putri yang cerdik dan berani. Cerita ini bisa memberikan pesan tentang keberanian, kecerdikan, atau kebaikan hati, sehingga memberikan sentimen positif.</t>
  </si>
  <si>
    <t>Alasan: Cerita tentang Keramat Riak cenderung lebih bersifat deskriptif, menjelaskan cerita mistis atau keajaiban tanpa banyak penekanan pada aspek emosional. Karena tidak ada konflik yang dominan atau peristiwa tragis yang menonjol, cerita ini cenderung memiliki sentimen netral.</t>
  </si>
  <si>
    <t>Alasan: Cerita tentang Pangeran Pande Gelang dan Putri Cadasari sering kali menggambarkan kisah cinta yang penuh dengan keberanian dan pengorbanan. Cerita ini bisa memberikan pesan tentang nilai-nilai seperti kesetiaan, cinta, atau pengorbanan, sehingga memberikan sentimen positif.</t>
  </si>
  <si>
    <t>Alasan: Cerita tentang Puteri Niweri Gading sering kali menggambarkan keberanian dan kebaikan hati seorang puteri. Cerita ini bisa memberikan pesan tentang nilai-nilai seperti keberanian, kebaikan hati, atau kesetiaan, sehingga memberikan sentimen positif.</t>
  </si>
  <si>
    <t>Alasan: Kisah tentang Banta Seudang sering kali menggambarkan nilai-nilai keberanian, kesetiaan, dan keadilan. Banta Seudang biasanya dipuji karena kepahlawanannya dan usahanya untuk melindungi masyarakatnya, sehingga memberikan sentimen positif.</t>
  </si>
  <si>
    <t>Alasan: Cerita tentang Kisah Malai Sembilan cenderung lebih bersifat deskriptif, menjelaskan peristiwa atau keajaiban tanpa banyak penekanan pada aspek emosional. Karena tidak ada konflik yang dominan atau peristiwa tragis yang menonjol, cerita ini cenderung memiliki sentimen netral.</t>
  </si>
  <si>
    <t>Alasan: Cerita tentang Asal Usul Danau Biru sering kali menggambarkan keajaiban alam atau keberuntungan yang membawa kebahagiaan bagi masyarakat setempat. Cerita ini bisa memberikan pesan tentang pentingnya menjaga lingkungan alamiah, sehingga memberikan sentimen positif.</t>
  </si>
  <si>
    <t>Alasan: Kisah tentang Batu Belah Batu Betangkup sering kali menggambarkan ketidakpatuhan atau keserakahan yang membawa konsekuensi buruk bagi tokoh utamanya. Akhir cerita dipenuhi dengan kesedihan atau nasib buruk yang menimpa tokoh utama, sehingga memberikan sentimen negatif.</t>
  </si>
  <si>
    <t>Alasan: Cerita tentang Legenda Danau Sentani sering kali menggambarkan keajaiban alam atau keberuntungan yang membawa kebahagiaan bagi masyarakat setempat. Cerita ini bisa memberikan pesan tentang pentingnya menjaga lingkungan alamiah, sehingga memberikan sentimen positif.</t>
  </si>
  <si>
    <t>Alasan: Cerita tentang Ende Gunung Meja cenderung lebih bersifat deskriptif, menjelaskan peristiwa atau keajaiban tanpa banyak penekanan pada aspek emosional. Karena tidak ada konflik yang dominan atau peristiwa tragis yang menonjol, cerita ini cenderung memiliki sentimen netral.</t>
  </si>
  <si>
    <t>Alasan: Cerita tentang Legenda Gunung Rinjani sering kali menggambarkan keajaiban alam atau keberuntungan yang membawa kebahagiaan bagi masyarakat setempat. Cerita ini bisa memberikan pesan tentang pentingnya menjaga lingkungan alamiah, sehingga memberikan sentimen positif.</t>
  </si>
  <si>
    <t>Alasan: Cerita tentang Putri Anggun dan Raja Hutan sering kali menggambarkan kisah cinta yang penuh dengan keberanian dan pengorbanan. Cerita ini bisa memberikan pesan tentang nilai-nilai seperti kesetiaan, cinta, atau pengorbanan, sehingga memberikan sentimen positif.</t>
  </si>
  <si>
    <t>Alasan: Kisah tentang Sang Kancil dan Gajah Sakti sering kali menggambarkan kecerdikan dan keberanian Sang Kancil yang berhasil mengatasi tantangan. Cerita ini bisa memberikan pesan tentang kebijaksanaan dan keberanian, sehingga memberikan sentimen positif.</t>
  </si>
  <si>
    <t>Alasan: Cerita tentang Legenda Gunung Bromo sering kali menggambarkan keajaiban alam atau keberuntungan yang membawa kebahagiaan bagi masyarakat setempat. Cerita ini bisa memberikan pesan tentang pentingnya menjaga lingkungan alamiah, sehingga memberikan sentimen positif.</t>
  </si>
  <si>
    <t>Alasan: Kisah tentang Gunung Kelud sering kali mengandung unsur tragedi dan kehancuran yang disebabkan oleh letusan gunung berapi tersebut. Cerita ini sering kali berakhir dengan penderitaan atau kerugian yang dialami oleh masyarakat setempat, sehingga memberikan sentimen negatif.</t>
  </si>
  <si>
    <t>Alasan: Cerita tentang Raden Cilik dari Gunung Merapi sering kali menggambarkan perjuangan dan keberanian seorang tokoh utama dalam menghadapi rintangan. Akhir cerita biasanya berakhir dengan keberhasilan atau kemenangan yang membawa kebahagiaan bagi tokoh utama, sehingga memberikan sentimen positif.</t>
  </si>
  <si>
    <t>Alasan: Kisah tentang Keris Taming Sari sering kali mengandung unsur kepahlawanan dan keberanian yang diwakili oleh keris tersebut. Cerita ini sering kali berakhir dengan keberhasilan atau kemenangan yang membawa kebahagiaan bagi masyarakat setempat, sehingga memberikan sentimen positif.</t>
  </si>
  <si>
    <t>Alasan: Cerita tentang Sungai Sempor cenderung lebih bersifat deskriptif, menjelaskan asal-usul atau keajaiban alam tanpa banyak penekanan pada aspek emosional. Karena tidak ada konflik yang dominan atau peristiwa tragis yang menonjol, cerita ini cenderung memiliki sentimen netral.</t>
  </si>
  <si>
    <t>Alasan: Cerita tentang Asal Muasal Nama Daerah Magelang sering kali menggambarkan sejarah atau legenda asal-usul nama daerah tersebut. Cerita ini sering kali memberikan gambaran tentang keindahan alam atau keberuntungan yang terkait dengan daerah Magelang, sehingga memberikan sentimen positif.</t>
  </si>
  <si>
    <t>Alasan: Kisah tentang Ratu Puyang Adong sering kali menggambarkan kepemimpinan yang bijaksana dan penuh kasih dari seorang ratu. Cerita ini sering kali berakhir dengan kebahagiaan dan kesejahteraan bagi rakyatnya karena kebijaksanaan dan keadilan ratu tersebut, memberikan sentimen positif.</t>
  </si>
  <si>
    <t>Alasan: Cerita tentang Ki Rangga Gading sering kali menggambarkan keberanian dan kepahlawanan seorang tokoh utama dalam melindungi masyarakat atau kerajaannya. Akhir cerita biasanya berakhir dengan kemenangan dan penghargaan, memberikan sentimen positif.</t>
  </si>
  <si>
    <t>Alasan: Kisah tentang Ciung Wanara sering kali menggambarkan perjuangan seorang tokoh utama dalam mencari jati diri dan menghadapi tantangan besar. Cerita ini sering kali berakhir dengan keberhasilan dan pengakuan, memberikan sentimen positif.</t>
  </si>
  <si>
    <t>Alasan: Cerita tentang Putri Kandita sering kali menggambarkan keberanian dan ketabahan seorang putri dalam menghadapi rintangan dan kesulitan. Kisah ini biasanya berakhir dengan keberhasilan dan kebahagiaan, memberikan sentimen positif.</t>
  </si>
  <si>
    <t>Alasan: Cerita tentang Pencarian Harta Karun di Gunung Sawal cenderung lebih bersifat petualangan dengan fokus pada pencarian harta karun. Karena ceritanya lebih menekankan pada proses pencarian daripada hasil akhir yang tragis atau bahagia, cerita ini cenderung memiliki sentimen netral.</t>
  </si>
  <si>
    <t>Alasan: Kisah tentang Calon Arang sering kali mengandung unsur-unsur mistis dan tragedi, di mana tokoh utama melakukan kejahatan atau sihir yang membawa kehancuran. Cerita ini biasanya berakhir dengan kesedihan atau nasib buruk, memberikan sentimen negatif.</t>
  </si>
  <si>
    <t>Alasan: Cerita tentang Amat Mude sering kali menggambarkan keberuntungan dan keajaiban yang membawa kebahagiaan bagi tokoh utamanya. Kisah ini biasanya berakhir dengan kebahagiaan dan kesejahteraan, memberikan sentimen positif.</t>
  </si>
  <si>
    <t>Alasan: Cerita tentang Alue Naga cenderung lebih bersifat deskriptif, menjelaskan legenda atau keajaiban alam tanpa banyak penekanan pada aspek emosional. Karena tidak ada konflik yang dominan atau peristiwa tragis yang menonjol, cerita ini cenderung memiliki sentimen netral.</t>
  </si>
  <si>
    <t>Alasan: Kisah tentang Batu Menangis sering kali mengandung unsur-unsur tragedi dan penderitaan, di mana tokoh utama mengalami nasib buruk karena tindakan mereka sendiri atau kutukan. Cerita ini biasanya berakhir dengan kesedihan dan penyesalan, memberikan sentimen negatif.</t>
  </si>
  <si>
    <t>Alasan: Cerita tentang Kebo Iwa sering kali menggambarkan keberanian dan kekuatan seorang pahlawan dalam menghadapi tantangan besar. Meskipun ada elemen tragedi, keberanian dan pengorbanan Kebo Iwa untuk melindungi rakyatnya memberikan pesan yang positif dan inspiratif.</t>
  </si>
  <si>
    <t>Alasan: Cerita tentang Terjadinya Air Putri sering kali menggambarkan keajaiban alam atau berkah yang membawa kebahagiaan dan kesejahteraan bagi masyarakat setempat. Kisah ini memberikan pesan tentang keindahan alam dan keberuntungan, sehingga memberikan sentimen positif.</t>
  </si>
  <si>
    <t>Alasan: Cerita tentang kisah cinta Roro Suminten dan Raden Subroto sering kali menggambarkan cinta sejati dan pengorbanan yang berujung pada kebahagiaan. Cerita ini memberikan pesan tentang kesetiaan dan keberanian dalam cinta, sehingga memberikan sentimen positif.</t>
  </si>
  <si>
    <t>Alasan: Kisah tentang Si Tanggang sering kali mengandung unsur pengkhianatan dan penyesalan. Cerita ini berakhir dengan kutukan atau nasib buruk yang menimpa Si Tanggang karena kesalahannya sendiri, memberikan sentimen negatif.</t>
  </si>
  <si>
    <t>Alasan: Cerita tentang Ikan Gabus Emas sering kali menggambarkan keajaiban dan keberuntungan yang membawa kebaikan dan kebahagiaan bagi masyarakat setempat. Cerita ini memberikan pesan tentang nilai keberuntungan dan keajaiban alam, sehingga memberikan sentimen positif.</t>
  </si>
  <si>
    <t>Alasan: Cerita tentang Raja Kupu-Kupu sering kali menggambarkan keindahan alam dan kepemimpinan yang bijaksana. Kisah ini memberikan pesan tentang keadilan dan keindahan, sehingga memberikan sentimen positif.</t>
  </si>
  <si>
    <t>Alasan: Kisah tentang Sigarlaki dan Limbat sering kali mengandung konflik dan penderitaan, di mana tokoh utama mengalami nasib buruk akibat kesalahpahaman atau perselisihan. Cerita ini biasanya berakhir dengan kesedihan atau penyesalan, memberikan sentimen negatif.</t>
  </si>
  <si>
    <t>Alasan: Cerita tentang Kera dan Ayam sering kali menggambarkan persahabatan dan kerjasama yang membawa kebaikan bagi tokoh-tokohnya. Kisah ini memberikan pesan tentang nilai-nilai persahabatan dan gotong royong, sehingga memberikan sentimen positif.</t>
  </si>
  <si>
    <t>Alasan: Cerita tentang Asal Usul Ikan Duyung cenderung lebih bersifat deskriptif, menjelaskan asal-usul atau keajaiban tanpa banyak penekanan pada aspek emosional. Karena tidak ada konflik yang dominan atau peristiwa tragis yang menonjol, cerita ini cenderung memiliki sentimen netral.</t>
  </si>
  <si>
    <t>Alasan: Cerita tentang Putri Tadampalik sering kali menggambarkan keberanian dan kecerdikan seorang putri dalam menghadapi tantangan. Kisah ini biasanya berakhir dengan kebahagiaan dan kemenangan, memberikan sentimen positif.</t>
  </si>
  <si>
    <t>Alasan: Cerita tentang Sawerigading sering kali menggambarkan petualangan dan kepahlawanan seorang tokoh utama dalam menghadapi berbagai rintangan. Kisah ini memberikan pesan tentang keberanian, kebijaksanaan, dan kesetiaan, sehingga memberikan sentimen positif.</t>
  </si>
  <si>
    <t>Alasan: Cerita tentang Buaya Ajaib sering kali menggambarkan keajaiban dan keberuntungan yang membawa kebahagiaan atau pelajaran berharga bagi masyarakat. Cerita ini memberikan pesan tentang keajaiban dan keberuntungan, sehingga memberikan sentimen positif.</t>
  </si>
  <si>
    <t>Alasan: Cerita tentang Burung Cendrawasih sering kali menggambarkan keindahan dan kebijaksanaan yang terwujud dalam burung tersebut. Kisah ini memberikan pesan tentang keindahan alam dan nilai-nilai positif, sehingga memberikan sentimen positif.</t>
  </si>
  <si>
    <t>Alasan: Cerita tentang Suri Ikun dan Dua Burung sering kali menggambarkan petualangan dan kerjasama yang berujung pada kemenangan atau kebahagiaan. Kisah ini memberikan pesan tentang persahabatan dan kerjasama, sehingga memberikan sentimen positif.</t>
  </si>
  <si>
    <t>Alasan: Kisah tentang Batu Golog sering kali mengandung unsur tragedi atau penderitaan yang dialami oleh tokoh utama. Cerita ini biasanya berakhir dengan kesedihan atau nasib buruk, memberikan sentimen negatif.</t>
  </si>
  <si>
    <t>Alasan: Cerita tentang Asal Usul Telaga Biru sering kali menggambarkan keajaiban alam yang membawa manfaat dan keindahan bagi masyarakat setempat. Kisah ini memberikan pesan tentang pentingnya menjaga lingkungan dan keberuntungan, sehingga memberikan sentimen positif.</t>
  </si>
  <si>
    <t>Alasan: Kisah tentang Buaya Perompak sering kali menggambarkan kekejaman dan keserakahan yang membawa kehancuran dan penderitaan. Cerita ini biasanya berakhir dengan nasib buruk bagi tokoh utama yang jahat, memberikan sentimen negatif.</t>
  </si>
  <si>
    <t>Alasan: Cerita tentang Legenda Danau Lipan sering kali menggambarkan keajaiban dan keindahan alam yang membawa kebahagiaan dan keberuntungan bagi masyarakat. Kisah ini memberikan pesan tentang keajaiban alam dan keberuntungan, sehingga memberikan sentimen positif.</t>
  </si>
  <si>
    <t>Alasan: Cerita tentang Asal Usul Kota Balikpapan cenderung lebih bersifat deskriptif, menjelaskan asal-usul kota tanpa banyak penekanan pada aspek emosional. Karena tidak ada konflik yang dominan atau peristiwa tragis yang menonjol, cerita ini cenderung memiliki sentimen netral.</t>
  </si>
  <si>
    <t>Alasan: Kisah tentang Kutukan Raja Pulau Mintin sering kali mengandung unsur tragedi dan penderitaan yang dialami oleh tokoh utama atau masyarakat akibat kutukan tersebut. Cerita ini biasanya berakhir dengan nasib buruk atau kesedihan, memberikan sentimen negatif.</t>
  </si>
  <si>
    <t>Alasan: Kisah tentang Batu Menangis sering kali mengandung unsur-unsur penderitaan dan penyesalan yang dialami oleh tokoh utama karena tindakan mereka sendiri. Cerita ini biasanya berakhir dengan tragedi atau kesedihan, memberikan sentimen negatif.</t>
  </si>
  <si>
    <t>Alasan: Cerita tentang Keong Mas sering kali menggambarkan keajaiban dan transformasi yang membawa kebahagiaan bagi tokoh utama. Kisah ini memberikan pesan tentang harapan, keberuntungan, dan perubahan positif, sehingga memberikan sentimen positif.</t>
  </si>
  <si>
    <t>yang memandang. Di balik keelokan yang terbentang 
itu tersimpan sebuah cerita yang melatarbelakangi 
terjadinya rawa tersebut.
 Pada zaman dahulu terdapat sebuah desa yang 
asri di tanah kekuasaan Kerajaan Mataram, yakni 
Desa Ngasem. Desa tersebut dipimpin oleh seorang 
kepala desa yang arif dan bijaksana yang bernama Ki 
Sela Gondang. Desa Ngasem terletak di kaki Gunung 
Telomoyo. Rakyat di desa tersebut hidup rukun dan 
damai. Sebagian besar bermata pencaharian sebagai 
petani. Hamparan sawah dan ladang terlihat bak 
permadani dari kejauhan. Setiap pagi para petani 
berangkat ke sawah dan ladang menggarap tanah dan 
tanaman yang tumbuh di bumi Desa Ngasem yang subur. 
Semboyan gemah ripah loh jinawi menjadi penyemangat 
tersendiri bagi penduduk desa untuk senantiasa giat 
dan rajin bekerja. 
Selain menggarap sawah dan ladang, rakyat Desa 
Ngasem pun bermata pencaharian sebagai nelayan di 
sungai-sungai yang mengalir di desa itu. Hasil tangkapan 
ikan di sungai-sungai cukup untuk memenuhi kebutuhan 
penduduk desa. Para penduduk membawa hasil bumi dan 
hasil tangkapan ke pasar untuk ditukarkan kebutuhan 
sehari-hari. Hasil bumi Desa Ngasem memang melimpah 
ruah. Sebagian dinikmati oleh rakyat desa tersebut dan 
2
sebagian dijadikan sebagai upeti yang dipersembahkan 
ke kadipaten. 
Di bawah kepemimpinan Ki Sela Gondang, Desa 
Ngasem terkenal sebagai desa yang makmur, aman, 
dan sejahtera. Kebijaksanaan Ki Sela Gondang telah 
membuat rakyat Desa Ngasem mencintainya. Ia adalah 
sosok pemimpin harapan rakyat. Sikapnya yang santun 
dan adil menjadikan rakyat Desa Ngasem segan dan 
menaruh hormat kepadanya. Ki Sela Gondang merupakan 
sosok pemimpin yang baik. Ia tidak menempatkan 
dirinya sebagai pejabat yang minta dilayani, justru 
ia menempatkan diri sebagai pelayan rakyat. Tidak 
jarang Ki Sela Gondang bersama-sama penduduk desa 
membangun jembatan atau membangun balai desa. Ia 
memiliki seorang istri dan seorang putri cantik bernama 
Endang Sawitri.
 Pada suatu ketika di Desa Ngasem akan 
diselenggarakan acara merti desa1 dan sedekah bumi 
sebagai wujud rasa syukur penduduk Desa Ngasem atas 
limpahan hasil bumi dan keadaan yang aman sentosa. 
Untuk itu, lima belas hari sebelum penyelenggaraan 
pesta rakyat itu para penduduk sibuk mempersiapkan 
segala sesuatunya untuk menyambut dan memeriahkan 
penyelenggaraan acara tersebut. Biasanya, sedekah 
1 Peringatan hari jadi desa
 3
bumi tersebut dilakukan selama tujuh hari tujuh malam 
sebelum acara puncak merti desa. Para gadis di desa 
tersebut sibuk mempersiapkan diri berlatih tari-tarian 
yang elok yang akan ditampilkan pada malam merti desa. 
Para pemuda dan para kepala keluarga bahu-membahu 
menghias tanah lapang dengan beraneka hiasan dari 
janur dan bambu. Para ibu sibuk menyiapkan segala 
sesuatu untuk menyajikan hidangan lezat selama acara 
pesta rakyat. Semua persiapan tersebut dipusatkan di 
sekitar kediaman Ki Sela Gondang. Tidak heran rumah 
Ki Sela Gondang menjadi sangat ramai oleh kesibukan 
para penduduk mempersiapkan hajat besar Desa 
Ngasem tersebut.
 Suatu malam, Ki Sela Gondang mengumpulkan semua 
perangkat desa di pendapa rumahnya. Sebagaimana 
kebiasaan dalam rangka merti desa, dibutuhkan sarana 
tolak bala berupa sesaji dan pusaka sakti milik seorang 
resi terkenal saat itu. Untuk keperluan tersebut, 
Kepala Desa mengutus sang putri untuk meminjam 
pusaka sakti milik sahabatnya, seorang resi bernama 
Ki 
Hajar Salokantara. Pusaka tersebut sedianya 
digunakan sebagai tolak bala atau salah satu syarat 
penyelenggaraan pesta rakyat agar acara berjalan 
lancar tanpa halangan.
 4
Ki Sela Gondang juga memerintahkan para perangkat 
desa untuk menyiapkan segala sesuatunya termasuk 
para demang, adipati, dan pejabat kadipaten yang akan 
diundang. Nyi Mentik Bestari atau lebih dikenal dengan 
sebutan Nyai Sela Gondang dan Endang Sawitri tampak 
duduk di sudut pendapa menyimak rapat yang dipimpin 
Ki Sela Gondang pada malam itu. Namun, sang Nyai 
tampak agak gelisah. Akhirnya, ketika ada kesempatan 
beliau mengajukan pertanyaan kepada suaminya selaku 
pemimpin rapat pada malam itu.
 “Maaf, Kakang Sela. Apa tidak sebaiknya Kakang 
mengutus satu orang perangkat untuk mendampingi 
putri kita?” tanya Nyai Sela Gondang kepada suaminya.
 “Jangan khawatir, Nimas. Aku yakin Endang Sawitri 
mampu melakukan perjalanan sendiri ke padepokan 
sahabatku, Ki Hajar Salokantar. Olah kanuragannya 
sudah cukup lumayan. Ki Sanu Amerta, guru olah 
kanuragan Endang Sawitri telah mengabarkan kepadaku 
bahwa putri kita sudah mengusai beberapa jurus 
andalannya,” jawab Ki Sela Gondang dengan bijaksana.
 “Bukan begitu, Nak?” tanya Ki Sela Gondang 
mengalihkan pandangannya kepada putri semata 
wayangnya, Endang Sawitri.
 Dengan tersenyum dan mengangguk tanda setuju 
Endang Sawitri membalas pertanyaan ayahnya.
 5
“Kaulihat sendiri, ‘kan, Nimas? Putri kita sudah 
sanggup menerima perintah dari ayahandanya,” kata Ki 
Sela Gondang seraya tersenyum kepada istrinya.
 “Baiklah, Kakang. Nimas Ayu Endang Sawitri 
anakku, Ibu hanya dapat mendoakanmu dan memberi 
restu semoga Dewata Agung melindungimu,” kata Nyai 
Sela Gondang seraya memeluk putri kesayangannya 
itu. Ada seberkas ragu dan gundah di matanya. Naluri 
keibuannya menyiratkan sebuah kekhawatiran yang 
teramat sangat. Namun, demi kepatuhannya kepada 
sang suami dan rasa sayangnya kepada sang putri, 
akhirnya ia merelakan putrinya pergi menunaikan 
perintah Ki Sela Gondang.
 Singkat cerita, Endang Sawitri menjalankan titah 
sang ayah untuk meminjam pusaka kepada sang Resi, 
sahabat ayahnya. Ia pergi menuju lereng Gunung 
Telomoyo tempat resi tersebut tinggal. Endang Sawitri 
menunggang seekor kuda yang terlatih melintasi 
jalan terjal berbatu dan ngarai yang elok. Sesekali ia 
mampir di sebuah sungai untuk melepas dahaga dan 
penat. Gejolak remajanya terkadang menggelegak 
menguasai dirinya. Keriangan alami yang tak dibuat
buat membuatnya begitu bahagia. Ia bermain riak-riak 
air sungai, sesekali berlarian di pinggir sungai mengejar 
kupu-kupu bersayap cantik, menangkap ikan dan katak 
6
yang ada di sungai, kemudian melepasnya kembali. Ia 
sangat menikmati perjalannya tersebut. Diam-diam 
ia sangat mengagumi pesona alam di desanya yang 
sungguh indah. Terselip rasa bangga dan kagum di 
dalam benaknya akan kepemimpinan ayahnya, Ki Sela 
Gondang yang telah memimpin Desa Ngasem yang elok 
itu. Terbesit di hatinya seuntai doa agar keadaan seperti 
itu akan terus berlangsung sehingga kebahagiaan akan 
terus melingkupi desa yang ia cintai. 
Setelah 
menempuh perjalanan yang cukup 
melelahkan, tibalah Endang Sawitri di padepokan 
Ki Hajar Salokantara.
 “Sampurasun, ... permisi, Ki,” Endang Sawitri 
mengucap salam penuh takzim seraya mengetuk depan 
pintu gerbang padepokan. Belum ada jawaban dari dalam 
padepokan. Beberapa kali Endang Sawitri mengulangi 
ketukan dan salamnya. Belum juga ada jawaban. Untuk 
keenam kalinya Endang Sawitri mengulangi salam dan 
ketukan ke pintu gerbang padepokan, kali ini suaranya 
agak nyaring. Akhirnya, Endang Sawitri mendengar 
suara langkah dan jawaban dari dalam padepokan.
 “Rampes, ... tunggu sebentar, Ki Sanak,” sahut 
seorang laki-laki menjawab salam Endang Sawitri.
 Pintu gerbang berderit dan terbuka. Dengan 
mengulas senyum penuh hormat, Endang Sawitri 
7
membungkuk memberi hormat kepada lelaki yang 
membuka pintu gerbang padepokan itu. Tanpa menunggu 
lama, Endang Sawitri segera memperkenalkan diri dan 
menjelaskan maksud kedatangannya ke padepokan Ki 
Hajar Salokantara. Lelaki bertubuh gempal dan berkulit 
hitam yang membuka pintu gerbang ternyata murid 
Ki Hajar Salokantara. Dengan sopan, lelaki tersebut 
mempersilakan Endang Sawitri masuk padepokan.  Lelaki 
itu mempersilakan Endang Sawitri duduk di pendapa 
padepokan, sementara ia menuntun dan menambatkan 
kuda Endang Sawitri di tempat penambatan kuda tamu 
di padepokan itu. Endang Sawitri duduk dengan sopan 
di pendapa padepokan itu. Lelaki bertubuh gempal tadi 
berlari ke dalam sepertinya hendak memberitahukan 
kepada sang resi ada seorang tamu yang datang.
 Endang Sawitri memandang sekeliling pendapa 
yang terlihat cukup luas dan bersih tersebut. Terlihat 
gebyok kayu jati yang dihias ukiran menawan. Di sudut
sudut pendapa terlihat bokor-bokor yang terbuat dari 
kuningan dengan beberapa tombak yang runcing. Ada 
pula seperangkat gamelan tertata rapi di salah satu 
bagian pendapa itu. Endang Sawitri meyakini bahwa si 
pemilik padepokan pastilah orang sakti yang halus dan 
mencintai budaya. Bola mata cantiknya berputar-putar 
menjelajah seluruh isi di pendapa padepokan dengan 
8
senyum tipis tersungging di bibirnya. Dengan manggut
manggut ia bergumam.
 “Hmmmmm, pasti resi sahabat ayahanda ini adalah 
orang yang berbudaya tinggi dan bijaksana. Kalau tidak, 
mana mungkin pendapa padepokan serapi dan sebagus 
ini,” gumamnya sambil masih manggut-manggut dan 
menelisik semua sudut di pendapa itu.
 Belum selesai Endang Sawitri mengagumi pendapa 
padepokan milik Ki Hajar Salokantara, ia dikejutkan 
oleh kedatangan seorang lelaki bertubuh kurus dan 
berpakaian sorjan Jawa lengkap dengan ikat kepala 
berwarna hitam. 
“Silakan dinikmati teh dan makanannya, Kisanak. 
Mohon ditunggu sebentar. Eyang Guru baru dipanggil 
oleh Driya, teman saya,” kata lelaki itu sopan. Endang 
Sawitri terlihat kikuk karena kesopanan lelaki kurus 
yang merupakan juru masak di padepokan itu.
 “Iya, terima kasih, Kisanak,” jawab Endang Sawitri 
seraya duduk kembali di lantai pendapa. Sang juru 
masak menghidangkan seteko teh hangat dan makanan 
kepada Endang Sawitri. 
“Silakan, Kisanak,” kata sang juru masak sembari 
pamit hendak melanjutkan pekerjaannya di dapur.  
Beberapa saat kemudian, dari dalam padepokan 
muncullah seorang lelaki setengah baya yang bertubuh 
9
tinggi tegap, berjubah hitam, dan mengenakan ikat 
kepala berwarna hitam. Senyum penuh karisma milik 
lelaki berjenggot panjang yang berwarna putih itu 
membuat Endang Sawitri terkesiap dan bangkit memberi 
hormat.
 “Sampurasun, Ki. Perkenalkan, saya Endang Sawitri, 
putri dari Kepala Desa Ngasem,” hormat Endang Sawitri 
memberi salam.
 “Rampes, putri ayu. Rupanya putri Kakang Sela 
Gondang ini telah menjelma menjadi gadis yang cantik,” 
sambut lelaki yang tak lain adalah Ki Hajar Salokantara.
 “Ada angin apa Kakang Sela Gondang mengutusmu 
kemari, cah ayu?” tanya sang Resi penuh wibawa.
 “Tidak biasanya Kakang Sela Gondhang mengutus 
putrinya. Biasanya Kakang Sela mengutus perangkatnya 
ke sini,” lanjut sang resi sambil mengelus-elus jenggot 
putihnya.
 “Begini, Ki. Di Desa Ngasem akan diadakan merti 
desa. Ayahanda sebagai kepala desa memiliki niat 
mengadakan pesta rakyat. Sebagai salah satu syarat 
tolak bala, dibutuhkan sesaji dan ubarampe merti 
desa. Salah satunya adalah pusaka sakti milik Ki Hajar 
Salokantara. Untuk itu, ayahanda mengutus saya 
datang kemari untuk meminjam pusaka sakti tersebut,” 
jelas Endang Sawitri. Sang Resi manggut-manggut 
10
mendengarkan penjelasan gadis berkulit kuning langsat, 
berkemben biru, dan bersanggul kecil nan anggun di 
hadapannya itu.
 Setelah beberapa lama terdiam, sang resi masuk 
ke padepokan, sementara Endang Sawitri menunggu 
di pendapa sambil menikmati hidangan yang disajikan 
juru masak padepokan. Beberapa saat kemudian, 
sang Resi keluar lagi dengan membawa sebuah benda 
yang dibungkus dengan sarung berwarna cokelat yang 
11
sudah terlihat usang. Sang Resi menimang-nimang 
benda tersebut dengan saksama. Sejurus kemudian, 
ia membuka selubung kain usang tersebut. Ternyata, 
benda yang dibawanya adalah sebilah keris yang masih 
berwarangka. Dengan hati-hati sang Resi mencabut 
keris dari warangkanya.
 “Pusaka ini merupakan keris sakti yang memiliki nilai 
yang tinggi, Ni Ayu,” kata Ki Hajar sembari memegang 
dan mengamati keris pusakanya tersebut. Bola mata 
Endang Sawitri yang bulat keabu-abuan terbelalak 
takjub melihat keris yang dibawa sang Resi. Sungguh 
ia tidak mampu menyembunyikan ketakjubannya akan 
pusaka sakti yang terlihat kokoh tersebut.
 “Ni Ayu, keris ini bukanlah pusaka sembarangan. 
Kalau ayahandamu bukanlah sahabat baikku, tentu aku 
tidak akan pernah meminjamkan keris ini kepadanya,” 
lanjut sang Resi. Endang Sawitri masih terpana. 
“Bawalah pusaka ini kepada ayahandamu, Ni Ayu. 
Namun, ada hal penting yang harus kau perhatikan 
ketika membawa pusaka sakti ini,” kata sang Resi seraya 
memasukkan kembali keris ke dalam warangkanya. 
Keris   
itu kemudian diselubungi dengan kain cokelat 
yang usang. 
“Mohon maaf, apakah Ni Ayu, dalam keadaan suci?” 
tanya Ki Hajar Salokantara menyelidik. 
12
“Maksud Ki Hajar?” tanya Endang Sawitri terlihat 
kebingungan dengan pertanyaan sang Resi.
 “Apakah kau sedang datang bulan?” jelas Ki Hajar 
lagi.
 “Tidak, Ki. Saya masih dalam keadaan jiwa dan 
raga yang bersih,” jawab Endang Sawitri sembari 
menyungging senyum manisnya.
 “Syukurlah, kalau demikian. Bawalah pusaka ini 
dengan hati-hati. Ingatlah satu hal. Jangan sekali-kali 
meletakkan pusaka sakti ini di atas pangkuanmu,” kata 
sang Resi berpetuah seraya menyerahkan pusaka sakti 
kepada Endang Sawitri.
 “Baik, Ki. Amanat Ki Hajar Salokantara akan saya 
ingat dengan baik,” jawab Endang Sawitri berjongkok 
dan menunduk sambil mengulurkan kedua tangan 
menerima pusaka sakti itu.
 Setelah menerima pusaka sakti yang dibutuhkan 
ayahandanya, Endang Sawitri berpamitan kepada Ki 
Hajar Salokantara. Dengan gesit ia menunggangi kuda, 
menarik tali kekangnya, dan memacu si kuda dengan 
sangat hati-hati. 
Dalam perjalanan pulang ke Desa Ngasem, Endang 
Sawitri merasa sangat lelah dan mengantuk. Setibanya 
di kaki gunung, ia memutuskan berhenti dan mencari 
tempat yang sejuk untuk melepas lelah dan kantuknya. 
13
Ia beristirahat di bawah sebuah pohon yang rindang. 
Angin semilir membuai Endang Sawitri hingga ia tertidur 
pulas. Karena merasa kelelahan, Endang Sawitri lupa 
akan pesan sang Resi. Ia meletakkan pusaka sakti itu di 
atas pangkuannya.
 Di dalam tidurnya, ia bermimpi datang ke sebuah 
istana yang sangat megah. Tidak seperti lazimnya 
istana yang dijaga ketat, pintu gerbang istana terbuka 
sendiri seolah mempersilakannya masuk. Tidak ada 
penjaga berpakaian baja dan menghunus tombak di 
pintu gerbang, tidak ada sepasukan penjaga yang siap 
menginterogasi penyelundup yang masuk, bahkan tidak 
ada prajurit yang lalu-lalang melakukan penjagaan 
ketat di istana nan megah itu. Endang Sawitri sangat 
takjub melihat pemandangan di dalam istana itu. Ada 
kolam ikan yang dihiasi air mancur dan bunga warna
warni, ada sebuah taman dengan beraneka macam 
permainan, bahkan di sudut istana ada beberapa ekor 
kuda bersayap yang berwarna putih bersih. 
“Tempat apa ini?” gumamnya dalam hati. Ia 
sangat terpukau tatkala langkah kakinya menuju ke 
arah dalam istana itu. Terdapat sebuah singgasana 
besar bertatahkan emas dan permata. Balairung luas 
berkilauan dihiasi kristal-kristal mutu manikam, sebuah 
permadani tebal, bersih, empuk berwarna merah 
14
terhampar di sepanjang jalan menuju singgasana 
tersebut. Namun, anehnya, mengapa tidak ada satu 
pun orang di tempat itu. Hanya gemericik air di kolam 
dan cicit burung bersahut-sahutan diiringi syahdunya 
suasana di istana itu. Tidak beberapa lama, ia dikejutkan 
oleh tepukan lembut di pundak kirinya. Ia menoleh 
pelan dengan sedikit gemetar. Alangkah terpukaunya 
ia melihat seorang lelaki berparas tampan di depannya.  
Tanpa bicara, lelaki tampan tersebut memberikan 
sebilah keris kepada Endang Sawitri. Tiba-tiba sosok 
lelaki tampan itu hilang bagai ditelan bumi. Endang 
Sawitri masih sangat bingung dengan kejadian yang 
baru saja dialaminya. Ia mencari-cari sosok pemuda 
tampan yang memberinya sebilah keris itu di seluruh 
sudut balairung istana, tetapi sosok tersebut tidak ada. 
Endang Sawitri memandangi keris yang kini dipegangnya 
dengan perasaan gundah dan tangan bergetar. Belum 
hilang keterkejutannya, Endang Sawitri terbangun dari 
tidurnya. 
“Aduhai, ternyata aku hanya bermimpi,” gumamnya 
sambil tersenyum. Gemeresik dedaunan di kaki Gunung 
Telomoyo bagai alunan harmoni indah yang mampu 
membangkitkan semangatnya melanjutkan kembali 
perjalanan pulang ke Desa Ngasem. Namun, alangkah 
terkejut ia ketika mendapati pusaka sakti yang dipinjam 
15
dari Ki Hajar Salokantara raib. Ia cari di sekitar 
tempatnya beristirahat bahkan di balik pelana kudanya, 
tetapi pusaka itu tidak ada. Ia baru teringat bahwa ia 
telah melanggar amanah dari sang Resi. Ia meletakkan 
pusaka sakti itu di atas pangkuannya. Endang Sawitri 
dilanda rasa gundah dan dilema. Ia merasa sangat 
bingung apa yang harus dilakukan. Kalau ia kembali ke 
padepokan, tentu sang Resi akan sangat marah karena ia 
melalaikan pesan sang Resi. Kalau memutuskan kembali 
ke Desa Ngasem, ia tidak tahu bagaimana dengan acara 
merti desanya dan sedekah bumi itu. 
“Ya, Dewata, Sang Hyang Widi Wasa, alangkah 
cerobohnya aku. Aku lalai, ya, Dewata,” rutuknya 
menyesali kelalaiannya sembari menangis tersedu
sedu.
 “Mungkin inilah jawaban dari keraguan Ibunda 
kepadaku,” katanya lagi merutuki nasibnya.
 “Namun, aku harus bertanggung jawab atas apa 
yang aku lakukan. Aku harus menyampaikan hal ini 
kepada Ayahanda. Apa pun yang terjadi aku harus 
pulang,” lanjutnya sambil menuntun kudanya melewati 
tegalan. Dengan hati gundah dan langkah gontai ia 
akhirnya memutuskan pulang ke Desa Ngasem. Ia akan 
menceritakan pengalamannya tersebut dan siap dengan 
16
segala kemungkinan yang akan dihadapinya, termasuk 
kemarahan ayahandanya.
 Sesampainya di Desa Ngasem, Endang Sawitri 
disambut oleh warga desa dan kedua orang tuanya, Ki 
Sela Gondhang dan Nyi Mentik Bestari. Betapa bingung 
kedua orang tua Endang Sawitri tatkala mendapati 
sang putri bersimpuh seraya menangis tersedu-sedu 
di kaki mereka. Mereka berdua memapah sang putri ke 
serambi balai Desa Ngasem dibantu warga desa. Endang 
Sawitri masih terus menangis. Dengan sabar Nyi Mentik 
Bestari memeluk dan mengelus rambut putri semata 
wayangnya itu. Setelah tangis Endang Sawitri reda, Ki 
Sela Gondhang menanyai putrinya itu dengan hati-hati.
 “Nduk, cah ayu, apa gerangan yang membuatmu 
seperti ini? Bagaimana perjalananmu meminjam pusaka 
dari sahabat ayah, Ki Hajar Salokantara?” tanya Ki Sela 
Gondhang seraya mengelus pipi sang putri penuh kasih 
sayang. 
“Am ... ampun, Ayah. Sa ... sa ... saya ... lalai,” 
jawab Endang terbata-bata. 
Sang ibu kembali memeluk Endang Sawitri. 
Hal ini membuat Endang Sawitri menjadi lebih 
tenang. “Sudahlah, Nduk. Semua ini kehendak Sang 
Dewata. Pantas saja ibu merasa khawatir dengan 
17
keberangkatanmu ini,” kata sang ibu sembari membelai 
rambut sang putri.
 Setelah merasa lebih tenang, Endang Sawitri 
mulai menceritakan semua peristiwa yang dialaminya 
termasuk mimpinya kepada sang ayah.  Kekecewan Ki 
Sela Gondhang tidak dapat disembunyikan. Akan tetapi, 
rasa sayang terhadap sang putri mengalahkan rasa 
kecewa yang berkecamuk itu. Dengan bijaksana Ki Sela 
Gondhang berkata untuk menenangkan sang putri.
 “Sudahlah, anakku. Semua sudah takdir dari Sang 
Hyang Widi Wasa. Sekarang beristirahatlah, ayah akan 
menemui Ki Hajar Salokantara untuk mencari jalan 
keluar dari masalah ini,” kata Ki Sela Gondhang dengan 
tatapan sayang kepada sang putri.
 “Lalu, bagaimana dengan merti desa, Ayah?” tanya 
Endang Sawitri gundah.
 “Kau tidak usah risau memikirkan hal itu, Nak. 
Biarkan ayah yang menjelaskan kepada warga desa 
untuk menunda pesta rakyat desa kita ini,” tukas sang 
ayah seraya membelai rambut Endang Sawitri yang 
masih memeluk erat sang ibu. 
Hari itu juga Ki Sela Gondhang berangkat menuju 
padepokan Ki Hajar Salokantara untuk mendapatkan 
jalan keluar. Singkat cerita, sang Resi hanya terdiam 
sejenak mendengar penuturan ayah Endang Sawitri itu. 
18
Ia berkata bahwa sebentar lagi Endang Sawitri akan 
akan mengandung. 
“Sahabatku, adhi Sela Gondang. Aku sudah 
mengingatkan putrimu untuk menjaga baik-baik 
keris itu. Namun, mungkin ini memanglah takdir dari 
Sang Dewata,” dengus Ki Hajar Salokantara sembari 
mengelus-elus jenggotnya yang sudah  memutih.
 “Iya, Kakang Salokantara. Aku tahu putriku lalai 
akan pesanmu. Aku mohon maafkanlah ia, Kakang,” 
sergah Ki Sela Gondang.
 “Adhi Sela Gondang, aku sudah memaafkan 
putrimu. Sebenarnya ...,” kata sang Resi terputus sambil 
menghela napasnya panjang.
 “Sebenarnya apa, Kakang?” tanya Ki Sela Gondang 
seolah tidak sabar mengetahui kelanjutan ucapan Ki 
Hajar Salokantara.
 “Sebenarnya, pusaka itu tidak hilang, tetapi masuk 
ke dalam rahim putrimu. Sebentar lagi putrimu akan 
mengandung, Adhi,”  jawab Ki Hajar Salokantara.
 Bagai disambar petir di siang hari, Ki Sela 
Gondhang terkejut luar biasa mendengar ucapan Ki 
Hajar Salokantara tersebut. Dengan panik ia memohon 
sahabatnya tersebut untuk mencarikan jalan keluar 
agar keluarganya terhindar dari aib.
 19
“Ya, Dewata, dosa apa hamba ini sampai harus 
menanggung malu semacam ini?” jerit Ki Sela Gondang 
sambil memegangi kepalanya.
 “Kakang Salokantara, apakah ada cara agar putriku 
lepas dari kutukan ini?” tanya Ki Sela Gondang panik. 
“Kakang, tolonglah, Kakang. Apa yang harus aku lakukan 
untuk menyelamatkan putri dan keluargaku dari aib, 
Kakang?” kata Ki Sela Gondang setengah merengek. Ki 
Hajar Salokantara hanya menggelengkan kepalanya. 
Ia merasa iba kepada sahabatnya itu. Namun, ia tidak 
dapat membantu apa pun.
 Kedua lelaki yang bersahabat lama itu sama-sama 
terdiam. Tenggelam dengan pikiran mereka masing
masing. Tiba-tiba Ki Sela Gondang berkata, ”Kakang, 
bagaimana jikalau engkau menikahi putriku, Endang 
Sawitri? Siapa tahu kutuk yang bersemayam di tubuhnya 
akan hilang,” kata Ki Sela Gondang menatap Ki Hajar 
Salokantara penuh harap.
 Ki Hajar Salokantara diam sejenak. Ki Sela Gondang 
terus membujuk sang sahabat agar mau mengiyakan 
gagasannya untuk menikahi Endang Sawitri. Karena 
melihat kepanikan Ki Sela Gondang yang teramat 
sangat, akhirnya Ki Hajar Salokantara bersedia menikahi 
Endang Sawitri. Pernikahan mereka sengaja ditutupi 
dari penduduk desa. “Baiklah, adhi Sela Gondang. Aku 
20
bersedia menikahi putrimu. Akan tetapi, pernikahan ini 
hanyalah untuk menutupi aib saja. Setelah janin di dalam 
kandungan putrimu lahir, pernikahan ini berakhir,” kata 
Ki Hajar Salokantara. 
“Terserah kau saja, Kakang,” tukas Ki Sela Gondang. 
“Terima kasih, kau sudah mau membantuku, Kakang,” 
lanjut Ki Sela lagi. 
Singkat cerita, pernikahan Ki Hajar Salokantara dan 
Endang Sawitri sengaja ditutupi dari penduduk desa. 
Tidak ada meriahnya pesta dan beraneka macam tarian 
serta hiburan. Pernikahan itu berlangsung khidmat dan 
mengharukan. Nyai Sela Gondang menangis tidak kuasa 
menahan sedih dan haru. Ia peluk putrinya yang telah 
sah menjadi istri Ki Hajar Salokantara. Endang Sawitri 
pun menangis tersedu-sedu di hadapan penghulu dan 
kedua orang tuanya.
 “Maafkan saya, Ayahanda dan Ibu,” isak Endang 
Sawitri.
 “Sudahlah, Nak. Sekarang kau telah menjadi istri Ki 
Hajar Salokantara. Kau harus mengikuti suamimu dan 
menaati perintahnya,” belai sang ibu dengan berjuta 
kasih sayang yang membuncah.
 Sementara itu, Ki Hajar Salokantara dan Ki Sela 
Gondang terlibat pembicaraan di sudut lain rumah Ki 
Sela Gondang.
 21
“Adhi, kau jangan khawatir. Meskipun putrimu 
telah menjadi istriku, aku tidak akan menyentuhnya. 
Namun, aku akan tetap menyayanginya,” kata Ki Hajar 
Salokantara.
 “Aku pasrahkan putriku kepadamu, Kakang,” jawab 
Ki Sela Gondang menepuk pundak Ki Hajar Salokantara.
 “Maafkan aku, Adhi. Mungkin setelah kuboyong 
ke tempat tinggal yang sudah kusiapkan, aku akan 
meninggalkan putrimu dan janin yang di kandungnya 
untuk bertapa. Aku akan memohon Sang Hyang 
Widi Wasa melepaskan kutukan itu,” tukas Ki Hajar 
Salokantara.
 “Sudahlah, Kakang. Aku tidak tahu harus berterima 
kasih seperti apa kepadamu atas segala kebaikanmu 
padaku dan keluargaku,” jawab Ki Sela Gondang 
sambil memeluk sahabat lama yang kini harus menjadi 
menantunya tersebut. Setelah acara pernikahan usai, 
Ki Hajar Salokantara berniat memboyong Endang 
Sawitri ke sebuah tempat yang sudah dipersiapkan 
sebagai tempat tinggal.  Dengan perasaan hancur, Nyi 
Mentik Bestari melepas kepergian putri kesayangannya 
diboyong oleh Ki Hajar Salokantara. 
Tidak seperti pasangan lain yang baru saja 
menikah, Ki Hajar Salokantara memutuskan untuk 
pergi bertapa mencoba melepaskan Endang Sawitri dari 
22
23
kutukan pusaka sakti miliknya. Sebelum pergi, Ki Hajar 
Salokantara berpesan kepada istrinya. 
“Ni Ayu Endang Sawitri, aku menikahimu hanya 
sebagai syarat saja, aku tidak akan menyentuhmu. 
Aku harus pergi bertapa untuk melepaskanmu 
dari kutuk pusaka sakti milikku itu. Jagalah dirimu 
dan kandunganmu. Apabila kelak kau melahirkan, 
kalungkanlah klinthingan ini sebagai bukti bahwa 
anak itu adalah anakmu. Suruhlah ia mencariku untuk 
melepaskan kutukannya,” pesan Ki Hajar Salokantara 
kepada Endang Sawitri.
 “Iya, Ki. Semoga Dewata melindungi Ki Hajar, saya, 
dan jabang bayi dalam kandungan saya ini. Hati-hati, 
Ki,” jawab Endang Sawitri mencium tangan suaminya 
dan melepas kepergiannya untuk bertapa.
 ***
 Hari demi hari berlalu dengan cepat, kandungan 
Endang Sawitri pun bertambah besar. Ia sangat berhati
hati menjaga kandungannya itu. Ia menggantungkan 
hidupnya dari hasil mencari ikan di sungai dan bertanam 
sayur-mayur di pekarangan gubuknya. Dekat dengan 
gubuk tempat tinggalnya itu terdapat sebuah desa 
kecil yang jumlah penduduknya tidak seberapa. Untuk 
24
memenuhi kebutuhan hidupnya, tidak jarang Endang 
Sawitri pergi ke desa tersebut.
 Tidak ada satu pun penduduk desa kecil itu 
mengetahui bahwa Endang Sawitri memiliki seorang 
suami karena pernikahan mereka ditutup-tutupi. 
Namun, ada salah seorang penduduk desa yang 
mengenali Endang Sawitri yang sedang hamil tua itu. 
Akhirnya, sampailah kabar kehamilan Endang 
Sawitri tersebut ke Desa Ngasem. Penduduk Desa 
Ngasem pun geger karena mendengar kabar tersebut. 
Mereka menganggap Endang Sawitri telah mengotori 
Desa Ngasem dengan perbuatan yang tidak senonoh. 
Namun, Endang Sawitri bergeming dengan umpatan 
para penduduk yang penuh kata-kata kasar. Ia tetap 
merawat kandungannya meskipun pada akhirnya ia 
dikucilkan oleh warga Desa Ngasem dan desa kecil 
di dekat tempat tinggalnya. Ia berkeyakinan tidak 
pernah melakukan perbuatan yang tidak baik. Yang 
membuatnya risau adalah nama baik kedua orang 
tuanya yang merupakan tetua di Desa Ngasem. Namun, 
persoalan itu tidak berlangsung lama karena Ki Sela 
Gondhang berhasil menjelaskan kepada penduduk 
tentang keadaan yang sebenarnya.
 Kemudian, setelah sembilan bulan mengandung, 
Endang Sawitri pun melahirkan. Tidak ada seorang 
25
pun di desa kecil di dekat tempat tinggalnya yang sudi 
menolongnya. Para penduduk desa masih menganggap 
Endang Sawitri merupakan perempuan yang tidak baik 
karena hamil tanpa didampingi suami. Mereka masih 
tidak memercayai penjelasan Ki Sela Gondhang, Kepala 
Desa Ngasem yang tak lain adalah ayah kandung 
Endang Sawitri. Tidak ada satu pun warga desa yang 
mengabarkan berita melahirkannya Endang Sawitri 
kepada warga Desa Ngasem, terlebih kepada keluarga 
Ki Sela Gondhang. Endang Sawitri pun melahirkan tanpa 
bantuan siapa pun. 
Namun, alangkah terkejut ia karena yang 
dilahirkannya bukanlah bayi, melainkan seekor ular 
naga. Anehnya lagi, ular naga itu dapat berbicara 
seperti halnya manusia. “Aaah, siapa kau? Mengapa aku 
melahirkan seekor ular naga?” teriak Endang Sawitri.
 “Ibu, ibu jangan takut. Aku adalah anak yang 
kaulahirkan. Ini kehendak Dewata, Ibu. Saya mohon Ibu 
jangan takut,” jawab ular naga itu sembari menyurukkan 
tubuhya kepada Endang Sawitri. Meskipun terkejut dan 
hatinya remuk redam, dengan belai lembut seorang 
ibu, Endang Sawitri menimang anaknya yang berwujud 
ular naga itu. Bayi ular naga itu pun diberi nama Baro 
Klinting. 
26
“Iya, engkau benar. Mungkin ini adalah ketentuan 
sang Dewata karena kelalaian ibu. Maafkan, ibu, Nak. 
Ibu teringat pesan ayahandamu yang menitipkan 
klinthingan ada ibu. Untuk itu, ibu namakan kau Baro 
Klinting,” kata Endang Sawitri penuh kasih.
 Peristiwa lahirnya anak Endang Sawitri diketahui 
oleh beberapa penduduk desa yang kebetulan lewat di 
gubuk Endang Sawitri ketika hendak pergi ke sawah dan 
ladang. Ketika mendapati anak yang dilahirkan Endang 
Sawitri adalah seekor naga, sontak saja beberapa orang 
penduduk itu berlarian karena takut.
 “Tolooong, ada naga. Perempuan itu melahirkan 
naga. Tolooong,” teriak orang-orang itu berlarian 
menuju ke desa. Teriakan orang-orang itu didengar oleh 
seluruh penduduk di desa dekat gubuk Endang Sawitri.
 “Hati-hati, perempuan itu pasti penyihir. Ia 
melahirkan seekor naga. Desa kita dalam bahaya,” kata 
salah seorang penduduk.
 “Iya, ini genting. Kita usir saja perempuan itu dari 
desa ini. Saya takut kalau desa ini akan dihancurkan 
oleh perempuan penyihir dan naga yang dilahirkannya 
itu,” sahut yang lain.
 “Iya, kita usir saja perempuan itu, usiiirr,” teriak 
penduduk desa yang lain bersahutan.
 27
Peristiwa itu dianggap peristiwa aneh yang menjadi 
ancaman bagi penduduk desa. Para penduduk desa 
kecil di dekat tempat tinggalnya makin mencibir Endang 
Sawitri. Mereka makin yakin kalau Endang Sawitri 
adalah perempuan yang tidak baik. Mereka bersepakat 
hendak mengusir Endang Sawitri dan anaknya yang 
berwujud ular naga itu karena khawatir keberadaan 
mereka akan mengundang murka Dewata. 
Namun, untungnya hal tersebut berhasil dicegah 
oleh salah seorang penduduk desa yang mengenal Ki 
Sela Gondhang. Orang itu meyakini bahwa keberadaan 
Endang Sawitri dan anaknya tidak akan membahayakan. 
Ia akan menjamin jika terjadi apa-apa, ia yang akan 
melapor kepada Ki Sela Gondhang, ayah Endang Sawitri.
 Demikianlah, akhirnya Endang Sawitri membesarkan 
anaknya dengan penuh kasih sayang meskipun sendirian 
tanpa ada orang yang sudi membantu. Hari berganti 
bulan, bulan berganti tahun. Waktu terus berjalan, Baro 
Klinting yang sudah menginjak masa remaja bertanya 
kepada ibunya, apakah ia mempunyai ayah. 
“Ibu, apakah aku memiliki ayah?” tanya Baro 
Klinting penuh tanya. Endang Sawitri menjawab dengan 
deraian air mata. 
“Tentu, Nak,” jawabnya sembari menyeka pipi yang 
dibanjiri oleh air mata yang mulai menganak sungai. 
28
“Lalu, di mana ayah sekarang? Mengapa ayah tidak 
tinggal dengan kita, Bu?” cecar Baro Klinting.
 “Baro Klinting, Anakku. Dengarlah, Nak. Ayahmu 
adalah seorang lelaki hebat dan sakti. Kini ayahmu 
sedang bertapa di Gunung Telomoyo untuk melepaskan 
kita dari kutuk pusaka, Nak,” jelas Endang Sawitri 
seraya menunjuk arah Gunung Telomoyo tempat Ki 
Hajar Salokantara bertapa. 
Baro Klinting mengernyitkan sepasang alisnya yang 
tebal. Dengan didorong rasa penasaran yang amat 
sangat dan jutaan tanya berjejal di kepalanya, ia melata 
melingkari tubuh ibunya.
 “Kutuk pusaka? Maksud Ibu apa?” selidik Baro 
Klinting.
 “Nanti, kau akan mengerti jika waktunya telah tiba, 
Anakku,” jawab sang ibu seraya memeluk anaknya yang 
berwujud ular naga tersebut.
 Baro Klinting tidak melanjutkan pertanyaannya pada 
sang ibu. Ia tidak ingin membuat ibunya makin sedih. 
Namun, rasa penasaran di dalam benaknya sungguh 
kuat sehingga akhirnya ia menyatakan keinginannya 
untuk mencari sosok sang ayah. Dengan hati-hati ia 
berkata kepada ibunya.
 “Ibu, bolehkah Baro memohon izin kepada Ibu 
untuk mencari ayahanda?” tanya Baro Klinting.
 29
Endang Sawitri memandang lekat-lekat mata naga 
di hadapannya. Ia terdiam sesaat, lalu menunduk.
 “Ibu tidak mengizinkan Baro?” tanya Baro Klinting 
lagi dengan hati-hati. Ia sangat takut melukai perasaan 
perempuan yang telah melahirkannya itu. Endang 
Sawitri mendengus panjang dan berucap dengan lembut.
 “Pergilah, Nak. Ibu mengizinkanmu. Kau sudah 
cukup besar untuk melakukan perjalanan mencari 
ayahmu. Akan tetapi, ingatlah untuk selalu waspada 
dan berhati-hati. Di luar sana banyak sekali bahaya 
yang bisa saja mencelakaimu, Anakku,” kata Endang 
Sawitri sembari mengelus kepala naga itu.
 “Terima kasih, Ibu. Baro akan selalu mengingat 
pesan Ibu,” sahut Baro Klinting gembira.
 “Baro, berangkatlah ketika hari sudah gelap 
agar keberadaanmu tidak membuat warga desa itu 
ketakutan. Pakailah klinthingan ini sebagai bekalmu, 
Nak,” kata Endang Sawitri sembari mengalungkan 
kalung berliontin lonceng kecil yang berbunyi nyaring 
apabila digoyang-goyangkan.
 “Ampun, Ibu. Untuk apa klinthingan ini?” tanya 
Baro Klinting penasaran.
 “Klinthingan ini adalah amanat dari ayahmu, 
Nak. Beliau berpesan agar mengalungkan benda ini di 
30
lehermu sebagai penanda bahwa kau benar-benar anak 
ibu,” tukas Endang Sawitri. 
“Semoga Sang Hyang Widi Wasa senantiasa 
menyertai perjalananmu, Nak. Ingat pesan ibu,” 
lanjutnya lagi.
 31
“Baik, Ibu. Pesan Ibu akan Baro laksanakan. 
Doakan Baro dapat bertemu dengan ayahanda,” ujar 
Baro Klinting berpamitan.
 Sesungguhnya Baro Klinting tidak tega meninggalkan 
sang ibu sendirian di gubuk itu. Namun, rasa penasaran 
akan sosok sang ayah membuatnya bertekad bulat 
untuk pergi mencari ayahnya tersebut. Dengan hati 
sedih Baro Klinting berangkat meninggalkan ibunya 
menuju ke pertapaan Ki Hajar Salokantara, yaitu 
sebuah gua di lereng Gunung Telomoyo. Ia berangkat 
ketika hari sudah gelap. Dengan penuh semangat Baro 
Klinting melata melewati jalan terjal yang penuh aral 
dan rintangan.
 Dalam perjalanannya Baro Klinting sempat bertemu 
beberapa halangan. Banyak sekali makhluk astral 
yang mengganggunya. Suara klintingan di leher Baro 
Klinting rupanya menarik perhatian para makhluk untuk 
mengganggunya. Para makhluk itu berusaha merebut 
klinthingan tersebut. Namun, dengan kesaktian yang 
menitis padanya, Baro Klinting sanggup mengusir dan 
mengalahkan para makhluk yang mencoba menghambat 
perjalanannya. Ia selalu teringat pesan ibunya untuk 
selalu ingat pada Dewata, pemilik alam semesta. Ia 
yakin doa sang Ibu adalah senjata terampuh untuk 
keselamatannya.
 32
Setelah melalui perjalanan yang melelahkan, 
sampailah Baro Klinting di tempat yang dimaksud oleh 
ibunya. Ia melihat sebuah gua yang mulutnya tertutup 
rimbunan tanaman menjalar. Dengan hati-hati Baro 
Klinting menerobos masuk ke dalam gua yang gelap 
dan lembap itu. Dengan sorot matanya yang tajam ia 
selusuri semua relung yang ada di dalam gua tersebut. 
Tetesan air yang mengalir dari dinding gua mencipta 
sebuah denting yang indah. Ornamen gua berupa 
stalaktit dan stalakmit menambah kemegahan isi gua. 
Baro Klinting terus menerobos masuk ke dalam gua dan 
akhirnya ia mendapati sebuah ruang yang agak luas. Di 
tengahnya terdapat sebuah batu besar yang dikelilingi 
genangan air. Samar-samar ia melihat sesosok manusia 
yang sedang duduk bertapa dengan sikap semadi 
yang sempurna di atas batu besar itu. Ia terus melata 
mengamati sosok tersebut dengan saksama. Setelah 
beberapa lama mengamati, Baro Klinting yakin sosok 
tersebut adalah Ki Hajar Salokantara, ayahnya.
 Dengan santun dan penuh hormat, Baro Klinting 
mengucapkan salam. 
“Permisi, sampurasun, apakah benar ini tempat 
pertapaan Ki Hajar Salokantara?” tanya Baro Klinting 
dengan sangat hati-hati. Lama tidak terdengar 
jawaban. Baro Klinting mengulangi kembali salamnya 
33
dengan hati-hati. Tidak lama kemudian sosok tersebut 
menjawab, “Ya, benar, akulah Ki Hajar Salokantara. 
Siapa Ki Sanak ini? Ada perlu apa Ki Sanak datang ke 
tempat ini dan mengganggu semadiku?” tanya Ki Hajar 
Salokantara dengan suara berat penuh kewibawaan.. 
Betapa girang hati Baro Klinting mendapati sosok 
yang selama ini dirindukannya. Dengan sembah sujud 
di hadapan Ki Hajar Salokantara, Baro Klinting berkata, 
“Ampun, Tuan, saya Baro Klinting, anak Endang Sawitri 
dari Desa Ngasem” jawab Baro Klinting.
 “Desa Ngasem? Endang Sawitri? Mungkinkah ia ini 
anakku?” gumam Ki Hajar Salokantara. 
Perlahan Ki Hajar Salokantara membuka matanya 
dan menatap Baro Klinting. Alangkah terkejutnya Ki 
Hajar karena yang sedang berada di hadapannya adalah 
seekor ular naga. Belum hilang keterkejutan Ki Hajar 
Salokantara, Baro Klinting berujar bahwa ia sedang 
mencari ayah kandungnya yang sedang bertapa. 
Awalnya, Ki Hajar ragu. Akan tetapi, dengan bukti 
klinthingan yang dipakai Baro Klinting, Ki Hajar dapat 
mengenali bahwa ular naga itu mungkin benar anaknya. 
Namun, dia masih menaruh curiga terhadap ular naga 
yang mengaku sebagai anak Endang Sawitri, jelmaan 
pusaka sakti miliknya. Ki Hajar menghendaki bukti satu 
34
lagi kalau memang ular itu benar-benar anaknya. Ia 
menyuruh Baro Klinting melingkari Gunung Telomoyo.
 “Baik, aku mengenali klinthingan yang ada di 
lehermu itu. Mungkin kau memang benar anak Endang 
Sawitri. Namun, aku menghendaki satu bukti lagi agar 
aku yakin bahwa kau tidak berbohong,” tukas Ki Hajar 
Salokantara kepada Baro Klinting.
 35
“Bukti apa yang harus saya tunjukkan agar Ayah 
yakin bahwa saya ini adalah anak Ayah?” tanya Baro 
Klinting heran.
 “Aku ingin engkau melingkari Gunung Telomoyo ini 
dengan tubuhmu. Apabila engkau sanggup melingkarinya 
berarti engkau memanglah anakku. Akan tetapi, jika 
kau gagal melingkari Gunung Telomoyo ini berarti kau 
adalah pendusta,” lanjut Ki Hajar Salokantara lagi. 
“Baik, titah Ayah akan saya laksanakan,” jawab 
Baro Klinting tegas.
 Singkat cerita, demi membuktikan bahwa apa yang 
dikatakannya benar, Baro Klinting bergegas menuju kaki 
Gunung Telomoyo. Ia berusaha sekeras mungkin untuk 
dapat melilit kaki gunung dengan tubuhnya. Namun, 
hampir saja ekor dan kepalanya tidak dapat menyatu. 
Baro Klinting mulai panik, tetapi ia tidak kehilangan 
akal. Ia menjulurkan lidahnya hingga menyentuh 
ekornya. Dengan izin sang Dewata, Baro Klinting dapat 
melingkari Gunung Telomoyo sesuai permintaan Ki 
Hajar Salokantara. Akhirnya, Ki Hajar mengakui Baro 
Klinting sebagai anak kandungnya yang selama ini 
ditinggalkannya bertapa.
 Ki Hajar Salokantara kemudian memerintahkan 
Baro Klinting untuk bertapa dengan cara melingkarkan 
tubuhnya pada Gunung Telomoyo. Hal itu dilakukan 
36
37
agar kutuk ular naga yang disandang anaknya dapat 
segera hilang dan Baro Klinting dapat berubah wujud 
menjadi manusia seutuhnya. Dengan penuh kepatuhan, 
Baro Klinting menuruti perintah ayah kandung yang 
telah lama dirindukannya.
 ***
 Di belahan lain lereng Gunung Telomoyo terdapat 
sebuah desa yang bernama Desa Pathok. Suatu hari 
penduduk Desa Pathok, desa di kaki Gunung Telomoyo, 
akan mengadakan pesta sedekah bumi setelah panen 
usai. Mereka akan mengadakan pertunjukkan berbagai 
macam tarian. Untuk memeriahkan pesta itu, para 
pemuda desa beramai-ramai mencari daging binatang 
di hutan. Daging itu nantinya dimasak dan dijadikan 
santapan pesta. Namun, mereka tidak mendapatkan 
seekor binatang pun di hutan. Karena merasa kesal dan 
putus asa, mereka memutuskan untuk kembali ke desa. 
Dalam perjalanan pulang, mereka beristirahat di kaki 
Gunung Telomoyo itu. Salah seorang dari rombongan 
pemuda desa itu menancapkan golok ke tanah tebing 
di sekitar tempat mereka melepas lelah. Alangkah 
terkejutnya pemuda itu karena dari tanah yang 
ditancapi golok itu keluar darah segar. Kejadian itu 
38
sontak membuat rombongan itu panik. Namun, karena 
penasaran, mereka juga menancapkan golok masing
masing ke tanah yang mengeluarkan darah tersebut. 
Ternyata, tanah tebing yang mereka tancapi golok 
adalah tubuh seekor ular naga yang sedang melilit kaki 
Gunung Telomoyo. Pucuk dicinta ulam pun tiba, para 
pemuda merasa gembira karena telah menemukan 
daging binatang untuk dijadikan santapan pesta rakyat 
di Desa Pathok. 
Singkat cerita, pesta panen rakyat pun digelar. 
Daging ular yang dibawa para pemuda sudah menjadi 
aneka hidangan di pesta itu. Penduduk desa bersorak
sorai, berdendang, dan menari diiringi musik tradisional 
yang gegap gempita. 
Di 
tengah-tengah acara pesta itu, tiba-tiba  
datanglah seorang anak laki-laki yang tidak lain 
merupakan jelmaan Baro Klinting. Anak laki-laki itu 
berumur sekitar sepuluh tahun. Ia tampak kumal dan 
memiliki luka di sekujur tubuh dengan bau yang sangat 
tajam dan amis. Anak itu meminta makanan kepada 
penduduk desa. Namun, tak  seorang pun memberinya 
makanan atau air minum. Mereka malah mengusirnya 
dan mencaci-maki anak tersebut. Namun, anak itu 
bergeming dan tetap memaksa meminta makanan dan 
39
minuman pada penduduk desa yang sedang berpesta 
itu.
 Akhirnya, anak itu disuruh keluar dari arena pesta 
itu. Dengan menangis dan sakit hati yang teramat 
sangat, anak itu pergi meninggalkan pesta. Ia berjalan 
tanpa tujuan sambil terus menangis. Akhirnya ia tiba di 
sebuah gubuk yang ternyata rumah seorang janda tua 
bernama Nyai Latung. Di depan rumah reyot itu Nyai 
Latung sedang menumbuk padi dengan lesung. 
“Nenek!” panggil anak itu. “Saya haus. Boleh minta 
air, Nek?” 
Nyai Latung memandang anak laki-laki kumal yang 
berdiri di hadapannya. Ketika Nyai Latung melihat 
keadaan anak yang menangis dengan tubuh penuh 
kudis dan berbau amis, hati Nyai Latung merasa iba. 
Segera Nyai Latung masuk ke dalam rumahnya seraya 
mengambil air untuk anak itu. 
“Ini, Nak, airnya. Minumlah!” kata Nyai Latung 
lembut. Dengan cepat anak itu meneguk air minum. 
Nyai Latung terus memandangi anak itu dengan iba. 
“Mau air lagi? Apakah kau lapar, Nak? Tetapi, 
Nenek hanya punya nasi, tidak ada lauk,” tanya Nyai 
Latung.
 “Mau, Nek. Nasi saja sudah cukup. Saya lapar,” 
sahut anak itu.
 40
Nyai Latung bergegas masuk lagi ke dalam rumah 
dan mengambilkan nasi disertai sisa sayur yang ada. Ia 
juga mengambilkan air lagi untuk anak itu. Anak kecil 
itu makan dengan lahap hingga tidak sebutir nasi pun 
tersisa.
 “Siapa namamu, Nak? Di mana ayah ibumu?” tanya 
Nyai Latung sembari duduk mendekati anak itu.
 “Namaku Baro Klinting, Nek. Aku tidak tahu di mana 
ayah dan ibuku berada,” jawab Baro Klinting.
 “Ya, Dewata. Kalau begitu, kau tinggal saja di sini 
menemani nenek,” ajak Nyai Latung lagi.
 “Terima kasih, Nek. Saya pergi saja. Orang-orang di 
sini jahat, Nek. Hanya Nenek saja yang baik hati kepada 
saya.”
 Baro Klinting kemudian bercerita tentang warga 
desa yang tidak ramah kepadanya. Setelah menceritakan 
semua pengalaman yang tidak mengenakkan tersebut, 
Baro Klinting pun pamit. Sebelum pergi, ia berpesan 
kepada Nyai Latung agar ketika mendengar bunyi 
kentongan, Nyai Latung naik ke atas lesung. 
“Nek, nanti jika nenek mendengar suara kentongan, 
nenek naiklah ke atas lesung itu. Nenek akan selamat,” 
kata Baro Klinting sambil menunjuk lesung yang ada 
di depan rumah Nyai Latung. Meskipun tidak mengerti 
maksud Baro Klinting, Nyai Latung mengiyakan saja. 
41
42
Sesaat kemudian, Baro Klinting berlari dari rumah 
Nyai Latung dan kembali ke keramaian pesta. Ia 
mencoba lagi untuk meminta hidangan dalam pesta 
yang diadakan oleh penduduk Desa Pathok. Namun, 
penduduk tetap menolak kehadiran anak itu. 
Baro Klinting yang marah berlari ke tengah
tengah arena pesta. Ia berdiri berkacak pinggang dan 
mengadakan sayembara. Ia menancapkan sebatang lidi 
ke tanah. Ia menantang barang siapa dapat mencabut 
lidi itu, ia adalah orang hebat. 
“Ayo, ... siapa yang bisa mencabut lidi ini?” tantang 
Baro Klinthing.
 Semua orang menertawakan Baro Klinting. Mereka 
mengejek dan menganggap anak kecil itu sudah gila. 
“Ayo, ... siapa yang bisa mencabut lidi ini?” kembali 
Baro Klinting menantang penduduk desa. 
Penduduk desa makin marah dengan kelakuan Baro 
Klinting. Mereka hanya ingin Baro Klinting pergi dari 
desa mereka. Seorang lelaki tinggi besar maju menjadi 
orang pertama yang menerima tantangan Baro Klinting. 
Dengan badan besar yang kuat ia berusaha mencabut 
lidi yang tertancap. Namun, lidi itu tidak dapat tercabut. 
Justru lelaki itu terlempar hingga keluar dari arena 
pesta tempat lidi itu tertancap.
 43
Semua orang yang berkerumun di tempat Baro 
Klinting menancapkan lidi terperangah dengan kejadian 
tersebut. Mereka tidak habis pikir, bagaimana mungkin 
lelaki bertubuh tinggi besar itu tidak sanggup mencabut 
lidi yang ringkih itu. Ajaib sekali lidi itu, pikir orang
orang tersebut.
 “Hai, kalian semua, lihatlah, kalian itu orang-orang 
yang sombong, tetapi tidak punya tenaga!” teriak Baro 
Klinting setelah melihat lelaki berbadan tinggi besar 
tidak mampu mencabut lidi yang ditancapkannya.
 Para penduduk desa merasa diremehkan. Mereka 
makin gusar pada anak kecil bertubuh kurus dan kumal 
itu. Seorang lelaki tinggi dan berkulit hitam legam maju 
ke arena dan berteriak garang.
 “Jangan meremehkan kami, anak dekil! Lihat ini, 
akan kucabut lidi itu dan kupatahkan di depanmu,” 
sentak lelaki itu sembari membelalakkan matanya 
kepada Baro Klinting yang berdiri berkacak pinggang.
 “Tidak usah banyak bicara. Lakukan saja kalau kau 
mampu,” tantang Baro Kinting tak kalah garang.
 Ternyata, kejadian yang sama pun menimpa 
lelaki tersebut. Tubuh kurusnya terpental jauh keluar 
dari arena penancapan batang lidi itu. Satu per satu 
penduduk desa mencoba mencabut lidi yang ditancapkan 
oleh Baro Klinting. Makin mereka berusaha, lidi itu 
44
45
makin kuat tertancap di tanah. Tak ada yang berhasil 
mencabutnya. Mereka pun mengumpulkan penduduk 
yang berbadan lebih besar. Bersama-sama mereka 
mencoba mencabut. Akan tetapi, usaha mereka tetap 
tidak berhasil. 
“Kemampuan kalian tidak sebanding dengan 
kesombongan kalian!” ujar Baro Klinting menyaksikan 
kejadian itu. 
“Kalian akan membayar mahal kesombongan 
kalian!” lanjutnya dengan geram. “Perhatikan baik-baik 
ini!”
 Akhirnya, Baro Klinting berjalan mendekat ke 
batang lidi yang ia tancapkan tadi. Para penduduk 
desa mendekat. Mereka penasaran dengan apa yang 
akan terjadi. Mata Baro Klinting mengamati satu per 
satu penduduk yang mengerumuninya. Kemudian, ia 
memegang perlahan lidi yang tertancap kuat di tanah 
tersebut. Alangkah herannya penduduk desa. Hanya 
dengan menggunakan satu tangan, Baro Klinting 
perlahan dapat mencabut lidi, lalu keajaiban pun terjadi. 
Lubang bekas tancapan lidi tersebut  menyemburkan 
air yang sangat deras. Semburan air makin lama makin 
deras dan menjadi air bah yang besar. Sontak kejadian 
itu membuat penduduk desa panik. Beberapa orang 
memukul kentongan sebagai tengara bahaya. 
46
Air bah mulai menggenangi Desa Pathok. Semua 
penduduk berlarian menyelamatkan diri. Di tempat lain 
Nyai Latung mendengar bunyi kentongan dari kejauhan. 
Ia merasa heran dengan datangnya air bah yang besar. 
Belum juga terjawab penasarannya, ia teringat pesan 
Baro Klinting untuk segera naik ke atas lesung. Dalam 
kungkungan rasa bingung, Nyai Latung menyaksikan air 
bah itu terus datang dan semakin tinggi menggenangi 
gubuk dan sekitarnya. Lesung yang dinaiki Nyai Latung 
terapung-apung. Air makin membesar dan dalam sekejap 
menggenangi Desa Pathok. Nyai Latung menyaksikan 
para tetangganya tenggelam. 
Kejadian itu terasa begitu cepat. Nyai Latung hanya 
tertegun dalam kebingungan yang teramat sangat. 
Setelah beberapa lama, lesung yang ditumpangi Nyai 
Latung terbawa menepi sehingga ia dapat naik ke darat. 
Mata tuanya masih tidak percaya dengan kejadian yang 
baru saja dialaminya. Desa Pathok tempatnya tinggal 
selama ini tenggelam bersama seluruh penduduknya. 
Ia baru menyadari hanya ia yang selamat dari banjir 
bandang itu. Penduduk desa yang lain tewas tertelan air 
bah yang ia sendiri pun tidak tahu dari mana asalnya.
 Ia mulai mengingat-ingat kejadian sebelum bencana 
itu terjadi. Ia ingat sosok Baro Klinting.
 47
“Siapa Baro Klinting sebenarnya? Apakah ia adalah 
jelmaan Dewata yang murka dengan penduduk desa?” 
gumam Nyai Latung penuh tanya bergejolak.
 Dalam termangu ia memandangi air bah di 
hadapannya menjelma menjadi genangan luas berbentuk 
rawa-rawa. Mata tua Nyai Latung menyaksikan desanya 
tenggelam tidak bersisa dan berubah menjadi hamparan 
rawa yang luas. 
“Ah, betapa luas hamparan air rawa ini. Airnya 
bening sekali. Rawa berair bening, ya, itulah nama yang 
cocok untuk tempat ini,” gumam Nyai Latung lagi.
 Akhirnya, Nyai Latung memutuskan tinggal di pinggir 
rawa tersebut. Ia menamakan desa yang tenggelam itu 
dengan nama Rawa Pening yang berasal dari genangan 
air bening yang membentuk rawa-rawa. Makin lama 
tempat itu makin ramai karena banyak pendatang yang 
menetap di daerah itu. 
Di sisi lain, Ki Hajar Salokantara telah percaya bahwa 
Baro Klinting adalah anaknya sebagai jelmaan dari pusaka 
sakti yang dimilikinya. Baro Klinting yang berubah wujud 
menjadi anak manusia itu telah terbebas dari kutukan. Ia 
menemui ayahnya di lereng Gunung Telomoyo. Mereka 
berdua pun pulang menemui Endang Sawitri</t>
  </si>
  <si>
    <t>Alasan: Cerita tentang Asal Usul Rawa Pening sering kali menggambarkan keajaiban alam yang membawa keberuntungan dan manfaat bagi masyarakat. Kisah ini memberikan pesan tentang keajaiban alam dan pentingnya menjaga lingkungan, sehingga memberikan sentimen positif.</t>
  </si>
  <si>
    <t>Alasan: Kisah tentang Roro Jonggrang sering kali mengandung unsur tragedi dan penipuan yang berakhir dengan kesedihan. Cerita ini biasanya berakhir dengan kutukan atau nasib buruk bagi tokoh utama, memberikan sentimen negatif.</t>
  </si>
  <si>
    <t>Alasan: Cerita tentang Timun Mas sering kali menggambarkan keberanian dan kecerdikan seorang gadis muda dalam mengalahkan raksasa yang jahat. Kisah ini memberikan pesan tentang keberanian, kecerdikan, dan kemenangan atas kejahatan, sehingga memberikan sentimen positif.</t>
  </si>
  <si>
    <t>Alasan: Cerita tentang Batu Kuwung sering kali menggambarkan keajaiban dan keindahan alam yang membawa kebahagiaan bagi masyarakat setempat. Kisah ini memberikan pesan tentang keindahan alam dan keajaiban, sehingga memberikan sentimen positif.</t>
  </si>
  <si>
    <t>Alasan: Kisah tentang Malin Kundang sering kali mengandung unsur pengkhianatan dan penyesalan yang berujung pada kutukan dan nasib buruk bagi tokoh utama. Cerita ini memberikan pesan tentang pentingnya menghormati orang tua dan akibat buruk dari ketidakpatuhan, sehingga memberikan sentimen negatif.</t>
  </si>
  <si>
    <t>Alasan: Cerita tentang Si Wuragil sering kali menggambarkan keberanian dan kecerdikan seorang tokoh dalam mengatasi tantangan dan kesulitan. Kisah ini memberikan pesan tentang kebijaksanaan dan keberanian, sehingga memberikan sentimen positif.</t>
  </si>
  <si>
    <t>Alasan: Cerita tentang Asal Usul Laut Tador cenderung lebih bersifat deskriptif, menjelaskan asal-usul laut tanpa banyak penekanan pada aspek emosional. Karena tidak ada konflik yang dominan atau peristiwa tragis yang menonjol, cerita ini cenderung memiliki sentimen netral.</t>
  </si>
  <si>
    <t>Alasan: Cerita tentang Tanjung Siman cenderung lebih bersifat deskriptif, menjelaskan asal-usul atau legenda tanpa banyak penekanan pada aspek emosional. Karena tidak ada konflik yang dominan atau peristiwa tragis yang menonjol, cerita ini cenderung memiliki sentimen netral.</t>
  </si>
  <si>
    <t>Alasan: Cerita tentang Asal Mula Mengapa Sungai Berkelok-kelok sering kali menggambarkan keajaiban alam dan penjelasan fenomena alam dengan cara yang menarik dan positif. Kisah ini memberikan pesan tentang kekaguman terhadap keindahan alam, sehingga memberikan sentimen positif.</t>
  </si>
  <si>
    <t>Alasan: Kisah tentang Kalarahu sering kali mengandung unsur konflik dan tragedi yang berujung pada penderitaan atau nasib buruk bagi tokoh utama. Cerita ini biasanya berakhir dengan kesedihan atau penyesalan, memberikan sentimen negatif.</t>
  </si>
  <si>
    <t>Alasan: Cerita tentang Asal Mula Pohon Jati Besar-besar sering kali menggambarkan keajaiban alam yang membawa manfaat besar bagi masyarakat setempat. Kisah ini memberikan pesan tentang keberkahan dan keindahan alam, sehingga memberikan sentimen positif.</t>
  </si>
  <si>
    <t>Alasan: Cerita tentang Dewi Sri dan Sedana sering kali menggambarkan dewi kesuburan yang membawa kemakmuran dan kesejahteraan bagi masyarakat. Kisah ini memberikan pesan tentang pentingnya kesuburan dan keberkahan dalam pertanian, sehingga memberikan sentimen positif.</t>
  </si>
  <si>
    <t>Alasan: Cerita tentang Panduan Nama Yang Baik sering kali memberikan nasihat dan petunjuk tentang pentingnya memilih nama yang baik dan membawa keberuntungan. Kisah ini memberikan pesan tentang nilai-nilai kebijaksanaan dan keberuntungan, sehingga memberikan sentimen positif.</t>
  </si>
  <si>
    <t>Alasan: Cerita tentang Asal Mula Nama Banyuwangi sering kali menggambarkan sejarah atau legenda yang membawa kebahagiaan dan keberuntungan bagi daerah tersebut. Kisah ini memberikan pesan tentang asal-usul nama yang penuh makna dan keindahan, sehingga memberikan sentimen positif.</t>
  </si>
  <si>
    <t>Alasan: Cerita tentang Asal Mula Huruf Jawa sering kali menggambarkan keajaiban dan kebijaksanaan dalam penciptaan huruf dan tulisan. Kisah ini memberikan pesan tentang pentingnya literasi dan kebudayaan, sehingga memberikan sentimen positif.</t>
  </si>
  <si>
    <t>Alasan: Cerita tentang Ande-ande Lumut dan Kleting Kuning sering kali menggambarkan kisah cinta dan pengorbanan yang berujung pada kebahagiaan. Kisah ini memberikan pesan tentang kesetiaan, cinta, dan keberanian, sehingga memberikan sentimen positif.</t>
  </si>
  <si>
    <t>Alasan: Cerita tentang Benda Ajaibnya Kucing sering kali menggambarkan keajaiban dan keberuntungan yang dibawa oleh kucing tersebut. Kisah ini memberikan pesan tentang keberuntungan dan keajaiban, sehingga memberikan sentimen positif.</t>
  </si>
  <si>
    <t>Alasan: Cerita tentang Bawang Putih dan Bawang Merah sering kali menggambarkan nilai-nilai moral tentang kebaikan dan kejahatan. Tokoh Bawang Putih yang baik hati selalu mendapatkan kebahagiaan dan keadilan pada akhirnya, memberikan pesan tentang pentingnya berbuat baik, sehingga memberikan sentimen positif.</t>
  </si>
  <si>
    <t>Pada zaman dahulu di sebuah negeri terdapat sebuah Kerajaan,
raja yang memerintah kerajaan itu tidak mempunyai anak. Ia
menginginkan seorang anak yang akan menggantikannya kelak.
Pada suatu malam sehabis sembahyang magrib, beliau bernazar;
"Ya Tuhanku karuniakanlah kami seorang anak. Kepada anak itu
anak kami cerikan seorang anak miskin, sebagai kawannya ".
Rupanya permintaan itu dikabulkan olehTuhan, lalu lahirlah
seorang anak yang tampan. Sejak lahirnya anak tersebut menangis
semalam suntuk. Raja sangat susah memikirkan anaknya
yang terus menangis. Lalu dipanggilnya nujum dan menanyakan
nasik anaknya itu. Kemudian nujum itu menceritakan hasil
ramalannya, bahwa raja telah melupakan sesuatu yaitu belum
memenuhi nazarnya. Hal itu diakui oleh raja.
Seketika itu pula raja memerintahkan perdana menteri untuk
mencari satu keluarga fakir miskin yang ada di negeri itu.
Akhirnya didapati satu keluarga fakir miskin yang mempunyai
seorang putera, lalu dibawanya ke istana. Kepada keluarga fakir
miskin itu didirikannya sebuah rumah dekat istana dan dibiayai
segala kebutuhan hidupnya.
Anak fakir miskin yang telah diangkat sebagai anak pungut
diberi nama Raja Ahmad, sedangkan kepada anaknya diberi
nama Banta Ahmad. Banta Ahmad mengira bahwa Raja Ahmad
adalah abang kandungnya sendiri. Sebab raja tidak pernah memberi
tahukan bahwa Raja Ahmad adalah anak angkatnya. Setiap
hari Raja Ahmad dan Banta Ahmad bermain berdua-dua dengan
sangat intimnya. Mereka bermain kelereng, bermain sumpitsumpitan.
Pada suatu hari Raja Ahmad dan Banta Ahmad pergi berjalan-
jalan ke suatu tempat untuk menyumpit burung-burung.
Tiba-tiba mereka melihat seekor burung di atas pohon kayu
yang besar. Lalu Raja Ahmad mengatakan kepada adiknya Banta
Ahmad, "Jangan dik sumpit burung itu nanti kita akan mendapat
mala petaka". Banta Ahmad tidak menghiraukan larangan abangnya.
Burung itu disumpitnya lalu jatuh perlahan-lahan. Rupanya
burung itu jatuh kehalaman istana itu tirinya, Puteri Lalila, isteri ayahnya yang kedua yang dikawini oleh raja ketika Banta Ahmad
masih bayi. Burung itu diambil oleh Puteri Laila, lalu disembunyikan
di bawah belanga.
Kemudian datanglah Banta Ahmad ke tempat ibu tirinya,
seraya bertanya, "Bu, adakah ibu melihat burung yang jatuh
di sini ". Puteri Laila menjawab, " Saya tidak melihatnya ".
Banta Ahmad dan Raja Ahmad dipersilahkan masuk ke
dalam istana oleh Puteri Laila. Lalu mereka masuk ke dalam
istana dan kesempatan tersebut mereka gunakan untuk mecari
burung tersebut, namun tidak mereka dapati juga. Ketika Puteri
Laila menuju ke dapur, sekempatan itu digunakan oleh Banta
Ahmad untuk menaiki loteng istana. Di mana ia menemukan
burung yang dicari-carinya, yang telah disembunyikan oleh Puteri
Laila di bawah belanga. Burung itu diambilnya lalu mereka
keluar menuju ke halaman istana. Puteri Laila menyadari bahwa
burung yang disembunyikannya telah diambil oleh Banta Ahmad
lalu ia berusaha mengejarnya, sehingga terjadilah tarik menarik
antara keduanya. Burung yang sudah di tangan Banta Alimad
itu tidak berhasil direbut kembali oleh Puteri Laila. Dalam perebutan
itu baju Banta Ahmad robek di bagian belakang.
Puteri Laila sangat marah, la menyuruh dayangnya mengikat
tubuhnya dengan tali lalu disuruh letakkan dekat W.C. istana.
Tidak lama kemudian raja pulang, la memanggil permaisurinya
dan berseru, ' Buka pintu, dan ambillah ikan ini !"
Setelah tiga kali berturut-turut ia berseru barulah ada jawaban,
"Saya tidak bisa bergerak karena sudah terbelenggu. Naiklah
ke istana ! " Mendengar jawaban itu, raja heran, lalu bertanya,
" Mengapa tuan puteri terbelenggu ? " Puteri Laila menjawab,
" Perbuatan anakmu Banta Ahmad dan Raja Ahmad".
Ketika itu raja amat murka terhadap perbuatan anaknya itu. la
menyuruh agar kedua anak itu dibunuh.
Rupanya Banta Ahmad dan Raja Ahmad menceritakan kejadian
itu kepada ibu kandungnya. Kemudian oleh ibunya peristiwa
tersebut disampaikan kepada seorang budak yang cerdik.
Lalu budak mencari akal untuk menyelamatkan Banta Ahmad
dan Raja Ahmad dari kemurkaan raja. Banta Ahmad dan Raja
Alimad dihias bagaikan dua orang puteri raja yang cantik jelita.
Ketika itu pun datang dalam keadaan marah serta mengamuk
tiada taranya, la ditegur oleh budak dengan suara lemah lembut, "Wahai Daulat Tuanku, janganlah Daulat Tuanku marah-marah
dan ribut-ribut tentu akan malu dilihat oleh calon menantu kita ".
Bujukan budak yang cerdik itu dapat menenangkan raja dari
amukan kemarahan. Kemudian ia naik ke balai ruang dan bermalam
dengan calon menantunya itu.
Raja duduk beramah tamah dengan calon menantunya itu.
Ketika itu budak yang cerdik itu mengatakan kepada raja, " Biarlah
Daulat Tuanku kedua puteri ini saya antarkan ke rumahnya,
dan kalau tuan ingin membunuh Banta Ahmad dan RajaAhmad,
biarlah saya yang membunuhnya. Bila Tuanku ingin memakan
hati dan minum darahnya biarlah nanti saya bawa pulang ". Raja
tidak mengetahui kedua puteri yang telah dihias itu adalah anaknya
sendiri.
Dalam pada itu budak dan kedua puteri palsu itu berangkatlah
dari istana. Dalam perjalanan menempuh hutan belantara
Banta Ahmad dan Raja Ahmad tidak mengalami kesukaran. Lalu
budak mengatakan kepada mereka, ' Kalian telah terhindar
dari bahaya, dan berangkat mencari pengalaman, merantau ke
negeri lain karena ayahmu sangat marah kepadamu ".
Setelah itu budak yang cerdik pulang ke istana dalam perjalanan
ia menyembelih dua ekor kambing. Hati dan darah kambing
itu diserahkan kepada raja sambil mengatakan, " Daulat Tuanku,
makanlah hati dan minumlah darah Banta Ahmad dan Raja
Ahmad yang telah saya bunuh tadi ". Rajapun minumlah darah
dan memakan hati kambing yang disangkanya hati dan darah
anaknya itu. Setelah itu ia merasa senang dan pulang ke istana
Puteri Laila.
Banta Ahmad dan Raja Ahmad berkelana di huta belantara
telah berbulan-bulan lamanya. Pada suatu hari mereka beristirahat
di bawah batang kayu besar karena telah terlalu lelah, tibatiba
seekor burung jatuh di samping mereka. Burung itu terjerat
dengan kayu pada badannya. Lalu burung itu diambil oleh Raja
Ahmad dan disimpan di bawah pohonnya. Rupanya burung
tersebut telah lama diintip dan diusahkan penangkapannya oleh
Tengku *) Syiah Rimba, tetapi selama ini ia belum terjerat dengan
getah yang dipasang pada dahan kayu besar itu.
Ketika burung itu jatuh, Banta Ahmad terbangun ia menanyakan abangnya, " Apakah yang jatuhutadi, Bang? " " Tidak
ada apa-apa ", jawab abangnya berbohong. Banta Ahmad tidak
percayaatas jawaban abangnya itu. Mereka bertengkar, akhirnya
Raja Ahmad mengaku lalu menjelaskan bahwa yang jatuh itu
adalah seekor burung. Mereka sepekat untuk menyembelih
burung itu lalu mereka keluar ke tempat yang terang di bawah
sinar matahari.
Mereka memegang burung itu di atas bara api. Ketika itu
datanglah Tengku Syiah Rimba ke tempat mereka. Kepada
mereka ia mengatakan, " Sudah nasib, sudah rezeki memperoleh
burung ini. Saya sudah bertahun-tahun lamanya berusaha
menangkapnya, namun tidak berhasil juga. Pesan saya kepada
kalian bahwa siapa yang memakan burung ini bahagian kapalanya,
maka ia lebih dahulu menjadi raja, yang memakan ekornya akan
mengalami kesengsaraan, tetapi lama kelamaan ia akan menjadi
raja juga ". Demikianlah pesan Teungku Syiah Rimba kepada
mereka dan dengan seketika ia menghilang dari pandangan.
Ketika mereka akan membagi daging burung itu, mereka
bertengkar. Pertengkaran itu bersumber siapa di antara mereka
yang memakan bahagian kepala burung itu. Pihak abang menyuruh
adik dan sebaliknya di pihak adik meminta abang untuk
memakannya. Untuk menyudahi pertengkaran, akhirnya Banta
Ahmad mengambil bahagian ekor burung itu lalu memakannya.
Karena itu mau tak mau bahagian kepalanya harus dimakan oleh
abangnya. Setelah itu karena kehausan lalu mereka mencari air.
Banta Ahmad naik ke atas sebatang pohon yang tinggi dengan
maksud di mana gerangan air itu ada.
Ternyata tiada berapa jauh dari pohon itu tampaklah sebuah
sumur tua. Raja Ahmad menuju ke sumur itu, sedangkan
adiknya tinggal di bawah pohon. Ia mengambil air untuk adiknya.
Air itu ditampungnya dalam sehelai daun keladi. Ketika akan
membawa air kepada adiknya tiba-tiba keluar seekor Gajah di
dalam hutan lalu Raja Ahmad diangkatnya ke atas punggungnya.
Raja Ahmad dibawanya ke sebuah negeri, yang telah empat puluh
tahun lamanya tidak mempunyai raja yang memimpin negeri itu.
Penduduk di negeri itu pernah bernazar bahwa yang akan memimpin
negeri itu kelak adalah orang yang dibawa oleh gajah.
Banta Ahmad sudah gelisah, ia menunggu dan menunggu.
Ke mana gerangan abangnya pergi; Kemudian pergilah ia mencari abangnya, lalu ditemuilah tapak gajah di sepanjang jalan yang
dilaluinya itu. Karena itu ia berpikir, barangkali ia sudah dibawa
atau dimakan binatang itu.
Ketika Raja Ahmad dibawa oleh gajah, maka kelereng intan
dan kain yang ada padanya dilemparkan sepanjang jalan sebagai
jejaknya. Kemudian sampailan ia pada suatu negeri.
Raja Ahamd kini sudah menjadi raja di negeri itu, sedangkan
Banta Ahmad sedang mencari abangnya. Dalam perjalanan itu ia
tiba pada sebuah kampung, lalu pergi ke surau. Di surau itulah
Banta Ahmad menginap. Kebetulan pada waktu itu tepat pada
saat bersembahyang magrib, lalu ia pun berazan. Suara azannya
yang sangat merdu itu kedengaran ke seluruh pelosok kampung,
sehingga semua penduduk kampung itu bertanya-tanya siapa
gerangan orang yang berazan itu.
Kemudian salah seorang yang cerdik di kampung itu yang
bernama Lahuda menyuruh beberapa orang pemuda pergi ke
surau untuk menyelidikinya. Setelah pemuda-pemuda yang diutus
ke surau mengetahui bahwa yang berazan itu adalah seorang tamu
yang belum mereka kenal, lalu mereka pun pulang untuk melaporkan
kepada Lahuda.
Ketika Lahuda mengetahui bahwa tamu tersebut mau menginap
di surau, lalu ia menyuruh beberapa orang pemuda untuk
mengantarkan nasi kepada Banta Ahmad, tamu yang menginap
di surau itu. Lalu mereka ditanyai oleh Banta Ahmad mengapa
mereka tidak membawa lampu. Mereka lalu mengambil lampu
ke rumah Lahuda. Ketika mereka pulang Banta Ahmad mengambil
kelereng intan dan meletakkan di atas pahanya, sehingga di sekitarnya
menjadi terang. Tidak lama kemudian mereka pun tiba kembali
dengan membawa lampu, dan alangkah terkejutnya melihat
cahaya terang di sekitar Banta Ahmad. Hal yang aneh itu segera
mereka laporkan kepada Lahuda. Lahuda mengatakan kepada
mereka bahwa cahaya itu adalah cahaya intan. Seketika itu pula
Lahuda menyuruh agar Banta Ahmad itu dibawa pulang oleh
mereka ke rumahnya. Namun begitu, Banta Ahmad mengatakan,
Biarlah saya menginap di sini saja, karena besok saya akan
berangkat lagi ". Mereka mendesak agar Banta Ahmad pulang
ke rumah, tetapi Banta Ahmad tidak mau juga. Akhirnya datanglah
Lahuda sendiri untuk memintanya pulang sambil mengatakan,
" Marilah Tuan tidur di rumah saya, di sini banyak pencuri dan nanti barang-barang tuan akan kecurian ". Rupanya
bujuk rayu Lahuda itu berhasil lalu Banta Ahmad berangkatlah
ke rumahnya. Malam itu Banta Ahmad dijamu oleh Lahuda
dengan baik sekali. Kiranya Lahuda itu sudah berniat jahat
kepadanya. " Tuan, berikanlah barang-barang Tuan kepada
saya, supaya saya simpan, agar tidak dicuri oleh maling ", katanya.
Banta Ahmad menuruti permintaannya itu.
Hari sudah pukul 09.00 pagi Banta Ahamd sudah gelisah
ia hendak meninggalkan desa itu, sedangkan Lahuda belum
juga bangun dari tidurnya. Dimintanya anak Lahuda itu supaya
membangunkan ayahnya. Tetapi kira-kira pukul 10.00, isteri
Lahuda pun bangun dan melihat bahwa Banta Ahmad sudah
terikat dekat w.c. rupanya sewaktu Lahuda dibangunkan oleh
anaknya itu Lahuda mengatakan bahwa barang-barang Banta
Ahmad itu tidak ada padanya. Ia marah pada Banta Ahmad dan
menyuruh pelayannya supaya mengikatnya di dekat w.c. Melihat
hal itu, isteri Lahuda merasa tidak senang atas perbuatan yang
keji itu. Ia marah dan memaki-maki suaminya. Akhirnya Lahuda
menyuruh agar Banta Ahmar dilepaskan. Kemudian oleh Lahuda
disuruhnya Banta Ahmad untuk mengembala kambing.
Pada suatu hari Lahuda pergi berdagang keluar negeri dan
Banta Ahmad disuruh duduk di bawah sebatang pohon mangga
di halaman istana itu. Raja menanyakan Lahuda. " Yang duduk
di bawah pohon mangga itu siapa ? " Lalu Lahuda menjawab,
" Itu si Cokeng ! "
Kemudian Lahuda menjual Banta Ahmad kepada raja lalu
raja menyerahkan kepada puterinya yang ketujuh yang belum
memiliki budak. Puteri raja yang ketujuh itu adalah Puteri Bungsu.
Banta Ahmad disuruh menggembala kambing. Kepadanya
disediakan tempat tidur dan makanan selayaknya oleh puteri
bungsu. Namun Banta Ahmad tidak bersedia tidur pada tempat
yang disediakan itu. Ia menganggap dirinya orang yang hina.
Oleh karena itu maka pada suatu hari Puteri Bungsu menanyakan,
" Mengapa kamù tidak tidur dan makan pada tempat yang
saya sediakan. Tetapi kamu tidur di kandang kambing. Bukankah
itu seolah-olah dalam pandangan orang bahwa saya menyianyiakan
hidupmu ?" Banta Ahmad diam dan tidak menjawab
apa-apa. la tetap berpikir bahwa dirinya adalah orang yang hina.
Dari hari kehari kambing gembalanya itu bertambah jumlahnya.
Pada suatu hari hilanglah kambingnya dua ekor. Pagi-pagi sekali ia berusaha mencari kambing yang hilang itu. Telah jauh
ia pergi mencarinya. Dalam perjalanan melalui hutan maka tibalah
ia ke sebuah rumah seorang raksasa. Rumah itu terletak
di tengah-tengah hutan belantara. Setibanya ia di sana raksasa
bertanya, " Mengapa kami ke sini ?" Banta Ahmad menjawab,
" Saya kehilangan kambing dua ekor ". Raksasa itu terdiam
sejenak, lalu mengatakan, " O, kambingmu itu telah kuambil
kemarin, tapi jangan kuatir, akan kuganti dua ekor kambing
emas ". Selanjutnya raksasa itu mengatakan lagi, " Mulai hari
ini kau akan kuambil sebagai anakku, dan kalau bisa engkau, tidur
dan makan di sini saja. Saya akan menyediakan makan untukmu
".
Dua ekor kambing emas pemberian raksasa itu dibawanya
pulang ke rumah tuannya. Ketika itu Puteri Bungsu duduk dalam
keadaan termenung di dekat jendela istana. Ia melihat Banta
Ahmad menuntun dua ekor kambing yang nampak aneh dalam
kawanan kambing-kambing yang lain. Hatinya seakan bertanya,
"Apakah gerangan yang bercahaya dalam kawanan kambing itu ?"
Keesokan harinya Banta Ahmad meninggalkan rumah itu
lalu pergi menuju rumah raksasa yakni sesuai dengan anjuran
raksasa itu kepadanya kemarin. Di rumah ini dia diperlakukan'
sebagai seorang anak raja. Raksasa ini sangat sayang kepadanya.
Namun demikian, Banta Ahmad sekali-kali pulang juga ke rumah
Puteri Bungsu.
Pada suatu malam Puteri Bungsu secara diam-diam turun
dari istana melihat Banta Ahmad di kandang kambing. Kebetulan
malam itu Banta Ahmad menginap di situ. " Mengapa kamu
sudah jarang pulang* ke sini ?" tanya puteri Bungsu. Banta Ahmad
diam saja, dan tidak menjawab pertanyaannya. Keesokan harinya
Banta Ahmad pergi lagi ke rumah raksasa seperti biasa.
Pada suatu ketika pada masa lampau ayah Puteri Bungsu
pernah bernazar, nazarnya yaitu, " Ya Allah kurniakanlah kepada
kami tujuh orang puteri, dan ketujuh orang puteriku itu
akan kupersembahkan kepada burung garuda ( burung raksasa )".
Kini telah tiba masanya burung garuda itu menagih nazar tersebut.
Ia turun dari angkasa menuju negeri itu. Raja kebingungan, lalu
memanggil seluruh rakyat di negerinya, mengatakan : " Barang
siapa yang sanggup membunuh burung garuda, kepadanya akan
kuserahkan ketujuh orang puteriku dan akan kuhadiahkan negeri
ini untuknya ". Mendengar ucapan raja, seluruh rakyat diam, lalu Lahuda
menjawab, " Sayalah Tuanku yang akan membunuh garuda itu ".
Rupanya si Lahuda ini sudah kena kutukan yaitu kepalnya
tidak dapat berlayar lagi di lautan karena ia telah menjual si cokeng
yaitu Banta Ahmad kepada raja. Lalu ia menegaskan kepada raja,
' Asalkan tuanku tidak mungkir akan janji, sayalah yang akan
memusnahkan burung garuda itu ". Raja menjawab, " Kalau
saya mungkir akan janji, kau maki-makilah saya ini "nanti tetapi
ada syaratnya, katanya lagi, " Barang siapa yang telah membunuh
burung Garuda itu haruslah membawa biji matanya kepada saya
sebagai tanda bukti ".
Ketika itu Lahuda pun mengajukan persyaratan kepada raja,
yaitu, " Sediakan untuk saya pedang .dan lembing masing-masing
panjangnya tujuh meter, serta galilah sumur yang dalamnya
tujuh meter pula dekat mahligai puteri yang akan dipersembahkan
kepada burung garuda itu ". Rupanya peristiwa tersebut terdengar
pula oleh raksasa. Pada suatu hari ia memanggil Banta Ahmad
dan kepadanya ia mengatakan, " Pada hemat saya engkaulah
yang sanggup membunuh burung garuda itu dan pilihlah pedang
dan kuda untuk persiapanmu ". Ketika itu Banta Ahmad pun
pergilah ke sebuah gudang tempat pedang-pedang tersimpan.
Diambillah beberapa bilah pedang itu dan dicobanya satu persatu.
Mula-mula diambil pedang berkepala intan, lalu dibakar
kemenyan dan jampi-jampinya. Pedang itu ternyata tidak mau
bergerak sedikitpun. Kemudian dicobanya pedang berkepala
emas, juga tidak bergerak, akhirnya dicobalah sebilah pedang yang
sudah kelihatan berkarat. Pedang itu lalu bergerak dan berbunyi,
" kring " bunyi itu pertanda bahwa pedang itulah yang
akan membantunya kelak. Lalu ia memilih pedang itu. Pedang
yang dipilihnya itu diperlihatkannya kepada raksasa. Mengapa
pedang yang berkarat engkau ambil ? tanyanya. " Karena pedang
inilah yang akan membantu saya kelak ", jawab Banta Ahmad.
Sesudah itu ia mencari kuda sebagai kendaraannya. Kuda
itu banyak yang gemuk dan tangkas. Diarahkannya asap kemenyan
kepada kuda-kuda itu, tetapi tiada satupun kuda itu yang
cocok, kecuali seekor kuda tua yang sangat kurus. " Mengapa
kuda tua ini kau pilih ? " tanya raksasa. " Memang kuda inilah
yang dapat membantu saya nanti ", jawab Banta Ahmad. Tiga
bulan lamanya Banta Ahmad memberi umpan kuda itu, sehingga
badannya menjadi gemuk, dan selama itu pula ia tidak pernah pulang ke rumah Puteri Bungsu. Puteri Bungsupun tidak teringat
lagi kepadanya.
Hari yang dinantinya kedatangan burung garuda itu sudah
tiba, puteri Sulung dibawa ke sebuah padang yang luas untuk
diserahkan kepada burung garuda itu. Dalam pada itu Lahuda sudah
siap-siaga menunggu kedatangan garuda, dengan tombak dan
pedang di tangannya. Ia berdiri dalam sebuah sumur yang dipersiapkan
untuknya.
Di kejauhan tampak oleh puteri sulung seorang putera raja
yang gagah perkasa. Sebenarnya ia adalah Banta Ahmad. Di
tangannya lengkap dengan alat perang dan setibanya di hadapan
puteri sulung, ia menyapanya, " Mengapa tuan puteri sendirian
di sini ? " Berpura-pura tidak tahu kedatangan burung garuda
itu. Puteri Sulung menjawab, " Saya bersama enam orang adik
saya secara bergiliran akan diserahkan kepada burung garuda
sebagai memenuhi nazar yang telah diikrarkan ayah ". Jadi,
siapakah kiranya yang akan membela Tuan Puteri dari bahaya
maut ini ? tanya Banta Ahmad. " Lihatlah di dalam sumur itu,
Lahuda sedang menunggu garuda, dialah, yang akan membunuhnya,
jawab Tuan Puteri, " Apakah yang menjadi pertanda bagi
orang bahwa garuda itu telah dibunuhnya ?" tanya Banta Ahmad
lagi." Pertandanya adalah bahwa kedua biji mata burung garuda
itu harus diserahkan kepada ayahku ", jawab Puteri Sulung.
"Apakah hadiahnya ? " tanya Banta Ahmad lagi. Puteri Sulung
menjawab, " Asalkan kepada ayah tidak diminta bulan dan bintang,
sedangkan yang lain akan dikabulkannya ". Dimikianlah
tanya jawab antara Puteri Sulung dan Banta Ahmad.
Ketika itu Banta Ahmad meminta Puteri Sulung ,'agar
menyerahkan sanggulnya kepadanya untuk dijadikan bukti dan ia
disuruh pulang ke istana. Tidak lama kemudian balai tempat
duduk Puteri itu dibakar sehingga asap mengepul di udara. Turunlah
garuda yang perkasa itu dari angkasa. Seluruh negeri itu
menjadi gelap oleh rentangan sayapnya yang besar dan lebar itu.
Lahuda yang sedang berada di dalam sumur itu terberak-berak
karena ketakutan. Sedangkan Banta Ahmad berdiri bagaikan
pahlawan di padang luas itu.
Burung garuda menegur, " Hai Banta Ahmad, mengapa
kamu di sini, mundurlah segera ! Saya datang untuk mengambil
puteri raja itu ". Banta Ahmad dengan tegas menjawab, "Setapak pun saya tidakkan mundur dan kalau engkau sanggup
menewaskan aku maka akan kenyanglah engkau sepanjang masa ".
Terjadilah perkelahian yang amat seru antara burung garuda
dengan Banta Ahmad. Akhirnya burung garuda itu tewas oleh
hentakan pedang Banta Ahmad. Kedua belah matanya dicungkil
kemudian ditusuk pada seutas rotan, lalu pulanglah ia. Burung
garuda mengakhiri hidupnya dalam keadaan tersungkur di padang
luas itu.
Ketika Banta Ahmad sudah meninggalkan tempat itu keluarlah
Lahuda dari sumur itu lalu dia mengambil lidah burung Garuda.
Kemudian segera menghadap raja lalu berkata, " Daulat Tuanku,
saya sudah membunuh burung Garuda itu. Inilah lidahnya
sebagai tanda. Sekarang cepat-cepat Daulat Tuanku menepati
janji, lalu raja menjawab, " Baiklah Lahuda, bukankah seekor
yang baru kamu bunuh dan masih ada enam ekor lagi ?"
Sesudah itu puteri yang kedua dibawa lagi ke padang luas
untuk dipersembahkan kepada burung garuda. Setiap seorang
puteri dikeluarkan. Rupanya Banta Ahmad meminta pertanda
kepada puteri itu. Ketika puteri yang kedua itu dikeluarkan
Banta Ahmad meminta kerabu, dan kepada puteri yang ketiga
meminta gelangnya, lalu kepada puteri yang keempat meminta
sandalnya. Demikian pula yang bungsu dikeluarkan dia pun
meminta tandanya.
Ketika Puteri Bungsu dilepaskan sendirian di atas balai
di tengah padang lalu terpikirlah dalam hatinya, "Kapankah
Lahuda itu membunuh burung garuda itu, sedangkan dia dalam
sumur. Tetapi kalau bukan dia yang membunuhnya maka siapa
pula orangnya ". Ketika itu dari jauh Banta Ahmad lari dengan
kencangnya dengan seekor kuda menuju kearah puteri itu, lalu dia
bertanya, " Mengapa puteri sendirian di sini ? " Lalu puteri
itu menjawab, " Saya mau dipersembahkan kepada burung
Garuda ". Kemudian berdua saling menatap seolah-olah seperti
sudah kenal mengenal. Hanya puteri itu tidak teringat lagi di
mana gerangan ia pernah melihat anak itu. Banta Ahmad sendiri
sebenarnya sudah mengenal Puteri Bungsu itu karena ia sudah
pernah menjadi pengembala Puteri Bungsu. Namun Banta Ahmad
tidak mau mengenalkan dirinya. Ia hanya mengatakan, " Saya
sangat mengantuk. Bolehkah saya tidur di pangkuanmu ?"
Sewaktu Banta Ahmad tidur pulas di pangkuan Puteri Bungsu lalu datanglah burung garuda. Lalu air mata Puteri Bungsu
jatuh ke muka Banta Ahmad sehingga ia terbangun, lalu bertanya,
" Mengapa engkau menangis ?" Puteri Bungsu pun menjawab.
" Lihatlah burung garuda sudah datang ".
Kemudian Banta Ahmad meminta tanda kepada Puteri
Bungsu. Lalu disuruhnya Puteri itu pulang ke istana. Sepulangnya
puteri, burung Garuda itu pun melayang-layang ke arah Banta
Ahmad lalu terjadilah perkelahian. Dalam perkelahian itu burung
Garuda itu pun mati. Namun Banta Ahmad pun pingsan karena
kena sayap burung Garuda itu. Kemudian datanglah raksasa
yang telah menjadi ibu angkat Banda Ahmar. Lalu Banda Ahmad
dibawa pulang untuk diobati.
Setelah itu keluarlah Lahuda dari dalam sumur. Ketika
dilihatnya mata burung garuda itu tidak ada lalu disayatlah pahanya
sendiri. Sambil mengeluh karena kesakitan lalu ia menghadap
raja untuk menuntut janji raja. Lalu ia berkata, " Daulat
Tuanku burung Garuda sudah saya bunuh. Lihatlah paha saya
sudah digigitnya, sekarang Daulat Tuanku harus menepati janji
untuk mengawinkan saya dengan ke tujuh puteri Daulat Tuanku.
Penuhilah janji itu sekarang ".
Setelah raja memanggil Tengku Qazi ' maka ke tujuh
Puteri itu dibawa ke balai sidang untuk segera dinikahkan dengan
Lahuda.
Sementara itu datanglah seorang pemuda yang bernama
Banta Ahmad sehingga ke tujuh puteri tersebut saling berbisik,
seolah-olah mereka pernah melihat pemuda itu. Saya lihat orang
ini sudah siap-siap dan nampaknya ada upacara tertentu, tunggu
sebentar, " Kata Banta Ahmad. Lalu ia mengeluarkan mata
burung Garuda itu dari sakunya, kemudian diberikan kepada
puteri-puteri itu. Lalu dikeluarkan pula sanggul, gelang dan sandal
sambil bertanya, " Barang-barang ini siapakah pemiliknya ?"
Lalu tujuh puteri itu menjawab, " Barang-barang itu adalah kepunyaan
kami ".
Setelah itu ketujuh puteri itu marah kepada Lahuda yang
bohong itu. Disepaknya Lahuda sampai terpingkar-pingkar.
Lahudapun menjerit. " Jangan disepak aku ". Biarlah saya
menghindar saja dari tempat ini. Akhirnya Lahuda dengan puteri raja dibatalkan. Lalu Banta Ahmad pun pulang ke rumah raksasa.
Besoknya raksasa itu membawa mas kawin untuk melamar
puteri Bungsu raja itu.
Beberapa hari lamanya sesudah perkawinan mereka, Puteri
Bungsu termenung sejenak, lalu dia mengatakan, " kalaulah seandainya
si Cokeng masih ada, tentu saja kita akan senang, sebab
budak itu dahulu adalah pengembala kambing-kambing kita.
Kata-kata itu didengar oleh Banta Ahmad ". " Masih ingatkah
engkau kepada si Cokeng ? " "Ai mengapa tidak saya ingat,
bagaimana pun dia 'kan manusia juga ".
Lalu Banta Ahmad bertanya lagi kepada Puteri Bungsu,
" Tidak kenalkah engkau kepada si Cokeng itu ?"
" Tidak ", jawabnya. " Sayalah orangnya yang dahulu
dijual oleh Lahuda kepada ayahmu ".
Puteri Bungsu sangat malu karena dianggapnya selama ini
seorang budak ternyata ia adalah seorang anak raja.
Kemudian Banta Ahmad diangkatlah menjadi raja di negeri
itu. Pada suatu hari ia mengajak permaisurinya Puteri Bungsu
untuk mengunjungi sanak familinya yang sudah puluhan tahun
ditinggalkannya. Lalu berangkatlah mereka dengan sebuah kapal
lengkap dengan pengawal dan anak buah kapalnya.
Rupanya tanpa setahu mereka Lahuda pun ikut menumpang
di kapal itu. Di tengah-tengah perjalanan, niat jahat dan dendam
a dilahirkan pula. Lalu ditolaklah Banta Ahmad ke
lautan luas itu sehingga Banta Ahmad terhempas-hempas oleh
gelombang lautan yang dahsyat itu. Setelah itu Lahuda menuju
ke kamar Puteri Bungsu, tetapi tidak berhasil karena secepatnya
pula Puteri Bungsu mengunci kamarnya dari dalam, sehingga niat
jahat Lahuda gagal.
Setibanya kapal itu di pelabuhan Lahuda segera melapor
kepada raja Ahmad. Raja Ahmad ini adalah abang dari Banta
Ahmad. Laporan Lahuda pada raja bahwa dia telah membawa
pulang seorang puteri yang bakal menjadi isterinya.
Lalu Raja Ahmad menanyakan kepada puteri itu, apakah
dia mau bersuami dengan Lahuda, maka dengan tegas puteri
itu menolaknya.
Banta Ahmad yang telah didorong oleh Lahuda ke dalam
laut akhirnya mendapat sebilah papan. Kemudian ia terdampar ke sebuah pantai dalam sebuah kerjaan. Di sana ia menumpang
pada sebuah rumah nenek tua. Nenek itu pekerjaannya setiap
hari membawa karangan bunga kepada puteri raja sebagai perhiasannya.
Pada suatu hari Banta Ahmad bertanya kepada nenek
tua itu, "ke manakah nenek membawa karangan ini setiap hari ?"
Lalu nenek itu menjawab, " di sana ada seorang puteri yang
baru dibawa dari negeri lain dari Lahuda ".
Pada suatu hari ketika nenek itu pergi ke belakang, Banta
Ahmad merangkaikan sebuah karangan bunga yang sanga indah
lalu dimasukkanlah bunga itu ke dalam tempat sirih nenek itu.
Setelah itu nenek tua itu tanpa mengetahui bahwa di dalam
tempat sirihnya ada sebuah karangan bunga lalu pergi ke rumah
Raja Ahmad. Setelah mempersembahkan sekarangan bunga kepada
Puteri Bungsu, lalu ia duduk-duduk, istirahat sejenak. Secara
kebetulan pada hari itu Puteri Bungsu meminta sirih sekapur
kepada nenek tua itu ketika dilihat ada sebuah karangan bunga
yang sangat indah di dalamnya dia bertanya, " Siapakah merangkaikan
bunga yang luar biasa indahnya ini ? " Tentu saja ada orang
lain di rumah nenek yang mengarangnya ".
Nenek itu seraya menjawab, " Tidak ada orang lain di rumah
saya. Saya hanya tinggal sendirian di rumah ". Lalu Puteri Bungsu
menyatakan, " Nenek nanti kami akan ke rumah nenek".
" Aduh Tuan Puteri janganlah ke rumah saya, tadi malam
saya sakit perut, sehingga di lantai penuh berhamburan dengan
kotoran nanti Tuan Puteri akan jijik melihatnya ". Lalu Puteri
Bungsu menjawab, " Tidak mengapa nek !"
Nenek tua itu segera pulang ke rumahnya lalu disembunyikannya
Banta Ahmad di atas loteng rumahnya. Setelah itu direbusnya
buah labu tanah yang warnanya:/ kekuning-kuningan
menyerupai kotoran manusia. Buah labu tersebut dihamburhamburkan
ke lantai rumahnya. Kemudian permaisuri Raja
Ahmad bersama puteri bungsu berangkat menuju rumah nenek
tua itu. Setibanya di rumah itu, mereka segera masuk ke dalam.
Kemudian dilihatnya di lantai rumah itu rupanya bukan kotoran
manusia tetapi hanyalah buah labu yang sudah direbus dan
dihambur-hamburkan sehingga menyerupai kotoran. Setelah
puteri Bungsu melihat-lihat ke loteng rumah itu, yang nampak
olehnya hanyalah setumpuk pandan yang telah kering bakal
dianyam menjadi tikar. Karena tiupan angin yang deras tumpukan pandan itu jatuh ke bawah lalu nampaklah Banta Ahmad di balik
pandan itu. Dengan cepatnya Puteri Bungsu merangkul Banta
Ahmad. Lalu keduanya segera menghadap raja untuk menceritakan
segala kejadian yang telah diperbuat Lahuda terhadap mereka.
Akhirnya raja memutuskan agar Lahuda dihukum mati. Setelah
itu berangkatlah Raja Ahmad, Banta Ahmad bersama permaisuri
menuju kampung halaman mereka, untuk mengunjungi ibu mereka.</t>
  </si>
  <si>
    <t>stopword</t>
  </si>
  <si>
    <t>ada</t>
  </si>
  <si>
    <t>adalah</t>
  </si>
  <si>
    <t>adanya</t>
  </si>
  <si>
    <t>adapun</t>
  </si>
  <si>
    <t>agak</t>
  </si>
  <si>
    <t>agaknya</t>
  </si>
  <si>
    <t>agar</t>
  </si>
  <si>
    <t>akan</t>
  </si>
  <si>
    <t>akankah</t>
  </si>
  <si>
    <t>akhir</t>
  </si>
  <si>
    <t>akhiri</t>
  </si>
  <si>
    <t>akhirnya</t>
  </si>
  <si>
    <t>aku</t>
  </si>
  <si>
    <t>akulah</t>
  </si>
  <si>
    <t>amat</t>
  </si>
  <si>
    <t>amatlah</t>
  </si>
  <si>
    <t>anda</t>
  </si>
  <si>
    <t>andalah</t>
  </si>
  <si>
    <t>antar</t>
  </si>
  <si>
    <t>antara</t>
  </si>
  <si>
    <t>antaranya</t>
  </si>
  <si>
    <t>apa</t>
  </si>
  <si>
    <t>apaan</t>
  </si>
  <si>
    <t>apabila</t>
  </si>
  <si>
    <t>apakah</t>
  </si>
  <si>
    <t>apalagi</t>
  </si>
  <si>
    <t>apatah</t>
  </si>
  <si>
    <t>artinya</t>
  </si>
  <si>
    <t>asalkan</t>
  </si>
  <si>
    <t>atas</t>
  </si>
  <si>
    <t>atau</t>
  </si>
  <si>
    <t>ataukah</t>
  </si>
  <si>
    <t>ataupun</t>
  </si>
  <si>
    <t>awal</t>
  </si>
  <si>
    <t>awalnya</t>
  </si>
  <si>
    <t>bagai</t>
  </si>
  <si>
    <t>bagaikan</t>
  </si>
  <si>
    <t>bagaimana</t>
  </si>
  <si>
    <t>bagaimanakah</t>
  </si>
  <si>
    <t>bagaimanapun</t>
  </si>
  <si>
    <t>bagi</t>
  </si>
  <si>
    <t>bagian</t>
  </si>
  <si>
    <t>bahkan</t>
  </si>
  <si>
    <t>bahwa</t>
  </si>
  <si>
    <t>bahwasanya</t>
  </si>
  <si>
    <t>baik</t>
  </si>
  <si>
    <t>bakal</t>
  </si>
  <si>
    <t>bakalan</t>
  </si>
  <si>
    <t>balik</t>
  </si>
  <si>
    <t>banyak</t>
  </si>
  <si>
    <t>bapak</t>
  </si>
  <si>
    <t>baru</t>
  </si>
  <si>
    <t>bawah</t>
  </si>
  <si>
    <t>beberapa</t>
  </si>
  <si>
    <t>begini</t>
  </si>
  <si>
    <t>beginian</t>
  </si>
  <si>
    <t>beginikah</t>
  </si>
  <si>
    <t>beginilah</t>
  </si>
  <si>
    <t>begitu</t>
  </si>
  <si>
    <t>begitukah</t>
  </si>
  <si>
    <t>begitulah</t>
  </si>
  <si>
    <t>begitupun</t>
  </si>
  <si>
    <t>bekerja</t>
  </si>
  <si>
    <t>belakang</t>
  </si>
  <si>
    <t>belakangan</t>
  </si>
  <si>
    <t>belum</t>
  </si>
  <si>
    <t>belumlah</t>
  </si>
  <si>
    <t>benar</t>
  </si>
  <si>
    <t>benarkah</t>
  </si>
  <si>
    <t>benarlah</t>
  </si>
  <si>
    <t>berada</t>
  </si>
  <si>
    <t>berakhir</t>
  </si>
  <si>
    <t>berakhirlah</t>
  </si>
  <si>
    <t>berakhirnya</t>
  </si>
  <si>
    <t>berapa</t>
  </si>
  <si>
    <t>berapakah</t>
  </si>
  <si>
    <t>berapalah</t>
  </si>
  <si>
    <t>berapapun</t>
  </si>
  <si>
    <t>berarti</t>
  </si>
  <si>
    <t>berawal</t>
  </si>
  <si>
    <t>berbagai</t>
  </si>
  <si>
    <t>berdatangan</t>
  </si>
  <si>
    <t>beri</t>
  </si>
  <si>
    <t>berikan</t>
  </si>
  <si>
    <t>berikut</t>
  </si>
  <si>
    <t>berikutnya</t>
  </si>
  <si>
    <t>berjumlah</t>
  </si>
  <si>
    <t>berkali-kali</t>
  </si>
  <si>
    <t>berkata</t>
  </si>
  <si>
    <t>berkehendak</t>
  </si>
  <si>
    <t>berkeinginan</t>
  </si>
  <si>
    <t>berkenaan</t>
  </si>
  <si>
    <t>berlainan</t>
  </si>
  <si>
    <t>berlalu</t>
  </si>
  <si>
    <t>berlangsung</t>
  </si>
  <si>
    <t>berlebihan</t>
  </si>
  <si>
    <t>bermacam</t>
  </si>
  <si>
    <t>bermacam-macam</t>
  </si>
  <si>
    <t>bermaksud</t>
  </si>
  <si>
    <t>bermula</t>
  </si>
  <si>
    <t>bersama</t>
  </si>
  <si>
    <t>bersama-sama</t>
  </si>
  <si>
    <t>bersiap</t>
  </si>
  <si>
    <t>bersiap-siap</t>
  </si>
  <si>
    <t>bertanya</t>
  </si>
  <si>
    <t>bertanya-tanya</t>
  </si>
  <si>
    <t>berturut</t>
  </si>
  <si>
    <t>berturut-turut</t>
  </si>
  <si>
    <t>bertutur</t>
  </si>
  <si>
    <t>berujar</t>
  </si>
  <si>
    <t>berupa</t>
  </si>
  <si>
    <t>besar</t>
  </si>
  <si>
    <t>betul</t>
  </si>
  <si>
    <t>betulkah</t>
  </si>
  <si>
    <t>biasa</t>
  </si>
  <si>
    <t>biasanya</t>
  </si>
  <si>
    <t>bila</t>
  </si>
  <si>
    <t>bilakah</t>
  </si>
  <si>
    <t>bisa</t>
  </si>
  <si>
    <t>bisakah</t>
  </si>
  <si>
    <t>boleh</t>
  </si>
  <si>
    <t>bolehkah</t>
  </si>
  <si>
    <t>bolehlah</t>
  </si>
  <si>
    <t>buat</t>
  </si>
  <si>
    <t>bukan</t>
  </si>
  <si>
    <t>bukankah</t>
  </si>
  <si>
    <t>bukanlah</t>
  </si>
  <si>
    <t>bukannya</t>
  </si>
  <si>
    <t>bulan</t>
  </si>
  <si>
    <t>bung</t>
  </si>
  <si>
    <t>cara</t>
  </si>
  <si>
    <t>caranya</t>
  </si>
  <si>
    <t>cukup</t>
  </si>
  <si>
    <t>cukupkah</t>
  </si>
  <si>
    <t>cukuplah</t>
  </si>
  <si>
    <t>cuma</t>
  </si>
  <si>
    <t>dahulu</t>
  </si>
  <si>
    <t>dalam</t>
  </si>
  <si>
    <t>dan</t>
  </si>
  <si>
    <t>dapat</t>
  </si>
  <si>
    <t>dari</t>
  </si>
  <si>
    <t>daripada</t>
  </si>
  <si>
    <t>datang</t>
  </si>
  <si>
    <t>dekat</t>
  </si>
  <si>
    <t>demi</t>
  </si>
  <si>
    <t>demikian</t>
  </si>
  <si>
    <t>demikianlah</t>
  </si>
  <si>
    <t>dengan</t>
  </si>
  <si>
    <t>depan</t>
  </si>
  <si>
    <t>di</t>
  </si>
  <si>
    <t>dia</t>
  </si>
  <si>
    <t>diakhiri</t>
  </si>
  <si>
    <t>diakhirinya</t>
  </si>
  <si>
    <t>dialah</t>
  </si>
  <si>
    <t>diantara</t>
  </si>
  <si>
    <t>diantaranya</t>
  </si>
  <si>
    <t>diberi</t>
  </si>
  <si>
    <t>diberikan</t>
  </si>
  <si>
    <t>diberikannya</t>
  </si>
  <si>
    <t>dibuat</t>
  </si>
  <si>
    <t>dibuatnya</t>
  </si>
  <si>
    <t>didapat</t>
  </si>
  <si>
    <t>didatangkan</t>
  </si>
  <si>
    <t>digunakan</t>
  </si>
  <si>
    <t>diibaratkan</t>
  </si>
  <si>
    <t>diibaratkannya</t>
  </si>
  <si>
    <t>diingat</t>
  </si>
  <si>
    <t>diingatkan</t>
  </si>
  <si>
    <t>diinginkan</t>
  </si>
  <si>
    <t>dijawab</t>
  </si>
  <si>
    <t>dijelaskan</t>
  </si>
  <si>
    <t>dijelaskannya</t>
  </si>
  <si>
    <t>dikarenakan</t>
  </si>
  <si>
    <t>dikatakan</t>
  </si>
  <si>
    <t>dikatakannya</t>
  </si>
  <si>
    <t>dikerjakan</t>
  </si>
  <si>
    <t>diketahui</t>
  </si>
  <si>
    <t>diketahuinya</t>
  </si>
  <si>
    <t>dikira</t>
  </si>
  <si>
    <t>dilakukan</t>
  </si>
  <si>
    <t>dilalui</t>
  </si>
  <si>
    <t>dilihat</t>
  </si>
  <si>
    <t>dimaksud</t>
  </si>
  <si>
    <t>dimaksudkan</t>
  </si>
  <si>
    <t>dimaksudkannya</t>
  </si>
  <si>
    <t>dimaksudnya</t>
  </si>
  <si>
    <t>diminta</t>
  </si>
  <si>
    <t>dimintai</t>
  </si>
  <si>
    <t>dimisalkan</t>
  </si>
  <si>
    <t>dimulai</t>
  </si>
  <si>
    <t>dimulailah</t>
  </si>
  <si>
    <t>dimulainya</t>
  </si>
  <si>
    <t>dimungkinkan</t>
  </si>
  <si>
    <t>dini</t>
  </si>
  <si>
    <t>dipastikan</t>
  </si>
  <si>
    <t>diperbuat</t>
  </si>
  <si>
    <t>diperbuatnya</t>
  </si>
  <si>
    <t>dipergunakan</t>
  </si>
  <si>
    <t>diperkirakan</t>
  </si>
  <si>
    <t>diperlihatkan</t>
  </si>
  <si>
    <t>diperlukan</t>
  </si>
  <si>
    <t>diperlukannya</t>
  </si>
  <si>
    <t>dipersoalkan</t>
  </si>
  <si>
    <t>dipertanyakan</t>
  </si>
  <si>
    <t>dipunyai</t>
  </si>
  <si>
    <t>diri</t>
  </si>
  <si>
    <t>dirinya</t>
  </si>
  <si>
    <t>disampaikan</t>
  </si>
  <si>
    <t>disebut</t>
  </si>
  <si>
    <t>disebutkan</t>
  </si>
  <si>
    <t>disebutkannya</t>
  </si>
  <si>
    <t>disini</t>
  </si>
  <si>
    <t>disinilah</t>
  </si>
  <si>
    <t>ditambahkan</t>
  </si>
  <si>
    <t>ditandaskan</t>
  </si>
  <si>
    <t>ditanya</t>
  </si>
  <si>
    <t>ditanyai</t>
  </si>
  <si>
    <t>ditanyakan</t>
  </si>
  <si>
    <t>ditegaskan</t>
  </si>
  <si>
    <t>ditujukan</t>
  </si>
  <si>
    <t>ditunjuk</t>
  </si>
  <si>
    <t>ditunjuki</t>
  </si>
  <si>
    <t>ditunjukkan</t>
  </si>
  <si>
    <t>ditunjukkannya</t>
  </si>
  <si>
    <t>ditunjuknya</t>
  </si>
  <si>
    <t>dituturkan</t>
  </si>
  <si>
    <t>dituturkannya</t>
  </si>
  <si>
    <t>diucapkan</t>
  </si>
  <si>
    <t>diucapkannya</t>
  </si>
  <si>
    <t>diungkapkan</t>
  </si>
  <si>
    <t>dong</t>
  </si>
  <si>
    <t>dua</t>
  </si>
  <si>
    <t>dulu</t>
  </si>
  <si>
    <t>empat</t>
  </si>
  <si>
    <t>enggak</t>
  </si>
  <si>
    <t>enggaknya</t>
  </si>
  <si>
    <t>entah</t>
  </si>
  <si>
    <t>entahlah</t>
  </si>
  <si>
    <t>guna</t>
  </si>
  <si>
    <t>gunakan</t>
  </si>
  <si>
    <t>hal</t>
  </si>
  <si>
    <t>hampir</t>
  </si>
  <si>
    <t>hanya</t>
  </si>
  <si>
    <t>hanyalah</t>
  </si>
  <si>
    <t>hari</t>
  </si>
  <si>
    <t>harus</t>
  </si>
  <si>
    <t>haruslah</t>
  </si>
  <si>
    <t>harusnya</t>
  </si>
  <si>
    <t>hendak</t>
  </si>
  <si>
    <t>hendaklah</t>
  </si>
  <si>
    <t>hendaknya</t>
  </si>
  <si>
    <t>hingga</t>
  </si>
  <si>
    <t>ia</t>
  </si>
  <si>
    <t>ialah</t>
  </si>
  <si>
    <t>ibarat</t>
  </si>
  <si>
    <t>ibaratkan</t>
  </si>
  <si>
    <t>ibaratnya</t>
  </si>
  <si>
    <t>ibu</t>
  </si>
  <si>
    <t>ikut</t>
  </si>
  <si>
    <t>ingat</t>
  </si>
  <si>
    <t>ingat-ingat</t>
  </si>
  <si>
    <t>ingin</t>
  </si>
  <si>
    <t>inginkah</t>
  </si>
  <si>
    <t>inginkan</t>
  </si>
  <si>
    <t>ini</t>
  </si>
  <si>
    <t>inikah</t>
  </si>
  <si>
    <t>inilah</t>
  </si>
  <si>
    <t>itu</t>
  </si>
  <si>
    <t>itukah</t>
  </si>
  <si>
    <t>itulah</t>
  </si>
  <si>
    <t>jadi</t>
  </si>
  <si>
    <t>jadilah</t>
  </si>
  <si>
    <t>jadinya</t>
  </si>
  <si>
    <t>jangan</t>
  </si>
  <si>
    <t>jangankan</t>
  </si>
  <si>
    <t>janganlah</t>
  </si>
  <si>
    <t>jauh</t>
  </si>
  <si>
    <t>jawab</t>
  </si>
  <si>
    <t>jawaban</t>
  </si>
  <si>
    <t>jawabnya</t>
  </si>
  <si>
    <t>jelas</t>
  </si>
  <si>
    <t>jelaskan</t>
  </si>
  <si>
    <t>jelaslah</t>
  </si>
  <si>
    <t>jelasnya</t>
  </si>
  <si>
    <t>jika</t>
  </si>
  <si>
    <t>jikalau</t>
  </si>
  <si>
    <t>juga</t>
  </si>
  <si>
    <t>jumlah</t>
  </si>
  <si>
    <t>jumlahnya</t>
  </si>
  <si>
    <t>justru</t>
  </si>
  <si>
    <t>kala</t>
  </si>
  <si>
    <t>kalau</t>
  </si>
  <si>
    <t>kalaulah</t>
  </si>
  <si>
    <t>kalaupun</t>
  </si>
  <si>
    <t>kalian</t>
  </si>
  <si>
    <t>kami</t>
  </si>
  <si>
    <t>kamilah</t>
  </si>
  <si>
    <t>kamu</t>
  </si>
  <si>
    <t>kamulah</t>
  </si>
  <si>
    <t>kan</t>
  </si>
  <si>
    <t>kapan</t>
  </si>
  <si>
    <t>kapankah</t>
  </si>
  <si>
    <t>kapanpun</t>
  </si>
  <si>
    <t>karena</t>
  </si>
  <si>
    <t>karenanya</t>
  </si>
  <si>
    <t>kasus</t>
  </si>
  <si>
    <t>kata</t>
  </si>
  <si>
    <t>katakan</t>
  </si>
  <si>
    <t>katakanlah</t>
  </si>
  <si>
    <t>katanya</t>
  </si>
  <si>
    <t>ke</t>
  </si>
  <si>
    <t>keadaan</t>
  </si>
  <si>
    <t>kebetulan</t>
  </si>
  <si>
    <t>kecil</t>
  </si>
  <si>
    <t>kedua</t>
  </si>
  <si>
    <t>keduanya</t>
  </si>
  <si>
    <t>keinginan</t>
  </si>
  <si>
    <t>kelamaan</t>
  </si>
  <si>
    <t>kelihatan</t>
  </si>
  <si>
    <t>kelihatannya</t>
  </si>
  <si>
    <t>kelima</t>
  </si>
  <si>
    <t>keluar</t>
  </si>
  <si>
    <t>kembali</t>
  </si>
  <si>
    <t>kemudian</t>
  </si>
  <si>
    <t>kemungkinan</t>
  </si>
  <si>
    <t>kemungkinannya</t>
  </si>
  <si>
    <t>kenapa</t>
  </si>
  <si>
    <t>kepada</t>
  </si>
  <si>
    <t>kepadanya</t>
  </si>
  <si>
    <t>kesampaian</t>
  </si>
  <si>
    <t>keseluruhan</t>
  </si>
  <si>
    <t>keseluruhannya</t>
  </si>
  <si>
    <t>keterlaluan</t>
  </si>
  <si>
    <t>ketika</t>
  </si>
  <si>
    <t>khususnya</t>
  </si>
  <si>
    <t>kini</t>
  </si>
  <si>
    <t>kinilah</t>
  </si>
  <si>
    <t>kira</t>
  </si>
  <si>
    <t>kira-kira</t>
  </si>
  <si>
    <t>kiranya</t>
  </si>
  <si>
    <t>kita</t>
  </si>
  <si>
    <t>kitalah</t>
  </si>
  <si>
    <t>kok</t>
  </si>
  <si>
    <t>kurang</t>
  </si>
  <si>
    <t>lagi</t>
  </si>
  <si>
    <t>lagian</t>
  </si>
  <si>
    <t>lah</t>
  </si>
  <si>
    <t>lain</t>
  </si>
  <si>
    <t>lainnya</t>
  </si>
  <si>
    <t>lalu</t>
  </si>
  <si>
    <t>lama</t>
  </si>
  <si>
    <t>lamanya</t>
  </si>
  <si>
    <t>lanjut</t>
  </si>
  <si>
    <t>lanjutnya</t>
  </si>
  <si>
    <t>lebih</t>
  </si>
  <si>
    <t>lewat</t>
  </si>
  <si>
    <t>lima</t>
  </si>
  <si>
    <t>luar</t>
  </si>
  <si>
    <t>macam</t>
  </si>
  <si>
    <t>maka</t>
  </si>
  <si>
    <t>makanya</t>
  </si>
  <si>
    <t>makin</t>
  </si>
  <si>
    <t>malah</t>
  </si>
  <si>
    <t>malahan</t>
  </si>
  <si>
    <t>mampu</t>
  </si>
  <si>
    <t>mampukah</t>
  </si>
  <si>
    <t>mana</t>
  </si>
  <si>
    <t>manakala</t>
  </si>
  <si>
    <t>manalagi</t>
  </si>
  <si>
    <t>masa</t>
  </si>
  <si>
    <t>masalah</t>
  </si>
  <si>
    <t>masalahnya</t>
  </si>
  <si>
    <t>masih</t>
  </si>
  <si>
    <t>masihkah</t>
  </si>
  <si>
    <t>masing</t>
  </si>
  <si>
    <t>masing-masing</t>
  </si>
  <si>
    <t>mau</t>
  </si>
  <si>
    <t>maupun</t>
  </si>
  <si>
    <t>melainkan</t>
  </si>
  <si>
    <t>melakukan</t>
  </si>
  <si>
    <t>melalui</t>
  </si>
  <si>
    <t>melihat</t>
  </si>
  <si>
    <t>melihatnya</t>
  </si>
  <si>
    <t>memang</t>
  </si>
  <si>
    <t>memastikan</t>
  </si>
  <si>
    <t>memberi</t>
  </si>
  <si>
    <t>memberikan</t>
  </si>
  <si>
    <t>membuat</t>
  </si>
  <si>
    <t>memerlukan</t>
  </si>
  <si>
    <t>memihak</t>
  </si>
  <si>
    <t>meminta</t>
  </si>
  <si>
    <t>memintakan</t>
  </si>
  <si>
    <t>memisalkan</t>
  </si>
  <si>
    <t>memperbuat</t>
  </si>
  <si>
    <t>mempergunakan</t>
  </si>
  <si>
    <t>memperkirakan</t>
  </si>
  <si>
    <t>memperlihatkan</t>
  </si>
  <si>
    <t>mempersiapkan</t>
  </si>
  <si>
    <t>mempersoalkan</t>
  </si>
  <si>
    <t>mempertanyakan</t>
  </si>
  <si>
    <t>mempunyai</t>
  </si>
  <si>
    <t>memulai</t>
  </si>
  <si>
    <t>memungkinkan</t>
  </si>
  <si>
    <t>menaiki</t>
  </si>
  <si>
    <t>menambahkan</t>
  </si>
  <si>
    <t>menandaskan</t>
  </si>
  <si>
    <t>menanti</t>
  </si>
  <si>
    <t>menanti-nanti</t>
  </si>
  <si>
    <t>menantikan</t>
  </si>
  <si>
    <t>menanya</t>
  </si>
  <si>
    <t>menanyai</t>
  </si>
  <si>
    <t>menanyakan</t>
  </si>
  <si>
    <t>mendapat</t>
  </si>
  <si>
    <t>mendapatkan</t>
  </si>
  <si>
    <t>mendatang</t>
  </si>
  <si>
    <t>mendatangi</t>
  </si>
  <si>
    <t>mendatangkan</t>
  </si>
  <si>
    <t>menegaskan</t>
  </si>
  <si>
    <t>mengakhiri</t>
  </si>
  <si>
    <t>mengapa</t>
  </si>
  <si>
    <t>mengatakan</t>
  </si>
  <si>
    <t>mengatakannya</t>
  </si>
  <si>
    <t>mengenai</t>
  </si>
  <si>
    <t>mengerjakan</t>
  </si>
  <si>
    <t>mengetahui</t>
  </si>
  <si>
    <t>menggunakan</t>
  </si>
  <si>
    <t>menghendaki</t>
  </si>
  <si>
    <t>mengibaratkan</t>
  </si>
  <si>
    <t>mengibaratkannya</t>
  </si>
  <si>
    <t>mengingat</t>
  </si>
  <si>
    <t>mengingatkan</t>
  </si>
  <si>
    <t>menginginkan</t>
  </si>
  <si>
    <t>mengira</t>
  </si>
  <si>
    <t>mengucapkan</t>
  </si>
  <si>
    <t>mengucapkannya</t>
  </si>
  <si>
    <t>mengungkapkan</t>
  </si>
  <si>
    <t>menjadi</t>
  </si>
  <si>
    <t>menjawab</t>
  </si>
  <si>
    <t>menjelaskan</t>
  </si>
  <si>
    <t>menuju</t>
  </si>
  <si>
    <t>menunjuk</t>
  </si>
  <si>
    <t>menunjuki</t>
  </si>
  <si>
    <t>menunjukkan</t>
  </si>
  <si>
    <t>menunjuknya</t>
  </si>
  <si>
    <t>menurut</t>
  </si>
  <si>
    <t>menuturkan</t>
  </si>
  <si>
    <t>menyampaikan</t>
  </si>
  <si>
    <t>menyangkut</t>
  </si>
  <si>
    <t>menyatakan</t>
  </si>
  <si>
    <t>menyebutkan</t>
  </si>
  <si>
    <t>menyeluruh</t>
  </si>
  <si>
    <t>menyiapkan</t>
  </si>
  <si>
    <t>merasa</t>
  </si>
  <si>
    <t>mereka</t>
  </si>
  <si>
    <t>merekalah</t>
  </si>
  <si>
    <t>merupakan</t>
  </si>
  <si>
    <t>meski</t>
  </si>
  <si>
    <t>meskipun</t>
  </si>
  <si>
    <t>meyakini</t>
  </si>
  <si>
    <t>meyakinkan</t>
  </si>
  <si>
    <t>minta</t>
  </si>
  <si>
    <t>mirip</t>
  </si>
  <si>
    <t>misal</t>
  </si>
  <si>
    <t>misalkan</t>
  </si>
  <si>
    <t>misalnya</t>
  </si>
  <si>
    <t>mula</t>
  </si>
  <si>
    <t>mulai</t>
  </si>
  <si>
    <t>mulailah</t>
  </si>
  <si>
    <t>mulanya</t>
  </si>
  <si>
    <t>mungkin</t>
  </si>
  <si>
    <t>mungkinkah</t>
  </si>
  <si>
    <t>nah</t>
  </si>
  <si>
    <t>naik</t>
  </si>
  <si>
    <t>namun</t>
  </si>
  <si>
    <t>nanti</t>
  </si>
  <si>
    <t>nantinya</t>
  </si>
  <si>
    <t>nyaris</t>
  </si>
  <si>
    <t>nyatanya</t>
  </si>
  <si>
    <t>oleh</t>
  </si>
  <si>
    <t>olehnya</t>
  </si>
  <si>
    <t>pada</t>
  </si>
  <si>
    <t>padahal</t>
  </si>
  <si>
    <t>padanya</t>
  </si>
  <si>
    <t>pak</t>
  </si>
  <si>
    <t>paling</t>
  </si>
  <si>
    <t>panjang</t>
  </si>
  <si>
    <t>pantas</t>
  </si>
  <si>
    <t>para</t>
  </si>
  <si>
    <t>pasti</t>
  </si>
  <si>
    <t>pastilah</t>
  </si>
  <si>
    <t>penting</t>
  </si>
  <si>
    <t>pentingnya</t>
  </si>
  <si>
    <t>per</t>
  </si>
  <si>
    <t>percuma</t>
  </si>
  <si>
    <t>perlu</t>
  </si>
  <si>
    <t>perlukah</t>
  </si>
  <si>
    <t>perlunya</t>
  </si>
  <si>
    <t>pernah</t>
  </si>
  <si>
    <t>persoalan</t>
  </si>
  <si>
    <t>pertama</t>
  </si>
  <si>
    <t>pertama-tama</t>
  </si>
  <si>
    <t>pertanyaan</t>
  </si>
  <si>
    <t>pertanyakan</t>
  </si>
  <si>
    <t>pihak</t>
  </si>
  <si>
    <t>pihaknya</t>
  </si>
  <si>
    <t>pukul</t>
  </si>
  <si>
    <t>pula</t>
  </si>
  <si>
    <t>pun</t>
  </si>
  <si>
    <t>punya</t>
  </si>
  <si>
    <t>rasa</t>
  </si>
  <si>
    <t>rasanya</t>
  </si>
  <si>
    <t>rata</t>
  </si>
  <si>
    <t>rupanya</t>
  </si>
  <si>
    <t>saat</t>
  </si>
  <si>
    <t>saatnya</t>
  </si>
  <si>
    <t>saja</t>
  </si>
  <si>
    <t>sajalah</t>
  </si>
  <si>
    <t>saling</t>
  </si>
  <si>
    <t>sama</t>
  </si>
  <si>
    <t>sama-sama</t>
  </si>
  <si>
    <t>sambil</t>
  </si>
  <si>
    <t>sampai</t>
  </si>
  <si>
    <t>sampai-sampai</t>
  </si>
  <si>
    <t>sampaikan</t>
  </si>
  <si>
    <t>sana</t>
  </si>
  <si>
    <t>sangat</t>
  </si>
  <si>
    <t>sangatlah</t>
  </si>
  <si>
    <t>satu</t>
  </si>
  <si>
    <t>saya</t>
  </si>
  <si>
    <t>sayalah</t>
  </si>
  <si>
    <t>se</t>
  </si>
  <si>
    <t>sebab</t>
  </si>
  <si>
    <t>sebabnya</t>
  </si>
  <si>
    <t>sebagai</t>
  </si>
  <si>
    <t>sebagaimana</t>
  </si>
  <si>
    <t>sebagainya</t>
  </si>
  <si>
    <t>sebagian</t>
  </si>
  <si>
    <t>sebaik</t>
  </si>
  <si>
    <t>sebaik-baiknya</t>
  </si>
  <si>
    <t>sebaiknya</t>
  </si>
  <si>
    <t>sebaliknya</t>
  </si>
  <si>
    <t>sebanyak</t>
  </si>
  <si>
    <t>sebegini</t>
  </si>
  <si>
    <t>sebegitu</t>
  </si>
  <si>
    <t>sebelum</t>
  </si>
  <si>
    <t>sebelumnya</t>
  </si>
  <si>
    <t>sebenarnya</t>
  </si>
  <si>
    <t>seberapa</t>
  </si>
  <si>
    <t>sebesar</t>
  </si>
  <si>
    <t>sebetulnya</t>
  </si>
  <si>
    <t>sebisanya</t>
  </si>
  <si>
    <t>sebuah</t>
  </si>
  <si>
    <t>sebut</t>
  </si>
  <si>
    <t>sebutlah</t>
  </si>
  <si>
    <t>sebutnya</t>
  </si>
  <si>
    <t>secara</t>
  </si>
  <si>
    <t>secukupnya</t>
  </si>
  <si>
    <t>sedang</t>
  </si>
  <si>
    <t>sedangkan</t>
  </si>
  <si>
    <t>sedemikian</t>
  </si>
  <si>
    <t>sedikit</t>
  </si>
  <si>
    <t>sedikitnya</t>
  </si>
  <si>
    <t>seenaknya</t>
  </si>
  <si>
    <t>segala</t>
  </si>
  <si>
    <t>segalanya</t>
  </si>
  <si>
    <t>segera</t>
  </si>
  <si>
    <t>seharusnya</t>
  </si>
  <si>
    <t>sehingga</t>
  </si>
  <si>
    <t>seingat</t>
  </si>
  <si>
    <t>sejak</t>
  </si>
  <si>
    <t>sejauh</t>
  </si>
  <si>
    <t>sejenak</t>
  </si>
  <si>
    <t>sejumlah</t>
  </si>
  <si>
    <t>sekadar</t>
  </si>
  <si>
    <t>sekadarnya</t>
  </si>
  <si>
    <t>sekali</t>
  </si>
  <si>
    <t>sekali-kali</t>
  </si>
  <si>
    <t>sekalian</t>
  </si>
  <si>
    <t>sekaligus</t>
  </si>
  <si>
    <t>sekalipun</t>
  </si>
  <si>
    <t>sekarang</t>
  </si>
  <si>
    <t>sekecil</t>
  </si>
  <si>
    <t>seketika</t>
  </si>
  <si>
    <t>sekiranya</t>
  </si>
  <si>
    <t>sekitar</t>
  </si>
  <si>
    <t>sekitarnya</t>
  </si>
  <si>
    <t>sekurang-kurangnya</t>
  </si>
  <si>
    <t>sekurangnya</t>
  </si>
  <si>
    <t>sela</t>
  </si>
  <si>
    <t>selain</t>
  </si>
  <si>
    <t>selaku</t>
  </si>
  <si>
    <t>selalu</t>
  </si>
  <si>
    <t>selama</t>
  </si>
  <si>
    <t>selama-lamanya</t>
  </si>
  <si>
    <t>selamanya</t>
  </si>
  <si>
    <t>selanjutnya</t>
  </si>
  <si>
    <t>seluruh</t>
  </si>
  <si>
    <t>seluruhnya</t>
  </si>
  <si>
    <t>semacam</t>
  </si>
  <si>
    <t>semakin</t>
  </si>
  <si>
    <t>semampu</t>
  </si>
  <si>
    <t>semampunya</t>
  </si>
  <si>
    <t>semasa</t>
  </si>
  <si>
    <t>semasih</t>
  </si>
  <si>
    <t>semata</t>
  </si>
  <si>
    <t>semata-mata</t>
  </si>
  <si>
    <t>semaunya</t>
  </si>
  <si>
    <t>sementara</t>
  </si>
  <si>
    <t>semisal</t>
  </si>
  <si>
    <t>semisalnya</t>
  </si>
  <si>
    <t>sempat</t>
  </si>
  <si>
    <t>semua</t>
  </si>
  <si>
    <t>semuanya</t>
  </si>
  <si>
    <t>semula</t>
  </si>
  <si>
    <t>sendiri</t>
  </si>
  <si>
    <t>sendirian</t>
  </si>
  <si>
    <t>sendirinya</t>
  </si>
  <si>
    <t>seolah</t>
  </si>
  <si>
    <t>seolah-olah</t>
  </si>
  <si>
    <t>seorang</t>
  </si>
  <si>
    <t>sepanjang</t>
  </si>
  <si>
    <t>sepantasnya</t>
  </si>
  <si>
    <t>sepantasnyalah</t>
  </si>
  <si>
    <t>seperlunya</t>
  </si>
  <si>
    <t>seperti</t>
  </si>
  <si>
    <t>sepertinya</t>
  </si>
  <si>
    <t>sepihak</t>
  </si>
  <si>
    <t>sering</t>
  </si>
  <si>
    <t>seringnya</t>
  </si>
  <si>
    <t>serta</t>
  </si>
  <si>
    <t>serupa</t>
  </si>
  <si>
    <t>sesaat</t>
  </si>
  <si>
    <t>sesama</t>
  </si>
  <si>
    <t>sesampai</t>
  </si>
  <si>
    <t>sesegera</t>
  </si>
  <si>
    <t>sesekali</t>
  </si>
  <si>
    <t>seseorang</t>
  </si>
  <si>
    <t>sesuatu</t>
  </si>
  <si>
    <t>sesuatunya</t>
  </si>
  <si>
    <t>sesudah</t>
  </si>
  <si>
    <t>sesudahnya</t>
  </si>
  <si>
    <t>setelah</t>
  </si>
  <si>
    <t>setempat</t>
  </si>
  <si>
    <t>setengah</t>
  </si>
  <si>
    <t>seterusnya</t>
  </si>
  <si>
    <t>setiap</t>
  </si>
  <si>
    <t>setiba</t>
  </si>
  <si>
    <t>setibanya</t>
  </si>
  <si>
    <t>setidak-tidaknya</t>
  </si>
  <si>
    <t>setidaknya</t>
  </si>
  <si>
    <t>setinggi</t>
  </si>
  <si>
    <t>seusai</t>
  </si>
  <si>
    <t>sewaktu</t>
  </si>
  <si>
    <t>siap</t>
  </si>
  <si>
    <t>siapa</t>
  </si>
  <si>
    <t>siapakah</t>
  </si>
  <si>
    <t>siapapun</t>
  </si>
  <si>
    <t>sini</t>
  </si>
  <si>
    <t>sinilah</t>
  </si>
  <si>
    <t>soal</t>
  </si>
  <si>
    <t>soalnya</t>
  </si>
  <si>
    <t>suatu</t>
  </si>
  <si>
    <t>sudah</t>
  </si>
  <si>
    <t>sudahkah</t>
  </si>
  <si>
    <t>sudahlah</t>
  </si>
  <si>
    <t>supaya</t>
  </si>
  <si>
    <t>tadi</t>
  </si>
  <si>
    <t>tadinya</t>
  </si>
  <si>
    <t>tahu</t>
  </si>
  <si>
    <t>tahun</t>
  </si>
  <si>
    <t>tak</t>
  </si>
  <si>
    <t>tambah</t>
  </si>
  <si>
    <t>tambahnya</t>
  </si>
  <si>
    <t>tampak</t>
  </si>
  <si>
    <t>tampaknya</t>
  </si>
  <si>
    <t>tandas</t>
  </si>
  <si>
    <t>tandasnya</t>
  </si>
  <si>
    <t>tanpa</t>
  </si>
  <si>
    <t>tanya</t>
  </si>
  <si>
    <t>tanyakan</t>
  </si>
  <si>
    <t>tanyanya</t>
  </si>
  <si>
    <t>tapi</t>
  </si>
  <si>
    <t>tegas</t>
  </si>
  <si>
    <t>tegasnya</t>
  </si>
  <si>
    <t>telah</t>
  </si>
  <si>
    <t>tempat</t>
  </si>
  <si>
    <t>tengah</t>
  </si>
  <si>
    <t>tentang</t>
  </si>
  <si>
    <t>tentu</t>
  </si>
  <si>
    <t>tentulah</t>
  </si>
  <si>
    <t>tentunya</t>
  </si>
  <si>
    <t>tepat</t>
  </si>
  <si>
    <t>terakhir</t>
  </si>
  <si>
    <t>terasa</t>
  </si>
  <si>
    <t>terbanyak</t>
  </si>
  <si>
    <t>terdahulu</t>
  </si>
  <si>
    <t>terdapat</t>
  </si>
  <si>
    <t>terdiri</t>
  </si>
  <si>
    <t>terhadap</t>
  </si>
  <si>
    <t>terhadapnya</t>
  </si>
  <si>
    <t>teringat</t>
  </si>
  <si>
    <t>teringat-ingat</t>
  </si>
  <si>
    <t>terjadi</t>
  </si>
  <si>
    <t>terjadilah</t>
  </si>
  <si>
    <t>terjadinya</t>
  </si>
  <si>
    <t>terkira</t>
  </si>
  <si>
    <t>terlalu</t>
  </si>
  <si>
    <t>terlebih</t>
  </si>
  <si>
    <t>terlihat</t>
  </si>
  <si>
    <t>termasuk</t>
  </si>
  <si>
    <t>ternyata</t>
  </si>
  <si>
    <t>tersampaikan</t>
  </si>
  <si>
    <t>tersebut</t>
  </si>
  <si>
    <t>tersebutlah</t>
  </si>
  <si>
    <t>tertentu</t>
  </si>
  <si>
    <t>tertuju</t>
  </si>
  <si>
    <t>terus</t>
  </si>
  <si>
    <t>terutama</t>
  </si>
  <si>
    <t>tetap</t>
  </si>
  <si>
    <t>tetapi</t>
  </si>
  <si>
    <t>tiap</t>
  </si>
  <si>
    <t>tiba</t>
  </si>
  <si>
    <t>tiba-tiba</t>
  </si>
  <si>
    <t>tidak</t>
  </si>
  <si>
    <t>tidakkah</t>
  </si>
  <si>
    <t>tidaklah</t>
  </si>
  <si>
    <t>tiga</t>
  </si>
  <si>
    <t>tinggi</t>
  </si>
  <si>
    <t>toh</t>
  </si>
  <si>
    <t>tunjuk</t>
  </si>
  <si>
    <t>turut</t>
  </si>
  <si>
    <t>tutur</t>
  </si>
  <si>
    <t>tuturnya</t>
  </si>
  <si>
    <t>ucap</t>
  </si>
  <si>
    <t>ucapnya</t>
  </si>
  <si>
    <t>ujar</t>
  </si>
  <si>
    <t>ujarnya</t>
  </si>
  <si>
    <t>umum</t>
  </si>
  <si>
    <t>umumnya</t>
  </si>
  <si>
    <t>ungkap</t>
  </si>
  <si>
    <t>ungkapnya</t>
  </si>
  <si>
    <t>untuk</t>
  </si>
  <si>
    <t>usah</t>
  </si>
  <si>
    <t>usai</t>
  </si>
  <si>
    <t>waduh</t>
  </si>
  <si>
    <t>wah</t>
  </si>
  <si>
    <t>wahai</t>
  </si>
  <si>
    <t>waktu</t>
  </si>
  <si>
    <t>waktunya</t>
  </si>
  <si>
    <t>walau</t>
  </si>
  <si>
    <t>walaupun</t>
  </si>
  <si>
    <t>wong</t>
  </si>
  <si>
    <t>yaitu</t>
  </si>
  <si>
    <t>yakin</t>
  </si>
  <si>
    <t>yakni</t>
  </si>
  <si>
    <t>yang</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</si>
</sst>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1.0"/>
      <color theme="1"/>
      <name val="Times New Roman"/>
    </font>
    <font>
      <color theme="1"/>
      <name val="Arial"/>
      <scheme val="minor"/>
    </font>
    <font>
      <sz val="11.0"/>
      <color rgb="FF001D5E"/>
      <name val="Monospace"/>
    </font>
    <font>
      <sz val="9.0"/>
      <color rgb="FF000000"/>
      <name val="&quot;Google Sans Mono&quot;"/>
    </font>
    <font>
      <b/>
      <sz val="11.0"/>
      <color theme="1"/>
      <name val="Times New Roman"/>
    </font>
    <font>
      <b/>
      <color theme="1"/>
      <name val="Arial"/>
      <scheme val="minor"/>
    </font>
    <font>
      <sz val="11.0"/>
      <color rgb="FF000000"/>
      <name val="Calibri"/>
    </font>
  </fonts>
  <fills count="5">
    <fill>
      <patternFill patternType="none"/>
    </fill>
    <fill>
      <patternFill patternType="lightGray"/>
    </fill>
    <fill>
      <patternFill patternType="solid">
        <fgColor rgb="FFB7B7B7"/>
        <bgColor rgb="FFB7B7B7"/>
      </patternFill>
    </fill>
    <fill>
      <patternFill patternType="solid">
        <fgColor rgb="FFCCCCCC"/>
        <bgColor rgb="FFCCCCCC"/>
      </patternFill>
    </fill>
    <fill>
      <patternFill patternType="solid">
        <fgColor rgb="FFFFFFFF"/>
        <bgColor rgb="FFFFFFFF"/>
      </patternFill>
    </fill>
  </fills>
  <borders count="14">
    <border/>
    <border>
      <left style="thin">
        <color rgb="FF000000"/>
      </left>
      <right style="thin">
        <color rgb="FF000000"/>
      </right>
      <top style="thin">
        <color rgb="FF000000"/>
      </top>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ttom style="medium">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readingOrder="0" shrinkToFit="0" wrapText="0"/>
    </xf>
    <xf borderId="0" fillId="3" fontId="2" numFmtId="0" xfId="0" applyAlignment="1" applyFill="1" applyFont="1">
      <alignment readingOrder="0"/>
    </xf>
    <xf borderId="0" fillId="0" fontId="1" numFmtId="0" xfId="0" applyAlignment="1" applyFont="1">
      <alignment shrinkToFit="0"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4" fillId="0" fontId="1" numFmtId="0" xfId="0" applyAlignment="1" applyBorder="1" applyFont="1">
      <alignment readingOrder="0" shrinkToFit="0" wrapText="0"/>
    </xf>
    <xf borderId="0" fillId="4" fontId="3" numFmtId="0" xfId="0" applyFill="1" applyFont="1"/>
    <xf borderId="0" fillId="0" fontId="1" numFmtId="0" xfId="0" applyAlignment="1" applyFont="1">
      <alignment readingOrder="0" shrinkToFit="0" wrapText="1"/>
    </xf>
    <xf borderId="0" fillId="4" fontId="4" numFmtId="0" xfId="0" applyFont="1"/>
    <xf borderId="0" fillId="4" fontId="4" numFmtId="0" xfId="0" applyAlignment="1" applyFont="1">
      <alignment readingOrder="0"/>
    </xf>
    <xf borderId="2" fillId="0" fontId="1" numFmtId="0" xfId="0" applyAlignment="1" applyBorder="1" applyFont="1">
      <alignment horizontal="center" shrinkToFit="0" wrapText="1"/>
    </xf>
    <xf borderId="3" fillId="0" fontId="1" numFmtId="0" xfId="0" applyAlignment="1" applyBorder="1" applyFont="1">
      <alignment horizontal="center" shrinkToFit="0" wrapText="1"/>
    </xf>
    <xf borderId="4" fillId="0" fontId="1" numFmtId="0" xfId="0" applyAlignment="1" applyBorder="1" applyFont="1">
      <alignment shrinkToFit="0" vertical="bottom" wrapText="0"/>
    </xf>
    <xf borderId="5" fillId="0" fontId="1" numFmtId="0" xfId="0" applyAlignment="1" applyBorder="1" applyFont="1">
      <alignment horizontal="center" readingOrder="0" shrinkToFit="0" vertical="center" wrapText="1"/>
    </xf>
    <xf borderId="6" fillId="0" fontId="1" numFmtId="0" xfId="0" applyAlignment="1" applyBorder="1" applyFont="1">
      <alignment horizontal="center" readingOrder="0" shrinkToFit="0" vertical="center" wrapText="1"/>
    </xf>
    <xf borderId="7" fillId="0" fontId="1" numFmtId="0" xfId="0" applyAlignment="1" applyBorder="1" applyFont="1">
      <alignment readingOrder="0" shrinkToFit="0" wrapText="0"/>
    </xf>
    <xf borderId="8" fillId="0" fontId="1" numFmtId="0" xfId="0" applyAlignment="1" applyBorder="1" applyFont="1">
      <alignment horizontal="center" readingOrder="0" shrinkToFit="0" vertical="center" wrapText="1"/>
    </xf>
    <xf borderId="9" fillId="0" fontId="1" numFmtId="0" xfId="0" applyAlignment="1" applyBorder="1" applyFont="1">
      <alignment horizontal="center" readingOrder="0" shrinkToFit="0" vertical="center" wrapText="1"/>
    </xf>
    <xf borderId="10" fillId="0" fontId="1" numFmtId="0" xfId="0" applyAlignment="1" applyBorder="1" applyFont="1">
      <alignment readingOrder="0" shrinkToFit="0" wrapText="0"/>
    </xf>
    <xf borderId="4" fillId="0" fontId="1" numFmtId="0" xfId="0" applyAlignment="1" applyBorder="1" applyFont="1">
      <alignment horizontal="left" readingOrder="0" shrinkToFit="0" vertical="bottom" wrapText="0"/>
    </xf>
    <xf borderId="4" fillId="0" fontId="1" numFmtId="0" xfId="0" applyAlignment="1" applyBorder="1" applyFont="1">
      <alignment horizontal="center" readingOrder="0" shrinkToFit="0" vertical="center" wrapText="1"/>
    </xf>
    <xf borderId="3" fillId="0" fontId="1" numFmtId="0" xfId="0" applyAlignment="1" applyBorder="1" applyFont="1">
      <alignment readingOrder="0" shrinkToFit="0" wrapText="0"/>
    </xf>
    <xf borderId="11" fillId="0" fontId="1" numFmtId="0" xfId="0" applyAlignment="1" applyBorder="1" applyFont="1">
      <alignment horizontal="center" readingOrder="0" shrinkToFit="0" vertical="center" wrapText="1"/>
    </xf>
    <xf borderId="11" fillId="0" fontId="1" numFmtId="0" xfId="0" applyAlignment="1" applyBorder="1" applyFont="1">
      <alignment readingOrder="0" shrinkToFit="0" wrapText="0"/>
    </xf>
    <xf borderId="3" fillId="0" fontId="1" numFmtId="0" xfId="0" applyAlignment="1" applyBorder="1" applyFont="1">
      <alignment horizontal="center" readingOrder="0" shrinkToFit="0" vertical="center" wrapText="1"/>
    </xf>
    <xf borderId="3" fillId="0" fontId="1" numFmtId="0" xfId="0" applyAlignment="1" applyBorder="1" applyFont="1">
      <alignment readingOrder="0" shrinkToFit="0" wrapText="0"/>
    </xf>
    <xf borderId="6" fillId="0" fontId="1" numFmtId="0" xfId="0" applyAlignment="1" applyBorder="1" applyFont="1">
      <alignment readingOrder="0" shrinkToFit="0" wrapText="0"/>
    </xf>
    <xf borderId="0" fillId="0" fontId="1" numFmtId="0" xfId="0" applyAlignment="1" applyFont="1">
      <alignment horizontal="center" readingOrder="0" shrinkToFit="0" vertical="center" wrapText="1"/>
    </xf>
    <xf borderId="3" fillId="0" fontId="1" numFmtId="0" xfId="0" applyAlignment="1" applyBorder="1" applyFont="1">
      <alignment readingOrder="0" shrinkToFit="0" vertical="top" wrapText="0"/>
    </xf>
    <xf borderId="1" fillId="0" fontId="1" numFmtId="0" xfId="0" applyAlignment="1" applyBorder="1" applyFont="1">
      <alignment horizontal="center" readingOrder="0" shrinkToFit="0" vertical="center" wrapText="1"/>
    </xf>
    <xf borderId="1" fillId="0" fontId="1" numFmtId="0" xfId="0" applyAlignment="1" applyBorder="1" applyFont="1">
      <alignment readingOrder="0" shrinkToFit="0" wrapText="0"/>
    </xf>
    <xf borderId="1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xf>
    <xf borderId="13" fillId="0" fontId="1" numFmtId="0" xfId="0" applyAlignment="1" applyBorder="1" applyFont="1">
      <alignment horizontal="center" readingOrder="0" shrinkToFit="0" vertical="center" wrapText="1"/>
    </xf>
    <xf borderId="13" fillId="0" fontId="1" numFmtId="0" xfId="0" applyAlignment="1" applyBorder="1" applyFont="1">
      <alignment readingOrder="0" shrinkToFit="0" wrapText="0"/>
    </xf>
    <xf borderId="3" fillId="0" fontId="1" numFmtId="0" xfId="0" applyAlignment="1" applyBorder="1" applyFont="1">
      <alignment horizontal="center" shrinkToFit="0" vertical="center" wrapText="1"/>
    </xf>
    <xf borderId="3" fillId="0" fontId="1" numFmtId="0" xfId="0" applyAlignment="1" applyBorder="1" applyFont="1">
      <alignment shrinkToFit="0" wrapText="0"/>
    </xf>
    <xf borderId="3" fillId="2" fontId="5" numFmtId="0" xfId="0" applyAlignment="1" applyBorder="1" applyFont="1">
      <alignment horizontal="center" readingOrder="0" shrinkToFit="0" vertical="center" wrapText="1"/>
    </xf>
    <xf borderId="3" fillId="2" fontId="5" numFmtId="0" xfId="0" applyAlignment="1" applyBorder="1" applyFont="1">
      <alignment horizontal="center" readingOrder="0" shrinkToFit="0" vertical="center" wrapText="0"/>
    </xf>
    <xf borderId="3" fillId="3" fontId="6" numFmtId="0" xfId="0" applyAlignment="1" applyBorder="1" applyFont="1">
      <alignment horizontal="center" readingOrder="0" vertical="center"/>
    </xf>
    <xf borderId="3" fillId="3" fontId="5" numFmtId="0" xfId="0" applyAlignment="1" applyBorder="1" applyFont="1">
      <alignment horizontal="center" readingOrder="0" shrinkToFit="0" vertical="center" wrapText="1"/>
    </xf>
    <xf borderId="3" fillId="4" fontId="3" numFmtId="0" xfId="0" applyBorder="1" applyFont="1"/>
    <xf borderId="3" fillId="0" fontId="1" numFmtId="0" xfId="0" applyAlignment="1" applyBorder="1" applyFont="1">
      <alignment readingOrder="0" shrinkToFit="0" wrapText="1"/>
    </xf>
    <xf borderId="3" fillId="0" fontId="1" numFmtId="0" xfId="0" applyAlignment="1" applyBorder="1" applyFont="1">
      <alignment shrinkToFit="0" vertical="bottom" wrapText="0"/>
    </xf>
    <xf borderId="3" fillId="0" fontId="1" numFmtId="0" xfId="0" applyAlignment="1" applyBorder="1" applyFont="1">
      <alignment horizontal="left" readingOrder="0" shrinkToFit="0" vertical="bottom" wrapText="0"/>
    </xf>
    <xf borderId="3" fillId="0" fontId="1" numFmtId="0" xfId="0" applyAlignment="1" applyBorder="1" applyFont="1">
      <alignment shrinkToFit="0" wrapText="1"/>
    </xf>
    <xf borderId="0" fillId="0" fontId="7"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75"/>
    <col customWidth="1" min="3" max="3" width="28.5"/>
    <col customWidth="1" min="4" max="4" width="146.38"/>
  </cols>
  <sheetData>
    <row r="1">
      <c r="A1" s="1" t="s">
        <v>0</v>
      </c>
      <c r="B1" s="1" t="s">
        <v>1</v>
      </c>
      <c r="C1" s="1" t="s">
        <v>2</v>
      </c>
      <c r="D1" s="2" t="s">
        <v>3</v>
      </c>
      <c r="E1" s="3" t="s">
        <v>4</v>
      </c>
      <c r="F1" s="4"/>
      <c r="G1" s="4"/>
      <c r="H1" s="4"/>
      <c r="I1" s="4"/>
      <c r="J1" s="4"/>
      <c r="K1" s="4"/>
      <c r="L1" s="4"/>
      <c r="M1" s="4"/>
      <c r="N1" s="4"/>
      <c r="O1" s="4"/>
      <c r="P1" s="4"/>
      <c r="Q1" s="4"/>
      <c r="R1" s="4"/>
      <c r="S1" s="4"/>
      <c r="T1" s="4"/>
      <c r="U1" s="4"/>
      <c r="V1" s="4"/>
      <c r="W1" s="4"/>
      <c r="X1" s="4"/>
      <c r="Y1" s="4"/>
      <c r="Z1" s="4"/>
      <c r="AA1" s="4"/>
    </row>
    <row r="2" ht="15.75" customHeight="1">
      <c r="A2" s="5" t="s">
        <v>5</v>
      </c>
      <c r="B2" s="6" t="s">
        <v>6</v>
      </c>
      <c r="C2" s="6" t="s">
        <v>7</v>
      </c>
      <c r="D2" s="7" t="s">
        <v>8</v>
      </c>
      <c r="E2" s="8">
        <f>IFERROR(__xludf.DUMMYFUNCTION("IF(ISBLANK(D2), """", COUNTA(SPLIT(D2, "" "")))"),607.0)</f>
        <v>607</v>
      </c>
      <c r="F2" s="4"/>
      <c r="G2" s="9"/>
      <c r="H2" s="10">
        <f>COUNTIF($E$1:$E$323 , "&lt;500")</f>
        <v>54</v>
      </c>
      <c r="I2" s="9" t="s">
        <v>9</v>
      </c>
      <c r="J2" s="4"/>
      <c r="K2" s="4"/>
      <c r="L2" s="4"/>
      <c r="M2" s="4"/>
      <c r="N2" s="4"/>
      <c r="O2" s="4"/>
      <c r="P2" s="4"/>
      <c r="Q2" s="4"/>
      <c r="R2" s="4"/>
      <c r="S2" s="4"/>
      <c r="T2" s="4"/>
      <c r="U2" s="4"/>
      <c r="V2" s="4"/>
      <c r="W2" s="4"/>
      <c r="X2" s="4"/>
      <c r="Y2" s="4"/>
      <c r="Z2" s="4"/>
      <c r="AA2" s="4"/>
    </row>
    <row r="3" ht="15.75" customHeight="1">
      <c r="A3" s="5" t="s">
        <v>5</v>
      </c>
      <c r="B3" s="6" t="s">
        <v>10</v>
      </c>
      <c r="C3" s="6" t="s">
        <v>7</v>
      </c>
      <c r="D3" s="7" t="s">
        <v>11</v>
      </c>
      <c r="E3" s="8">
        <f>IFERROR(__xludf.DUMMYFUNCTION("IF(ISBLANK(D3), """", COUNTA(SPLIT(D3, "" "")))"),717.0)</f>
        <v>717</v>
      </c>
      <c r="F3" s="4"/>
      <c r="G3" s="4"/>
      <c r="H3" s="10">
        <f>COUNTIF($E$1:$E$323 , "&lt;1000")</f>
        <v>137</v>
      </c>
      <c r="I3" s="9" t="s">
        <v>12</v>
      </c>
      <c r="J3" s="4"/>
      <c r="K3" s="4"/>
      <c r="L3" s="4"/>
      <c r="M3" s="4"/>
      <c r="N3" s="4"/>
      <c r="O3" s="4"/>
      <c r="P3" s="4"/>
      <c r="Q3" s="4"/>
      <c r="R3" s="4"/>
      <c r="S3" s="4"/>
      <c r="T3" s="4"/>
      <c r="U3" s="4"/>
      <c r="V3" s="4"/>
      <c r="W3" s="4"/>
      <c r="X3" s="4"/>
      <c r="Y3" s="4"/>
      <c r="Z3" s="4"/>
      <c r="AA3" s="4"/>
    </row>
    <row r="4" ht="15.75" customHeight="1">
      <c r="A4" s="5" t="s">
        <v>5</v>
      </c>
      <c r="B4" s="6" t="s">
        <v>13</v>
      </c>
      <c r="C4" s="6" t="s">
        <v>7</v>
      </c>
      <c r="D4" s="7" t="s">
        <v>14</v>
      </c>
      <c r="E4" s="8">
        <f>IFERROR(__xludf.DUMMYFUNCTION("IF(ISBLANK(D4), """", COUNTA(SPLIT(D4, "" "")))"),846.0)</f>
        <v>846</v>
      </c>
      <c r="F4" s="4"/>
      <c r="G4" s="4"/>
      <c r="H4" s="10">
        <f>COUNTIF($E$1:$E$323 , "&gt;1000")</f>
        <v>88</v>
      </c>
      <c r="I4" s="9" t="s">
        <v>15</v>
      </c>
      <c r="J4" s="4"/>
      <c r="K4" s="4"/>
      <c r="L4" s="4"/>
      <c r="M4" s="4"/>
      <c r="N4" s="4"/>
      <c r="O4" s="4"/>
      <c r="P4" s="4"/>
      <c r="Q4" s="4"/>
      <c r="R4" s="4"/>
      <c r="S4" s="4"/>
      <c r="T4" s="4"/>
      <c r="U4" s="4"/>
      <c r="V4" s="4"/>
      <c r="W4" s="4"/>
      <c r="X4" s="4"/>
      <c r="Y4" s="4"/>
      <c r="Z4" s="4"/>
      <c r="AA4" s="4"/>
    </row>
    <row r="5" ht="15.75" customHeight="1">
      <c r="A5" s="5" t="s">
        <v>5</v>
      </c>
      <c r="B5" s="6" t="s">
        <v>16</v>
      </c>
      <c r="C5" s="6" t="s">
        <v>7</v>
      </c>
      <c r="D5" s="7" t="s">
        <v>17</v>
      </c>
      <c r="E5" s="8">
        <f>IFERROR(__xludf.DUMMYFUNCTION("IF(ISBLANK(D5), """", COUNTA(SPLIT(D5, "" "")))"),1103.0)</f>
        <v>1103</v>
      </c>
      <c r="F5" s="11"/>
      <c r="G5" s="4"/>
      <c r="H5" s="4"/>
      <c r="I5" s="4"/>
      <c r="J5" s="4"/>
      <c r="K5" s="4"/>
      <c r="L5" s="4"/>
      <c r="M5" s="4"/>
      <c r="N5" s="4"/>
      <c r="O5" s="4"/>
      <c r="P5" s="4"/>
      <c r="Q5" s="4"/>
      <c r="R5" s="4"/>
      <c r="S5" s="4"/>
      <c r="T5" s="4"/>
      <c r="U5" s="4"/>
      <c r="V5" s="4"/>
      <c r="W5" s="4"/>
      <c r="X5" s="4"/>
      <c r="Y5" s="4"/>
      <c r="Z5" s="4"/>
      <c r="AA5" s="4"/>
    </row>
    <row r="6" ht="15.75" customHeight="1">
      <c r="A6" s="5" t="s">
        <v>5</v>
      </c>
      <c r="B6" s="6" t="s">
        <v>18</v>
      </c>
      <c r="C6" s="6" t="s">
        <v>7</v>
      </c>
      <c r="D6" s="7" t="s">
        <v>19</v>
      </c>
      <c r="E6" s="8">
        <f>IFERROR(__xludf.DUMMYFUNCTION("IF(ISBLANK(D6), """", COUNTA(SPLIT(D6, "" "")))"),3592.0)</f>
        <v>3592</v>
      </c>
      <c r="F6" s="4"/>
      <c r="G6" s="4"/>
      <c r="H6" s="4"/>
      <c r="I6" s="4"/>
      <c r="J6" s="4"/>
      <c r="K6" s="4"/>
      <c r="L6" s="4"/>
      <c r="M6" s="4"/>
      <c r="N6" s="4"/>
      <c r="O6" s="4"/>
      <c r="P6" s="4"/>
      <c r="Q6" s="4"/>
      <c r="R6" s="4"/>
      <c r="S6" s="4"/>
      <c r="T6" s="4"/>
      <c r="U6" s="4"/>
      <c r="V6" s="4"/>
      <c r="W6" s="4"/>
      <c r="X6" s="4"/>
      <c r="Y6" s="4"/>
      <c r="Z6" s="4"/>
      <c r="AA6" s="4"/>
    </row>
    <row r="7" ht="15.75" customHeight="1">
      <c r="A7" s="5" t="s">
        <v>5</v>
      </c>
      <c r="B7" s="6" t="s">
        <v>20</v>
      </c>
      <c r="C7" s="6" t="s">
        <v>7</v>
      </c>
      <c r="D7" s="7" t="s">
        <v>21</v>
      </c>
      <c r="E7" s="8">
        <f>IFERROR(__xludf.DUMMYFUNCTION("IF(ISBLANK(D7), """", COUNTA(SPLIT(D7, "" "")))"),2948.0)</f>
        <v>2948</v>
      </c>
      <c r="F7" s="4"/>
      <c r="G7" s="4"/>
      <c r="H7" s="10"/>
      <c r="I7" s="9"/>
      <c r="J7" s="4"/>
      <c r="K7" s="4"/>
      <c r="L7" s="4"/>
      <c r="M7" s="4"/>
      <c r="N7" s="4"/>
      <c r="O7" s="4"/>
      <c r="P7" s="4"/>
      <c r="Q7" s="4"/>
      <c r="R7" s="4"/>
      <c r="S7" s="4"/>
      <c r="T7" s="4"/>
      <c r="U7" s="4"/>
      <c r="V7" s="4"/>
      <c r="W7" s="4"/>
      <c r="X7" s="4"/>
      <c r="Y7" s="4"/>
      <c r="Z7" s="4"/>
      <c r="AA7" s="4"/>
    </row>
    <row r="8" ht="15.75" customHeight="1">
      <c r="A8" s="5" t="s">
        <v>5</v>
      </c>
      <c r="B8" s="6" t="s">
        <v>22</v>
      </c>
      <c r="C8" s="6" t="s">
        <v>7</v>
      </c>
      <c r="D8" s="7" t="s">
        <v>23</v>
      </c>
      <c r="E8" s="8">
        <f>IFERROR(__xludf.DUMMYFUNCTION("IF(ISBLANK(D8), """", COUNTA(SPLIT(D8, "" "")))"),4532.0)</f>
        <v>4532</v>
      </c>
      <c r="F8" s="4"/>
      <c r="G8" s="4"/>
      <c r="H8" s="4"/>
      <c r="I8" s="4"/>
      <c r="J8" s="4"/>
      <c r="K8" s="4"/>
      <c r="L8" s="4"/>
      <c r="M8" s="4"/>
      <c r="N8" s="4"/>
      <c r="O8" s="4"/>
      <c r="P8" s="4"/>
      <c r="Q8" s="4"/>
      <c r="R8" s="4"/>
      <c r="S8" s="4"/>
      <c r="T8" s="4"/>
      <c r="U8" s="4"/>
      <c r="V8" s="4"/>
      <c r="W8" s="4"/>
      <c r="X8" s="4"/>
      <c r="Y8" s="4"/>
      <c r="Z8" s="4"/>
      <c r="AA8" s="4"/>
    </row>
    <row r="9" ht="15.75" customHeight="1">
      <c r="A9" s="5" t="s">
        <v>5</v>
      </c>
      <c r="B9" s="6" t="s">
        <v>24</v>
      </c>
      <c r="C9" s="6" t="s">
        <v>7</v>
      </c>
      <c r="D9" s="7" t="s">
        <v>25</v>
      </c>
      <c r="E9" s="8">
        <f>IFERROR(__xludf.DUMMYFUNCTION("IF(ISBLANK(D9), """", COUNTA(SPLIT(D9, "" "")))"),1291.0)</f>
        <v>1291</v>
      </c>
      <c r="F9" s="4"/>
      <c r="G9" s="4"/>
      <c r="H9" s="4"/>
      <c r="I9" s="4"/>
      <c r="J9" s="4"/>
      <c r="K9" s="4"/>
      <c r="L9" s="4"/>
      <c r="M9" s="4"/>
      <c r="N9" s="4"/>
      <c r="O9" s="4"/>
      <c r="P9" s="4"/>
      <c r="Q9" s="4"/>
      <c r="R9" s="4"/>
      <c r="S9" s="4"/>
      <c r="T9" s="4"/>
      <c r="U9" s="4"/>
      <c r="V9" s="4"/>
      <c r="W9" s="4"/>
      <c r="X9" s="4"/>
      <c r="Y9" s="4"/>
      <c r="Z9" s="4"/>
      <c r="AA9" s="4"/>
    </row>
    <row r="10" ht="15.75" customHeight="1">
      <c r="A10" s="5" t="s">
        <v>5</v>
      </c>
      <c r="B10" s="6" t="s">
        <v>26</v>
      </c>
      <c r="C10" s="6" t="s">
        <v>7</v>
      </c>
      <c r="D10" s="7" t="s">
        <v>27</v>
      </c>
      <c r="E10" s="8">
        <f>IFERROR(__xludf.DUMMYFUNCTION("IF(ISBLANK(D10), """", COUNTA(SPLIT(D10, "" "")))"),1112.0)</f>
        <v>1112</v>
      </c>
      <c r="F10" s="4"/>
      <c r="G10" s="4"/>
      <c r="H10" s="4"/>
      <c r="I10" s="4"/>
      <c r="J10" s="4"/>
      <c r="K10" s="4"/>
      <c r="L10" s="4"/>
      <c r="M10" s="4"/>
      <c r="N10" s="4"/>
      <c r="O10" s="4"/>
      <c r="P10" s="4"/>
      <c r="Q10" s="4"/>
      <c r="R10" s="4"/>
      <c r="S10" s="4"/>
      <c r="T10" s="4"/>
      <c r="U10" s="4"/>
      <c r="V10" s="4"/>
      <c r="W10" s="4"/>
      <c r="X10" s="4"/>
      <c r="Y10" s="4"/>
      <c r="Z10" s="4"/>
      <c r="AA10" s="4"/>
    </row>
    <row r="11" ht="15.75" customHeight="1">
      <c r="A11" s="5" t="s">
        <v>5</v>
      </c>
      <c r="B11" s="6" t="s">
        <v>28</v>
      </c>
      <c r="C11" s="6" t="s">
        <v>7</v>
      </c>
      <c r="D11" s="7" t="s">
        <v>29</v>
      </c>
      <c r="E11" s="8">
        <f>IFERROR(__xludf.DUMMYFUNCTION("IF(ISBLANK(D11), """", COUNTA(SPLIT(D11, "" "")))"),3528.0)</f>
        <v>3528</v>
      </c>
      <c r="F11" s="4"/>
      <c r="G11" s="4"/>
      <c r="H11" s="4"/>
      <c r="I11" s="4"/>
      <c r="J11" s="4"/>
      <c r="K11" s="4"/>
      <c r="L11" s="4"/>
      <c r="M11" s="4"/>
      <c r="N11" s="4"/>
      <c r="O11" s="4"/>
      <c r="P11" s="4"/>
      <c r="Q11" s="4"/>
      <c r="R11" s="4"/>
      <c r="S11" s="4"/>
      <c r="T11" s="4"/>
      <c r="U11" s="4"/>
      <c r="V11" s="4"/>
      <c r="W11" s="4"/>
      <c r="X11" s="4"/>
      <c r="Y11" s="4"/>
      <c r="Z11" s="4"/>
      <c r="AA11" s="4"/>
    </row>
    <row r="12" ht="15.75" customHeight="1">
      <c r="A12" s="5" t="s">
        <v>5</v>
      </c>
      <c r="B12" s="6" t="s">
        <v>30</v>
      </c>
      <c r="C12" s="6" t="s">
        <v>7</v>
      </c>
      <c r="D12" s="7" t="s">
        <v>31</v>
      </c>
      <c r="E12" s="8">
        <f>IFERROR(__xludf.DUMMYFUNCTION("IF(ISBLANK(D12), """", COUNTA(SPLIT(D12, "" "")))"),3622.0)</f>
        <v>3622</v>
      </c>
      <c r="F12" s="4"/>
      <c r="G12" s="4"/>
      <c r="H12" s="4"/>
      <c r="I12" s="4"/>
      <c r="J12" s="4"/>
      <c r="K12" s="4"/>
      <c r="L12" s="4"/>
      <c r="M12" s="4"/>
      <c r="N12" s="4"/>
      <c r="O12" s="4"/>
      <c r="P12" s="4"/>
      <c r="Q12" s="4"/>
      <c r="R12" s="4"/>
      <c r="S12" s="4"/>
      <c r="T12" s="4"/>
      <c r="U12" s="4"/>
      <c r="V12" s="4"/>
      <c r="W12" s="4"/>
      <c r="X12" s="4"/>
      <c r="Y12" s="4"/>
      <c r="Z12" s="4"/>
      <c r="AA12" s="4"/>
    </row>
    <row r="13" ht="15.75" customHeight="1">
      <c r="A13" s="5" t="s">
        <v>5</v>
      </c>
      <c r="B13" s="6" t="s">
        <v>32</v>
      </c>
      <c r="C13" s="6" t="s">
        <v>7</v>
      </c>
      <c r="D13" s="7" t="s">
        <v>33</v>
      </c>
      <c r="E13" s="8">
        <f>IFERROR(__xludf.DUMMYFUNCTION("IF(ISBLANK(D13), """", COUNTA(SPLIT(D13, "" "")))"),1824.0)</f>
        <v>1824</v>
      </c>
      <c r="F13" s="4"/>
      <c r="G13" s="4"/>
      <c r="H13" s="4"/>
      <c r="I13" s="4"/>
      <c r="J13" s="4"/>
      <c r="K13" s="4"/>
      <c r="L13" s="4"/>
      <c r="M13" s="4"/>
      <c r="N13" s="4"/>
      <c r="O13" s="4"/>
      <c r="P13" s="4"/>
      <c r="Q13" s="4"/>
      <c r="R13" s="4"/>
      <c r="S13" s="4"/>
      <c r="T13" s="4"/>
      <c r="U13" s="4"/>
      <c r="V13" s="4"/>
      <c r="W13" s="4"/>
      <c r="X13" s="4"/>
      <c r="Y13" s="4"/>
      <c r="Z13" s="4"/>
      <c r="AA13" s="4"/>
    </row>
    <row r="14" ht="15.75" customHeight="1">
      <c r="A14" s="5" t="s">
        <v>5</v>
      </c>
      <c r="B14" s="6" t="s">
        <v>34</v>
      </c>
      <c r="C14" s="6" t="s">
        <v>7</v>
      </c>
      <c r="D14" s="7" t="s">
        <v>35</v>
      </c>
      <c r="E14" s="8">
        <f>IFERROR(__xludf.DUMMYFUNCTION("IF(ISBLANK(D14), """", COUNTA(SPLIT(D14, "" "")))"),3233.0)</f>
        <v>3233</v>
      </c>
      <c r="F14" s="4"/>
      <c r="G14" s="4"/>
      <c r="H14" s="4"/>
      <c r="I14" s="4"/>
      <c r="J14" s="4"/>
      <c r="K14" s="4"/>
      <c r="L14" s="4"/>
      <c r="M14" s="4"/>
      <c r="N14" s="4"/>
      <c r="O14" s="4"/>
      <c r="P14" s="4"/>
      <c r="Q14" s="4"/>
      <c r="R14" s="4"/>
      <c r="S14" s="4"/>
      <c r="T14" s="4"/>
      <c r="U14" s="4"/>
      <c r="V14" s="4"/>
      <c r="W14" s="4"/>
      <c r="X14" s="4"/>
      <c r="Y14" s="4"/>
      <c r="Z14" s="4"/>
      <c r="AA14" s="4"/>
    </row>
    <row r="15" ht="15.75" customHeight="1">
      <c r="A15" s="5" t="s">
        <v>5</v>
      </c>
      <c r="B15" s="6" t="s">
        <v>36</v>
      </c>
      <c r="C15" s="6" t="s">
        <v>7</v>
      </c>
      <c r="D15" s="7" t="s">
        <v>37</v>
      </c>
      <c r="E15" s="8">
        <f>IFERROR(__xludf.DUMMYFUNCTION("IF(ISBLANK(D15), """", COUNTA(SPLIT(D15, "" "")))"),3001.0)</f>
        <v>3001</v>
      </c>
      <c r="F15" s="4"/>
      <c r="G15" s="4"/>
      <c r="H15" s="4"/>
      <c r="I15" s="4"/>
      <c r="J15" s="4"/>
      <c r="K15" s="4"/>
      <c r="L15" s="4"/>
      <c r="M15" s="4"/>
      <c r="N15" s="4"/>
      <c r="O15" s="4"/>
      <c r="P15" s="4"/>
      <c r="Q15" s="4"/>
      <c r="R15" s="4"/>
      <c r="S15" s="4"/>
      <c r="T15" s="4"/>
      <c r="U15" s="4"/>
      <c r="V15" s="4"/>
      <c r="W15" s="4"/>
      <c r="X15" s="4"/>
      <c r="Y15" s="4"/>
      <c r="Z15" s="4"/>
      <c r="AA15" s="4"/>
    </row>
    <row r="16" ht="15.75" customHeight="1">
      <c r="A16" s="5" t="s">
        <v>5</v>
      </c>
      <c r="B16" s="6" t="s">
        <v>38</v>
      </c>
      <c r="C16" s="6" t="s">
        <v>7</v>
      </c>
      <c r="D16" s="7" t="s">
        <v>39</v>
      </c>
      <c r="E16" s="8">
        <f>IFERROR(__xludf.DUMMYFUNCTION("IF(ISBLANK(D16), """", COUNTA(SPLIT(D16, "" "")))"),1718.0)</f>
        <v>1718</v>
      </c>
      <c r="F16" s="4"/>
      <c r="G16" s="4"/>
      <c r="H16" s="4"/>
      <c r="I16" s="4"/>
      <c r="J16" s="4"/>
      <c r="K16" s="4"/>
      <c r="L16" s="4"/>
      <c r="M16" s="4"/>
      <c r="N16" s="4"/>
      <c r="O16" s="4"/>
      <c r="P16" s="4"/>
      <c r="Q16" s="4"/>
      <c r="R16" s="4"/>
      <c r="S16" s="4"/>
      <c r="T16" s="4"/>
      <c r="U16" s="4"/>
      <c r="V16" s="4"/>
      <c r="W16" s="4"/>
      <c r="X16" s="4"/>
      <c r="Y16" s="4"/>
      <c r="Z16" s="4"/>
      <c r="AA16" s="4"/>
    </row>
    <row r="17" ht="15.75" customHeight="1">
      <c r="A17" s="12" t="s">
        <v>5</v>
      </c>
      <c r="B17" s="13" t="s">
        <v>40</v>
      </c>
      <c r="C17" s="13" t="s">
        <v>7</v>
      </c>
      <c r="D17" s="14" t="s">
        <v>41</v>
      </c>
      <c r="E17" s="8">
        <f>IFERROR(__xludf.DUMMYFUNCTION("IF(ISBLANK(D17), """", COUNTA(SPLIT(D17, "" "")))"),6763.0)</f>
        <v>6763</v>
      </c>
      <c r="F17" s="4"/>
      <c r="G17" s="4"/>
      <c r="H17" s="4"/>
      <c r="I17" s="4"/>
      <c r="J17" s="4"/>
      <c r="K17" s="4"/>
      <c r="L17" s="4"/>
      <c r="M17" s="4"/>
      <c r="N17" s="4"/>
      <c r="O17" s="4"/>
      <c r="P17" s="4"/>
      <c r="Q17" s="4"/>
      <c r="R17" s="4"/>
      <c r="S17" s="4"/>
      <c r="T17" s="4"/>
      <c r="U17" s="4"/>
      <c r="V17" s="4"/>
      <c r="W17" s="4"/>
      <c r="X17" s="4"/>
      <c r="Y17" s="4"/>
      <c r="Z17" s="4"/>
      <c r="AA17" s="4"/>
    </row>
    <row r="18" ht="15.75" customHeight="1">
      <c r="A18" s="5" t="s">
        <v>5</v>
      </c>
      <c r="B18" s="6" t="s">
        <v>42</v>
      </c>
      <c r="C18" s="6" t="s">
        <v>43</v>
      </c>
      <c r="D18" s="7" t="s">
        <v>44</v>
      </c>
      <c r="E18" s="8">
        <f>IFERROR(__xludf.DUMMYFUNCTION("IF(ISBLANK(D18), """", COUNTA(SPLIT(D18, "" "")))"),1250.0)</f>
        <v>1250</v>
      </c>
      <c r="F18" s="4"/>
      <c r="G18" s="4"/>
      <c r="H18" s="4"/>
      <c r="I18" s="4"/>
      <c r="J18" s="4"/>
      <c r="K18" s="4"/>
      <c r="L18" s="4"/>
      <c r="M18" s="4"/>
      <c r="N18" s="4"/>
      <c r="O18" s="4"/>
      <c r="P18" s="4"/>
      <c r="Q18" s="4"/>
      <c r="R18" s="4"/>
      <c r="S18" s="4"/>
      <c r="T18" s="4"/>
      <c r="U18" s="4"/>
      <c r="V18" s="4"/>
      <c r="W18" s="4"/>
      <c r="X18" s="4"/>
      <c r="Y18" s="4"/>
      <c r="Z18" s="4"/>
      <c r="AA18" s="4"/>
    </row>
    <row r="19" ht="15.75" customHeight="1">
      <c r="A19" s="15" t="s">
        <v>5</v>
      </c>
      <c r="B19" s="16" t="s">
        <v>45</v>
      </c>
      <c r="C19" s="16" t="s">
        <v>43</v>
      </c>
      <c r="D19" s="17" t="s">
        <v>46</v>
      </c>
      <c r="E19" s="8">
        <f>IFERROR(__xludf.DUMMYFUNCTION("IF(ISBLANK(D19), """", COUNTA(SPLIT(D19, "" "")))"),1437.0)</f>
        <v>1437</v>
      </c>
      <c r="F19" s="4"/>
      <c r="G19" s="4"/>
      <c r="H19" s="4"/>
      <c r="I19" s="4"/>
      <c r="J19" s="4"/>
      <c r="K19" s="4"/>
      <c r="L19" s="4"/>
      <c r="M19" s="4"/>
      <c r="N19" s="4"/>
      <c r="O19" s="4"/>
      <c r="P19" s="4"/>
      <c r="Q19" s="4"/>
      <c r="R19" s="4"/>
      <c r="S19" s="4"/>
      <c r="T19" s="4"/>
      <c r="U19" s="4"/>
      <c r="V19" s="4"/>
      <c r="W19" s="4"/>
      <c r="X19" s="4"/>
      <c r="Y19" s="4"/>
      <c r="Z19" s="4"/>
      <c r="AA19" s="4"/>
    </row>
    <row r="20" ht="15.75" customHeight="1">
      <c r="A20" s="18" t="s">
        <v>5</v>
      </c>
      <c r="B20" s="19" t="s">
        <v>47</v>
      </c>
      <c r="C20" s="19" t="s">
        <v>48</v>
      </c>
      <c r="D20" s="20" t="s">
        <v>49</v>
      </c>
      <c r="E20" s="8">
        <f>IFERROR(__xludf.DUMMYFUNCTION("IF(ISBLANK(D20), """", COUNTA(SPLIT(D20, "" "")))"),854.0)</f>
        <v>854</v>
      </c>
      <c r="F20" s="4"/>
      <c r="G20" s="4"/>
      <c r="H20" s="4"/>
      <c r="I20" s="4"/>
      <c r="J20" s="4"/>
      <c r="K20" s="4"/>
      <c r="L20" s="4"/>
      <c r="M20" s="4"/>
      <c r="N20" s="4"/>
      <c r="O20" s="4"/>
      <c r="P20" s="4"/>
      <c r="Q20" s="4"/>
      <c r="R20" s="4"/>
      <c r="S20" s="4"/>
      <c r="T20" s="4"/>
      <c r="U20" s="4"/>
      <c r="V20" s="4"/>
      <c r="W20" s="4"/>
      <c r="X20" s="4"/>
      <c r="Y20" s="4"/>
      <c r="Z20" s="4"/>
      <c r="AA20" s="4"/>
    </row>
    <row r="21" ht="15.75" customHeight="1">
      <c r="A21" s="5" t="s">
        <v>5</v>
      </c>
      <c r="B21" s="6" t="s">
        <v>50</v>
      </c>
      <c r="C21" s="6" t="s">
        <v>48</v>
      </c>
      <c r="D21" s="7" t="s">
        <v>51</v>
      </c>
      <c r="E21" s="8">
        <f>IFERROR(__xludf.DUMMYFUNCTION("IF(ISBLANK(D21), """", COUNTA(SPLIT(D21, "" "")))"),964.0)</f>
        <v>964</v>
      </c>
      <c r="F21" s="4"/>
      <c r="G21" s="4"/>
      <c r="H21" s="4"/>
      <c r="I21" s="4"/>
      <c r="J21" s="4"/>
      <c r="K21" s="4"/>
      <c r="L21" s="4"/>
      <c r="M21" s="4"/>
      <c r="N21" s="4"/>
      <c r="O21" s="4"/>
      <c r="P21" s="4"/>
      <c r="Q21" s="4"/>
      <c r="R21" s="4"/>
      <c r="S21" s="4"/>
      <c r="T21" s="4"/>
      <c r="U21" s="4"/>
      <c r="V21" s="4"/>
      <c r="W21" s="4"/>
      <c r="X21" s="4"/>
      <c r="Y21" s="4"/>
      <c r="Z21" s="4"/>
      <c r="AA21" s="4"/>
    </row>
    <row r="22" ht="15.75" customHeight="1">
      <c r="A22" s="5" t="s">
        <v>5</v>
      </c>
      <c r="B22" s="6" t="s">
        <v>52</v>
      </c>
      <c r="C22" s="6" t="s">
        <v>48</v>
      </c>
      <c r="D22" s="7" t="s">
        <v>53</v>
      </c>
      <c r="E22" s="8">
        <f>IFERROR(__xludf.DUMMYFUNCTION("IF(ISBLANK(D22), """", COUNTA(SPLIT(D22, "" "")))"),1164.0)</f>
        <v>1164</v>
      </c>
      <c r="F22" s="4"/>
      <c r="G22" s="4"/>
      <c r="H22" s="4"/>
      <c r="I22" s="4"/>
      <c r="J22" s="4"/>
      <c r="K22" s="4"/>
      <c r="L22" s="4"/>
      <c r="M22" s="4"/>
      <c r="N22" s="4"/>
      <c r="O22" s="4"/>
      <c r="P22" s="4"/>
      <c r="Q22" s="4"/>
      <c r="R22" s="4"/>
      <c r="S22" s="4"/>
      <c r="T22" s="4"/>
      <c r="U22" s="4"/>
      <c r="V22" s="4"/>
      <c r="W22" s="4"/>
      <c r="X22" s="4"/>
      <c r="Y22" s="4"/>
      <c r="Z22" s="4"/>
      <c r="AA22" s="4"/>
    </row>
    <row r="23" ht="15.75" customHeight="1">
      <c r="A23" s="5" t="s">
        <v>5</v>
      </c>
      <c r="B23" s="6" t="s">
        <v>54</v>
      </c>
      <c r="C23" s="6" t="s">
        <v>48</v>
      </c>
      <c r="D23" s="7" t="s">
        <v>55</v>
      </c>
      <c r="E23" s="8">
        <f>IFERROR(__xludf.DUMMYFUNCTION("IF(ISBLANK(D23), """", COUNTA(SPLIT(D23, "" "")))"),1265.0)</f>
        <v>1265</v>
      </c>
      <c r="F23" s="4"/>
      <c r="G23" s="4"/>
      <c r="H23" s="4"/>
      <c r="I23" s="4"/>
      <c r="J23" s="4"/>
      <c r="K23" s="4"/>
      <c r="L23" s="4"/>
      <c r="M23" s="4"/>
      <c r="N23" s="4"/>
      <c r="O23" s="4"/>
      <c r="P23" s="4"/>
      <c r="Q23" s="4"/>
      <c r="R23" s="4"/>
      <c r="S23" s="4"/>
      <c r="T23" s="4"/>
      <c r="U23" s="4"/>
      <c r="V23" s="4"/>
      <c r="W23" s="4"/>
      <c r="X23" s="4"/>
      <c r="Y23" s="4"/>
      <c r="Z23" s="4"/>
      <c r="AA23" s="4"/>
    </row>
    <row r="24" ht="15.75" customHeight="1">
      <c r="A24" s="5" t="s">
        <v>5</v>
      </c>
      <c r="B24" s="6" t="s">
        <v>56</v>
      </c>
      <c r="C24" s="6" t="s">
        <v>48</v>
      </c>
      <c r="D24" s="7" t="s">
        <v>57</v>
      </c>
      <c r="E24" s="8">
        <f>IFERROR(__xludf.DUMMYFUNCTION("IF(ISBLANK(D24), """", COUNTA(SPLIT(D24, "" "")))"),1497.0)</f>
        <v>1497</v>
      </c>
      <c r="F24" s="4"/>
      <c r="G24" s="4"/>
      <c r="H24" s="4"/>
      <c r="I24" s="4"/>
      <c r="J24" s="4"/>
      <c r="K24" s="4"/>
      <c r="L24" s="4"/>
      <c r="M24" s="4"/>
      <c r="N24" s="4"/>
      <c r="O24" s="4"/>
      <c r="P24" s="4"/>
      <c r="Q24" s="4"/>
      <c r="R24" s="4"/>
      <c r="S24" s="4"/>
      <c r="T24" s="4"/>
      <c r="U24" s="4"/>
      <c r="V24" s="4"/>
      <c r="W24" s="4"/>
      <c r="X24" s="4"/>
      <c r="Y24" s="4"/>
      <c r="Z24" s="4"/>
      <c r="AA24" s="4"/>
    </row>
    <row r="25" ht="15.75" customHeight="1">
      <c r="A25" s="5" t="s">
        <v>5</v>
      </c>
      <c r="B25" s="6" t="s">
        <v>58</v>
      </c>
      <c r="C25" s="6" t="s">
        <v>59</v>
      </c>
      <c r="D25" s="7" t="s">
        <v>60</v>
      </c>
      <c r="E25" s="8">
        <f>IFERROR(__xludf.DUMMYFUNCTION("IF(ISBLANK(D25), """", COUNTA(SPLIT(D25, "" "")))"),964.0)</f>
        <v>964</v>
      </c>
      <c r="F25" s="4"/>
      <c r="G25" s="4"/>
      <c r="H25" s="4"/>
      <c r="I25" s="4"/>
      <c r="J25" s="4"/>
      <c r="K25" s="4"/>
      <c r="L25" s="4"/>
      <c r="M25" s="4"/>
      <c r="N25" s="4"/>
      <c r="O25" s="4"/>
      <c r="P25" s="4"/>
      <c r="Q25" s="4"/>
      <c r="R25" s="4"/>
      <c r="S25" s="4"/>
      <c r="T25" s="4"/>
      <c r="U25" s="4"/>
      <c r="V25" s="4"/>
      <c r="W25" s="4"/>
      <c r="X25" s="4"/>
      <c r="Y25" s="4"/>
      <c r="Z25" s="4"/>
      <c r="AA25" s="4"/>
    </row>
    <row r="26" ht="15.75" customHeight="1">
      <c r="A26" s="5" t="s">
        <v>5</v>
      </c>
      <c r="B26" s="6" t="s">
        <v>61</v>
      </c>
      <c r="C26" s="6" t="s">
        <v>62</v>
      </c>
      <c r="D26" s="7" t="s">
        <v>63</v>
      </c>
      <c r="E26" s="8">
        <f>IFERROR(__xludf.DUMMYFUNCTION("IF(ISBLANK(D26), """", COUNTA(SPLIT(D26, "" "")))"),1424.0)</f>
        <v>1424</v>
      </c>
      <c r="F26" s="4"/>
      <c r="G26" s="4"/>
      <c r="H26" s="4"/>
      <c r="I26" s="4"/>
      <c r="J26" s="4"/>
      <c r="K26" s="4"/>
      <c r="L26" s="4"/>
      <c r="M26" s="4"/>
      <c r="N26" s="4"/>
      <c r="O26" s="4"/>
      <c r="P26" s="4"/>
      <c r="Q26" s="4"/>
      <c r="R26" s="4"/>
      <c r="S26" s="4"/>
      <c r="T26" s="4"/>
      <c r="U26" s="4"/>
      <c r="V26" s="4"/>
      <c r="W26" s="4"/>
      <c r="X26" s="4"/>
      <c r="Y26" s="4"/>
      <c r="Z26" s="4"/>
      <c r="AA26" s="4"/>
    </row>
    <row r="27" ht="15.75" customHeight="1">
      <c r="A27" s="5" t="s">
        <v>5</v>
      </c>
      <c r="B27" s="6" t="s">
        <v>64</v>
      </c>
      <c r="C27" s="6" t="s">
        <v>65</v>
      </c>
      <c r="D27" s="7" t="s">
        <v>66</v>
      </c>
      <c r="E27" s="8">
        <f>IFERROR(__xludf.DUMMYFUNCTION("IF(ISBLANK(D27), """", COUNTA(SPLIT(D27, "" "")))"),1488.0)</f>
        <v>1488</v>
      </c>
      <c r="F27" s="4"/>
      <c r="G27" s="4"/>
      <c r="H27" s="4"/>
      <c r="I27" s="4"/>
      <c r="J27" s="4"/>
      <c r="K27" s="4"/>
      <c r="L27" s="4"/>
      <c r="M27" s="4"/>
      <c r="N27" s="4"/>
      <c r="O27" s="4"/>
      <c r="P27" s="4"/>
      <c r="Q27" s="4"/>
      <c r="R27" s="4"/>
      <c r="S27" s="4"/>
      <c r="T27" s="4"/>
      <c r="U27" s="4"/>
      <c r="V27" s="4"/>
      <c r="W27" s="4"/>
      <c r="X27" s="4"/>
      <c r="Y27" s="4"/>
      <c r="Z27" s="4"/>
      <c r="AA27" s="4"/>
    </row>
    <row r="28" ht="15.75" customHeight="1">
      <c r="A28" s="5" t="s">
        <v>5</v>
      </c>
      <c r="B28" s="6" t="s">
        <v>67</v>
      </c>
      <c r="C28" s="6" t="s">
        <v>65</v>
      </c>
      <c r="D28" s="7" t="s">
        <v>68</v>
      </c>
      <c r="E28" s="8">
        <f>IFERROR(__xludf.DUMMYFUNCTION("IF(ISBLANK(D28), """", COUNTA(SPLIT(D28, "" "")))"),1401.0)</f>
        <v>1401</v>
      </c>
      <c r="F28" s="4"/>
      <c r="G28" s="4"/>
      <c r="H28" s="4"/>
      <c r="I28" s="4"/>
      <c r="J28" s="4"/>
      <c r="K28" s="4"/>
      <c r="L28" s="4"/>
      <c r="M28" s="4"/>
      <c r="N28" s="4"/>
      <c r="O28" s="4"/>
      <c r="P28" s="4"/>
      <c r="Q28" s="4"/>
      <c r="R28" s="4"/>
      <c r="S28" s="4"/>
      <c r="T28" s="4"/>
      <c r="U28" s="4"/>
      <c r="V28" s="4"/>
      <c r="W28" s="4"/>
      <c r="X28" s="4"/>
      <c r="Y28" s="4"/>
      <c r="Z28" s="4"/>
      <c r="AA28" s="4"/>
    </row>
    <row r="29" ht="15.75" customHeight="1">
      <c r="A29" s="5" t="s">
        <v>5</v>
      </c>
      <c r="B29" s="6" t="s">
        <v>69</v>
      </c>
      <c r="C29" s="6" t="s">
        <v>65</v>
      </c>
      <c r="D29" s="7" t="s">
        <v>70</v>
      </c>
      <c r="E29" s="8">
        <f>IFERROR(__xludf.DUMMYFUNCTION("IF(ISBLANK(D29), """", COUNTA(SPLIT(D29, "" "")))"),1744.0)</f>
        <v>1744</v>
      </c>
      <c r="F29" s="4"/>
      <c r="G29" s="4"/>
      <c r="H29" s="4"/>
      <c r="I29" s="4"/>
      <c r="J29" s="4"/>
      <c r="K29" s="4"/>
      <c r="L29" s="4"/>
      <c r="M29" s="4"/>
      <c r="N29" s="4"/>
      <c r="O29" s="4"/>
      <c r="P29" s="4"/>
      <c r="Q29" s="4"/>
      <c r="R29" s="4"/>
      <c r="S29" s="4"/>
      <c r="T29" s="4"/>
      <c r="U29" s="4"/>
      <c r="V29" s="4"/>
      <c r="W29" s="4"/>
      <c r="X29" s="4"/>
      <c r="Y29" s="4"/>
      <c r="Z29" s="4"/>
      <c r="AA29" s="4"/>
    </row>
    <row r="30" ht="15.75" customHeight="1">
      <c r="A30" s="5" t="s">
        <v>5</v>
      </c>
      <c r="B30" s="6" t="s">
        <v>71</v>
      </c>
      <c r="C30" s="6" t="s">
        <v>72</v>
      </c>
      <c r="D30" s="7" t="s">
        <v>73</v>
      </c>
      <c r="E30" s="8">
        <f>IFERROR(__xludf.DUMMYFUNCTION("IF(ISBLANK(D30), """", COUNTA(SPLIT(D30, "" "")))"),961.0)</f>
        <v>961</v>
      </c>
      <c r="F30" s="4"/>
      <c r="G30" s="4"/>
      <c r="H30" s="4"/>
      <c r="I30" s="4"/>
      <c r="J30" s="4"/>
      <c r="K30" s="4"/>
      <c r="L30" s="4"/>
      <c r="M30" s="4"/>
      <c r="N30" s="4"/>
      <c r="O30" s="4"/>
      <c r="P30" s="4"/>
      <c r="Q30" s="4"/>
      <c r="R30" s="4"/>
      <c r="S30" s="4"/>
      <c r="T30" s="4"/>
      <c r="U30" s="4"/>
      <c r="V30" s="4"/>
      <c r="W30" s="4"/>
      <c r="X30" s="4"/>
      <c r="Y30" s="4"/>
      <c r="Z30" s="4"/>
      <c r="AA30" s="4"/>
    </row>
    <row r="31" ht="15.75" customHeight="1">
      <c r="A31" s="5" t="s">
        <v>5</v>
      </c>
      <c r="B31" s="6" t="s">
        <v>74</v>
      </c>
      <c r="C31" s="6" t="s">
        <v>72</v>
      </c>
      <c r="D31" s="7" t="s">
        <v>75</v>
      </c>
      <c r="E31" s="8">
        <f>IFERROR(__xludf.DUMMYFUNCTION("IF(ISBLANK(D31), """", COUNTA(SPLIT(D31, "" "")))"),1095.0)</f>
        <v>1095</v>
      </c>
      <c r="F31" s="4"/>
      <c r="G31" s="4"/>
      <c r="H31" s="4"/>
      <c r="I31" s="4"/>
      <c r="J31" s="4"/>
      <c r="K31" s="4"/>
      <c r="L31" s="4"/>
      <c r="M31" s="4"/>
      <c r="N31" s="4"/>
      <c r="O31" s="4"/>
      <c r="P31" s="4"/>
      <c r="Q31" s="4"/>
      <c r="R31" s="4"/>
      <c r="S31" s="4"/>
      <c r="T31" s="4"/>
      <c r="U31" s="4"/>
      <c r="V31" s="4"/>
      <c r="W31" s="4"/>
      <c r="X31" s="4"/>
      <c r="Y31" s="4"/>
      <c r="Z31" s="4"/>
      <c r="AA31" s="4"/>
    </row>
    <row r="32" ht="15.75" customHeight="1">
      <c r="A32" s="5" t="s">
        <v>5</v>
      </c>
      <c r="B32" s="6" t="s">
        <v>76</v>
      </c>
      <c r="C32" s="6" t="s">
        <v>77</v>
      </c>
      <c r="D32" s="7" t="s">
        <v>78</v>
      </c>
      <c r="E32" s="8">
        <f>IFERROR(__xludf.DUMMYFUNCTION("IF(ISBLANK(D32), """", COUNTA(SPLIT(D32, "" "")))"),962.0)</f>
        <v>962</v>
      </c>
      <c r="F32" s="4"/>
      <c r="G32" s="4"/>
      <c r="H32" s="4"/>
      <c r="I32" s="4"/>
      <c r="J32" s="4"/>
      <c r="K32" s="4"/>
      <c r="L32" s="4"/>
      <c r="M32" s="4"/>
      <c r="N32" s="4"/>
      <c r="O32" s="4"/>
      <c r="P32" s="4"/>
      <c r="Q32" s="4"/>
      <c r="R32" s="4"/>
      <c r="S32" s="4"/>
      <c r="T32" s="4"/>
      <c r="U32" s="4"/>
      <c r="V32" s="4"/>
      <c r="W32" s="4"/>
      <c r="X32" s="4"/>
      <c r="Y32" s="4"/>
      <c r="Z32" s="4"/>
      <c r="AA32" s="4"/>
    </row>
    <row r="33" ht="15.75" customHeight="1">
      <c r="A33" s="5" t="s">
        <v>5</v>
      </c>
      <c r="B33" s="6" t="s">
        <v>79</v>
      </c>
      <c r="C33" s="6" t="s">
        <v>80</v>
      </c>
      <c r="D33" s="7" t="s">
        <v>81</v>
      </c>
      <c r="E33" s="8">
        <f>IFERROR(__xludf.DUMMYFUNCTION("IF(ISBLANK(D33), """", COUNTA(SPLIT(D33, "" "")))"),1260.0)</f>
        <v>1260</v>
      </c>
      <c r="F33" s="4"/>
      <c r="G33" s="4"/>
      <c r="H33" s="4"/>
      <c r="I33" s="4"/>
      <c r="J33" s="4"/>
      <c r="K33" s="4"/>
      <c r="L33" s="4"/>
      <c r="M33" s="4"/>
      <c r="N33" s="4"/>
      <c r="O33" s="4"/>
      <c r="P33" s="4"/>
      <c r="Q33" s="4"/>
      <c r="R33" s="4"/>
      <c r="S33" s="4"/>
      <c r="T33" s="4"/>
      <c r="U33" s="4"/>
      <c r="V33" s="4"/>
      <c r="W33" s="4"/>
      <c r="X33" s="4"/>
      <c r="Y33" s="4"/>
      <c r="Z33" s="4"/>
      <c r="AA33" s="4"/>
    </row>
    <row r="34" ht="15.75" customHeight="1">
      <c r="A34" s="5" t="s">
        <v>5</v>
      </c>
      <c r="B34" s="6" t="s">
        <v>82</v>
      </c>
      <c r="C34" s="6" t="s">
        <v>83</v>
      </c>
      <c r="D34" s="7" t="s">
        <v>84</v>
      </c>
      <c r="E34" s="8">
        <f>IFERROR(__xludf.DUMMYFUNCTION("IF(ISBLANK(D34), """", COUNTA(SPLIT(D34, "" "")))"),1627.0)</f>
        <v>1627</v>
      </c>
      <c r="F34" s="4"/>
      <c r="G34" s="4"/>
      <c r="H34" s="4"/>
      <c r="I34" s="4"/>
      <c r="J34" s="4"/>
      <c r="K34" s="4"/>
      <c r="L34" s="4"/>
      <c r="M34" s="4"/>
      <c r="N34" s="4"/>
      <c r="O34" s="4"/>
      <c r="P34" s="4"/>
      <c r="Q34" s="4"/>
      <c r="R34" s="4"/>
      <c r="S34" s="4"/>
      <c r="T34" s="4"/>
      <c r="U34" s="4"/>
      <c r="V34" s="4"/>
      <c r="W34" s="4"/>
      <c r="X34" s="4"/>
      <c r="Y34" s="4"/>
      <c r="Z34" s="4"/>
      <c r="AA34" s="4"/>
    </row>
    <row r="35" ht="15.75" customHeight="1">
      <c r="A35" s="5" t="s">
        <v>5</v>
      </c>
      <c r="B35" s="6" t="s">
        <v>85</v>
      </c>
      <c r="C35" s="6" t="s">
        <v>86</v>
      </c>
      <c r="D35" s="21" t="s">
        <v>87</v>
      </c>
      <c r="E35" s="8">
        <f>IFERROR(__xludf.DUMMYFUNCTION("IF(ISBLANK(D35), """", COUNTA(SPLIT(D35, "" "")))"),596.0)</f>
        <v>596</v>
      </c>
      <c r="F35" s="4"/>
      <c r="G35" s="4"/>
      <c r="H35" s="4"/>
      <c r="I35" s="4"/>
      <c r="J35" s="4"/>
      <c r="K35" s="4"/>
      <c r="L35" s="4"/>
      <c r="M35" s="4"/>
      <c r="N35" s="4"/>
      <c r="O35" s="4"/>
      <c r="P35" s="4"/>
      <c r="Q35" s="4"/>
      <c r="R35" s="4"/>
      <c r="S35" s="4"/>
      <c r="T35" s="4"/>
      <c r="U35" s="4"/>
      <c r="V35" s="4"/>
      <c r="W35" s="4"/>
      <c r="X35" s="4"/>
      <c r="Y35" s="4"/>
      <c r="Z35" s="4"/>
      <c r="AA35" s="4"/>
    </row>
    <row r="36" ht="15.75" customHeight="1">
      <c r="A36" s="5" t="s">
        <v>5</v>
      </c>
      <c r="B36" s="6" t="s">
        <v>88</v>
      </c>
      <c r="C36" s="6" t="s">
        <v>86</v>
      </c>
      <c r="D36" s="7" t="s">
        <v>89</v>
      </c>
      <c r="E36" s="8">
        <f>IFERROR(__xludf.DUMMYFUNCTION("IF(ISBLANK(D36), """", COUNTA(SPLIT(D36, "" "")))"),1521.0)</f>
        <v>1521</v>
      </c>
      <c r="F36" s="4"/>
      <c r="G36" s="4"/>
      <c r="H36" s="4"/>
      <c r="I36" s="4"/>
      <c r="J36" s="4"/>
      <c r="K36" s="4"/>
      <c r="L36" s="4"/>
      <c r="M36" s="4"/>
      <c r="N36" s="4"/>
      <c r="O36" s="4"/>
      <c r="P36" s="4"/>
      <c r="Q36" s="4"/>
      <c r="R36" s="4"/>
      <c r="S36" s="4"/>
      <c r="T36" s="4"/>
      <c r="U36" s="4"/>
      <c r="V36" s="4"/>
      <c r="W36" s="4"/>
      <c r="X36" s="4"/>
      <c r="Y36" s="4"/>
      <c r="Z36" s="4"/>
      <c r="AA36" s="4"/>
    </row>
    <row r="37" ht="15.75" customHeight="1">
      <c r="A37" s="5" t="s">
        <v>90</v>
      </c>
      <c r="B37" s="6" t="s">
        <v>91</v>
      </c>
      <c r="C37" s="6" t="s">
        <v>7</v>
      </c>
      <c r="D37" s="7" t="s">
        <v>92</v>
      </c>
      <c r="E37" s="8">
        <f>IFERROR(__xludf.DUMMYFUNCTION("IF(ISBLANK(D37), """", COUNTA(SPLIT(D37, "" "")))"),315.0)</f>
        <v>315</v>
      </c>
      <c r="F37" s="4"/>
      <c r="G37" s="4"/>
      <c r="H37" s="4"/>
      <c r="I37" s="4"/>
      <c r="J37" s="4"/>
      <c r="K37" s="4"/>
      <c r="L37" s="4"/>
      <c r="M37" s="4"/>
      <c r="N37" s="4"/>
      <c r="O37" s="4"/>
      <c r="P37" s="4"/>
      <c r="Q37" s="4"/>
      <c r="R37" s="4"/>
      <c r="S37" s="4"/>
      <c r="T37" s="4"/>
      <c r="U37" s="4"/>
      <c r="V37" s="4"/>
      <c r="W37" s="4"/>
      <c r="X37" s="4"/>
      <c r="Y37" s="4"/>
      <c r="Z37" s="4"/>
      <c r="AA37" s="4"/>
    </row>
    <row r="38" ht="15.75" customHeight="1">
      <c r="A38" s="5" t="s">
        <v>90</v>
      </c>
      <c r="B38" s="6" t="s">
        <v>93</v>
      </c>
      <c r="C38" s="6" t="s">
        <v>48</v>
      </c>
      <c r="D38" s="7" t="s">
        <v>94</v>
      </c>
      <c r="E38" s="8">
        <f>IFERROR(__xludf.DUMMYFUNCTION("IF(ISBLANK(D38), """", COUNTA(SPLIT(D38, "" "")))"),364.0)</f>
        <v>364</v>
      </c>
      <c r="F38" s="4"/>
      <c r="G38" s="4"/>
      <c r="H38" s="4"/>
      <c r="I38" s="4"/>
      <c r="J38" s="4"/>
      <c r="K38" s="4"/>
      <c r="L38" s="4"/>
      <c r="M38" s="4"/>
      <c r="N38" s="4"/>
      <c r="O38" s="4"/>
      <c r="P38" s="4"/>
      <c r="Q38" s="4"/>
      <c r="R38" s="4"/>
      <c r="S38" s="4"/>
      <c r="T38" s="4"/>
      <c r="U38" s="4"/>
      <c r="V38" s="4"/>
      <c r="W38" s="4"/>
      <c r="X38" s="4"/>
      <c r="Y38" s="4"/>
      <c r="Z38" s="4"/>
      <c r="AA38" s="4"/>
    </row>
    <row r="39" ht="15.75" customHeight="1">
      <c r="A39" s="5" t="s">
        <v>90</v>
      </c>
      <c r="B39" s="6" t="s">
        <v>95</v>
      </c>
      <c r="C39" s="6" t="s">
        <v>96</v>
      </c>
      <c r="D39" s="7" t="s">
        <v>97</v>
      </c>
      <c r="E39" s="8">
        <f>IFERROR(__xludf.DUMMYFUNCTION("IF(ISBLANK(D39), """", COUNTA(SPLIT(D39, "" "")))"),525.0)</f>
        <v>525</v>
      </c>
      <c r="F39" s="4"/>
      <c r="G39" s="4"/>
      <c r="H39" s="4"/>
      <c r="I39" s="4"/>
      <c r="J39" s="4"/>
      <c r="K39" s="4"/>
      <c r="L39" s="4"/>
      <c r="M39" s="4"/>
      <c r="N39" s="4"/>
      <c r="O39" s="4"/>
      <c r="P39" s="4"/>
      <c r="Q39" s="4"/>
      <c r="R39" s="4"/>
      <c r="S39" s="4"/>
      <c r="T39" s="4"/>
      <c r="U39" s="4"/>
      <c r="V39" s="4"/>
      <c r="W39" s="4"/>
      <c r="X39" s="4"/>
      <c r="Y39" s="4"/>
      <c r="Z39" s="4"/>
      <c r="AA39" s="4"/>
    </row>
    <row r="40" ht="15.75" customHeight="1">
      <c r="A40" s="15" t="s">
        <v>90</v>
      </c>
      <c r="B40" s="16" t="s">
        <v>98</v>
      </c>
      <c r="C40" s="16" t="s">
        <v>99</v>
      </c>
      <c r="D40" s="17" t="s">
        <v>100</v>
      </c>
      <c r="E40" s="8">
        <f>IFERROR(__xludf.DUMMYFUNCTION("IF(ISBLANK(D40), """", COUNTA(SPLIT(D40, "" "")))"),417.0)</f>
        <v>417</v>
      </c>
      <c r="F40" s="4"/>
      <c r="G40" s="4"/>
      <c r="H40" s="4"/>
      <c r="I40" s="4"/>
      <c r="J40" s="4"/>
      <c r="K40" s="4"/>
      <c r="L40" s="4"/>
      <c r="M40" s="4"/>
      <c r="N40" s="4"/>
      <c r="O40" s="4"/>
      <c r="P40" s="4"/>
      <c r="Q40" s="4"/>
      <c r="R40" s="4"/>
      <c r="S40" s="4"/>
      <c r="T40" s="4"/>
      <c r="U40" s="4"/>
      <c r="V40" s="4"/>
      <c r="W40" s="4"/>
      <c r="X40" s="4"/>
      <c r="Y40" s="4"/>
      <c r="Z40" s="4"/>
      <c r="AA40" s="4"/>
    </row>
    <row r="41" ht="15.75" customHeight="1">
      <c r="A41" s="18" t="s">
        <v>90</v>
      </c>
      <c r="B41" s="19" t="s">
        <v>101</v>
      </c>
      <c r="C41" s="19" t="s">
        <v>59</v>
      </c>
      <c r="D41" s="20" t="s">
        <v>102</v>
      </c>
      <c r="E41" s="8">
        <f>IFERROR(__xludf.DUMMYFUNCTION("IF(ISBLANK(D41), """", COUNTA(SPLIT(D41, "" "")))"),293.0)</f>
        <v>293</v>
      </c>
      <c r="F41" s="4"/>
      <c r="G41" s="4"/>
      <c r="H41" s="4"/>
      <c r="I41" s="4"/>
      <c r="J41" s="4"/>
      <c r="K41" s="4"/>
      <c r="L41" s="4"/>
      <c r="M41" s="4"/>
      <c r="N41" s="4"/>
      <c r="O41" s="4"/>
      <c r="P41" s="4"/>
      <c r="Q41" s="4"/>
      <c r="R41" s="4"/>
      <c r="S41" s="4"/>
      <c r="T41" s="4"/>
      <c r="U41" s="4"/>
      <c r="V41" s="4"/>
      <c r="W41" s="4"/>
      <c r="X41" s="4"/>
      <c r="Y41" s="4"/>
      <c r="Z41" s="4"/>
      <c r="AA41" s="4"/>
    </row>
    <row r="42" ht="15.75" customHeight="1">
      <c r="A42" s="5" t="s">
        <v>90</v>
      </c>
      <c r="B42" s="6" t="s">
        <v>103</v>
      </c>
      <c r="C42" s="6" t="s">
        <v>62</v>
      </c>
      <c r="D42" s="22" t="s">
        <v>104</v>
      </c>
      <c r="E42" s="8">
        <f>IFERROR(__xludf.DUMMYFUNCTION("IF(ISBLANK(D42), """", COUNTA(SPLIT(D42, "" "")))"),311.0)</f>
        <v>311</v>
      </c>
      <c r="F42" s="4"/>
      <c r="G42" s="4"/>
      <c r="H42" s="4"/>
      <c r="I42" s="4"/>
      <c r="J42" s="4"/>
      <c r="K42" s="4"/>
      <c r="L42" s="4"/>
      <c r="M42" s="4"/>
      <c r="N42" s="4"/>
      <c r="O42" s="4"/>
      <c r="P42" s="4"/>
      <c r="Q42" s="4"/>
      <c r="R42" s="4"/>
      <c r="S42" s="4"/>
      <c r="T42" s="4"/>
      <c r="U42" s="4"/>
      <c r="V42" s="4"/>
      <c r="W42" s="4"/>
      <c r="X42" s="4"/>
      <c r="Y42" s="4"/>
      <c r="Z42" s="4"/>
      <c r="AA42" s="4"/>
    </row>
    <row r="43" ht="15.75" customHeight="1">
      <c r="A43" s="5" t="s">
        <v>90</v>
      </c>
      <c r="B43" s="6" t="s">
        <v>105</v>
      </c>
      <c r="C43" s="6" t="s">
        <v>106</v>
      </c>
      <c r="D43" s="7" t="s">
        <v>107</v>
      </c>
      <c r="E43" s="8">
        <f>IFERROR(__xludf.DUMMYFUNCTION("IF(ISBLANK(D43), """", COUNTA(SPLIT(D43, "" "")))"),269.0)</f>
        <v>269</v>
      </c>
      <c r="F43" s="4"/>
      <c r="G43" s="4"/>
      <c r="H43" s="4"/>
      <c r="I43" s="4"/>
      <c r="J43" s="4"/>
      <c r="K43" s="4"/>
      <c r="L43" s="4"/>
      <c r="M43" s="4"/>
      <c r="N43" s="4"/>
      <c r="O43" s="4"/>
      <c r="P43" s="4"/>
      <c r="Q43" s="4"/>
      <c r="R43" s="4"/>
      <c r="S43" s="4"/>
      <c r="T43" s="4"/>
      <c r="U43" s="4"/>
      <c r="V43" s="4"/>
      <c r="W43" s="4"/>
      <c r="X43" s="4"/>
      <c r="Y43" s="4"/>
      <c r="Z43" s="4"/>
      <c r="AA43" s="4"/>
    </row>
    <row r="44" ht="15.75" customHeight="1">
      <c r="A44" s="5" t="s">
        <v>90</v>
      </c>
      <c r="B44" s="6" t="s">
        <v>108</v>
      </c>
      <c r="C44" s="6" t="s">
        <v>109</v>
      </c>
      <c r="D44" s="7" t="s">
        <v>110</v>
      </c>
      <c r="E44" s="8">
        <f>IFERROR(__xludf.DUMMYFUNCTION("IF(ISBLANK(D44), """", COUNTA(SPLIT(D44, "" "")))"),220.0)</f>
        <v>220</v>
      </c>
      <c r="F44" s="4"/>
      <c r="G44" s="4"/>
      <c r="H44" s="4"/>
      <c r="I44" s="4"/>
      <c r="J44" s="4"/>
      <c r="K44" s="4"/>
      <c r="L44" s="4"/>
      <c r="M44" s="4"/>
      <c r="N44" s="4"/>
      <c r="O44" s="4"/>
      <c r="P44" s="4"/>
      <c r="Q44" s="4"/>
      <c r="R44" s="4"/>
      <c r="S44" s="4"/>
      <c r="T44" s="4"/>
      <c r="U44" s="4"/>
      <c r="V44" s="4"/>
      <c r="W44" s="4"/>
      <c r="X44" s="4"/>
      <c r="Y44" s="4"/>
      <c r="Z44" s="4"/>
      <c r="AA44" s="4"/>
    </row>
    <row r="45" ht="15.75" customHeight="1">
      <c r="A45" s="5" t="s">
        <v>90</v>
      </c>
      <c r="B45" s="6" t="s">
        <v>111</v>
      </c>
      <c r="C45" s="6" t="s">
        <v>72</v>
      </c>
      <c r="D45" s="7" t="s">
        <v>112</v>
      </c>
      <c r="E45" s="8">
        <f>IFERROR(__xludf.DUMMYFUNCTION("IF(ISBLANK(D45), """", COUNTA(SPLIT(D45, "" "")))"),327.0)</f>
        <v>327</v>
      </c>
      <c r="F45" s="4"/>
      <c r="G45" s="4"/>
      <c r="H45" s="4"/>
      <c r="I45" s="4"/>
      <c r="J45" s="4"/>
      <c r="K45" s="4"/>
      <c r="L45" s="4"/>
      <c r="M45" s="4"/>
      <c r="N45" s="4"/>
      <c r="O45" s="4"/>
      <c r="P45" s="4"/>
      <c r="Q45" s="4"/>
      <c r="R45" s="4"/>
      <c r="S45" s="4"/>
      <c r="T45" s="4"/>
      <c r="U45" s="4"/>
      <c r="V45" s="4"/>
      <c r="W45" s="4"/>
      <c r="X45" s="4"/>
      <c r="Y45" s="4"/>
      <c r="Z45" s="4"/>
      <c r="AA45" s="4"/>
    </row>
    <row r="46" ht="15.75" customHeight="1">
      <c r="A46" s="5" t="s">
        <v>90</v>
      </c>
      <c r="B46" s="6" t="s">
        <v>113</v>
      </c>
      <c r="C46" s="6" t="s">
        <v>72</v>
      </c>
      <c r="D46" s="7" t="s">
        <v>114</v>
      </c>
      <c r="E46" s="8">
        <f>IFERROR(__xludf.DUMMYFUNCTION("IF(ISBLANK(D46), """", COUNTA(SPLIT(D46, "" "")))"),472.0)</f>
        <v>472</v>
      </c>
      <c r="F46" s="4"/>
      <c r="G46" s="4"/>
      <c r="H46" s="4"/>
      <c r="I46" s="4"/>
      <c r="J46" s="4"/>
      <c r="K46" s="4"/>
      <c r="L46" s="4"/>
      <c r="M46" s="4"/>
      <c r="N46" s="4"/>
      <c r="O46" s="4"/>
      <c r="P46" s="4"/>
      <c r="Q46" s="4"/>
      <c r="R46" s="4"/>
      <c r="S46" s="4"/>
      <c r="T46" s="4"/>
      <c r="U46" s="4"/>
      <c r="V46" s="4"/>
      <c r="W46" s="4"/>
      <c r="X46" s="4"/>
      <c r="Y46" s="4"/>
      <c r="Z46" s="4"/>
      <c r="AA46" s="4"/>
    </row>
    <row r="47" ht="15.75" customHeight="1">
      <c r="A47" s="5" t="s">
        <v>90</v>
      </c>
      <c r="B47" s="6" t="s">
        <v>115</v>
      </c>
      <c r="C47" s="6" t="s">
        <v>116</v>
      </c>
      <c r="D47" s="7" t="s">
        <v>117</v>
      </c>
      <c r="E47" s="8">
        <f>IFERROR(__xludf.DUMMYFUNCTION("IF(ISBLANK(D47), """", COUNTA(SPLIT(D47, "" "")))"),182.0)</f>
        <v>182</v>
      </c>
      <c r="F47" s="4"/>
      <c r="G47" s="4"/>
      <c r="H47" s="4"/>
      <c r="I47" s="4"/>
      <c r="J47" s="4"/>
      <c r="K47" s="4"/>
      <c r="L47" s="4"/>
      <c r="M47" s="4"/>
      <c r="N47" s="4"/>
      <c r="O47" s="4"/>
      <c r="P47" s="4"/>
      <c r="Q47" s="4"/>
      <c r="R47" s="4"/>
      <c r="S47" s="4"/>
      <c r="T47" s="4"/>
      <c r="U47" s="4"/>
      <c r="V47" s="4"/>
      <c r="W47" s="4"/>
      <c r="X47" s="4"/>
      <c r="Y47" s="4"/>
      <c r="Z47" s="4"/>
      <c r="AA47" s="4"/>
    </row>
    <row r="48" ht="15.75" customHeight="1">
      <c r="A48" s="5" t="s">
        <v>90</v>
      </c>
      <c r="B48" s="6" t="s">
        <v>118</v>
      </c>
      <c r="C48" s="6" t="s">
        <v>116</v>
      </c>
      <c r="D48" s="7" t="s">
        <v>119</v>
      </c>
      <c r="E48" s="8">
        <f>IFERROR(__xludf.DUMMYFUNCTION("IF(ISBLANK(D48), """", COUNTA(SPLIT(D48, "" "")))"),249.0)</f>
        <v>249</v>
      </c>
      <c r="F48" s="4"/>
      <c r="G48" s="4"/>
      <c r="H48" s="4"/>
      <c r="I48" s="4"/>
      <c r="J48" s="4"/>
      <c r="K48" s="4"/>
      <c r="L48" s="4"/>
      <c r="M48" s="4"/>
      <c r="N48" s="4"/>
      <c r="O48" s="4"/>
      <c r="P48" s="4"/>
      <c r="Q48" s="4"/>
      <c r="R48" s="4"/>
      <c r="S48" s="4"/>
      <c r="T48" s="4"/>
      <c r="U48" s="4"/>
      <c r="V48" s="4"/>
      <c r="W48" s="4"/>
      <c r="X48" s="4"/>
      <c r="Y48" s="4"/>
      <c r="Z48" s="4"/>
      <c r="AA48" s="4"/>
    </row>
    <row r="49" ht="15.75" customHeight="1">
      <c r="A49" s="5" t="s">
        <v>90</v>
      </c>
      <c r="B49" s="6" t="s">
        <v>120</v>
      </c>
      <c r="C49" s="6" t="s">
        <v>116</v>
      </c>
      <c r="D49" s="7" t="s">
        <v>121</v>
      </c>
      <c r="E49" s="8">
        <f>IFERROR(__xludf.DUMMYFUNCTION("IF(ISBLANK(D49), """", COUNTA(SPLIT(D49, "" "")))"),354.0)</f>
        <v>354</v>
      </c>
      <c r="F49" s="4"/>
      <c r="G49" s="4"/>
      <c r="H49" s="4"/>
      <c r="I49" s="4"/>
      <c r="J49" s="4"/>
      <c r="K49" s="4"/>
      <c r="L49" s="4"/>
      <c r="M49" s="4"/>
      <c r="N49" s="4"/>
      <c r="O49" s="4"/>
      <c r="P49" s="4"/>
      <c r="Q49" s="4"/>
      <c r="R49" s="4"/>
      <c r="S49" s="4"/>
      <c r="T49" s="4"/>
      <c r="U49" s="4"/>
      <c r="V49" s="4"/>
      <c r="W49" s="4"/>
      <c r="X49" s="4"/>
      <c r="Y49" s="4"/>
      <c r="Z49" s="4"/>
      <c r="AA49" s="4"/>
    </row>
    <row r="50" ht="15.75" customHeight="1">
      <c r="A50" s="5" t="s">
        <v>90</v>
      </c>
      <c r="B50" s="6" t="s">
        <v>122</v>
      </c>
      <c r="C50" s="6" t="s">
        <v>116</v>
      </c>
      <c r="D50" s="7" t="s">
        <v>123</v>
      </c>
      <c r="E50" s="8">
        <f>IFERROR(__xludf.DUMMYFUNCTION("IF(ISBLANK(D50), """", COUNTA(SPLIT(D50, "" "")))"),628.0)</f>
        <v>628</v>
      </c>
      <c r="F50" s="4"/>
      <c r="G50" s="4"/>
      <c r="H50" s="4"/>
      <c r="I50" s="4"/>
      <c r="J50" s="4"/>
      <c r="K50" s="4"/>
      <c r="L50" s="4"/>
      <c r="M50" s="4"/>
      <c r="N50" s="4"/>
      <c r="O50" s="4"/>
      <c r="P50" s="4"/>
      <c r="Q50" s="4"/>
      <c r="R50" s="4"/>
      <c r="S50" s="4"/>
      <c r="T50" s="4"/>
      <c r="U50" s="4"/>
      <c r="V50" s="4"/>
      <c r="W50" s="4"/>
      <c r="X50" s="4"/>
      <c r="Y50" s="4"/>
      <c r="Z50" s="4"/>
      <c r="AA50" s="4"/>
    </row>
    <row r="51" ht="15.75" customHeight="1">
      <c r="A51" s="5" t="s">
        <v>90</v>
      </c>
      <c r="B51" s="6" t="s">
        <v>124</v>
      </c>
      <c r="C51" s="6" t="s">
        <v>77</v>
      </c>
      <c r="D51" s="7" t="s">
        <v>125</v>
      </c>
      <c r="E51" s="8">
        <f>IFERROR(__xludf.DUMMYFUNCTION("IF(ISBLANK(D51), """", COUNTA(SPLIT(D51, "" "")))"),203.0)</f>
        <v>203</v>
      </c>
      <c r="F51" s="4"/>
      <c r="G51" s="4"/>
      <c r="H51" s="4"/>
      <c r="I51" s="4"/>
      <c r="J51" s="4"/>
      <c r="K51" s="4"/>
      <c r="L51" s="4"/>
      <c r="M51" s="4"/>
      <c r="N51" s="4"/>
      <c r="O51" s="4"/>
      <c r="P51" s="4"/>
      <c r="Q51" s="4"/>
      <c r="R51" s="4"/>
      <c r="S51" s="4"/>
      <c r="T51" s="4"/>
      <c r="U51" s="4"/>
      <c r="V51" s="4"/>
      <c r="W51" s="4"/>
      <c r="X51" s="4"/>
      <c r="Y51" s="4"/>
      <c r="Z51" s="4"/>
      <c r="AA51" s="4"/>
    </row>
    <row r="52" ht="15.75" customHeight="1">
      <c r="A52" s="5" t="s">
        <v>90</v>
      </c>
      <c r="B52" s="6" t="s">
        <v>126</v>
      </c>
      <c r="C52" s="6" t="s">
        <v>77</v>
      </c>
      <c r="D52" s="7" t="s">
        <v>127</v>
      </c>
      <c r="E52" s="8">
        <f>IFERROR(__xludf.DUMMYFUNCTION("IF(ISBLANK(D52), """", COUNTA(SPLIT(D52, "" "")))"),621.0)</f>
        <v>621</v>
      </c>
      <c r="F52" s="4"/>
      <c r="G52" s="4"/>
      <c r="H52" s="4"/>
      <c r="I52" s="4"/>
      <c r="J52" s="4"/>
      <c r="K52" s="4"/>
      <c r="L52" s="4"/>
      <c r="M52" s="4"/>
      <c r="N52" s="4"/>
      <c r="O52" s="4"/>
      <c r="P52" s="4"/>
      <c r="Q52" s="4"/>
      <c r="R52" s="4"/>
      <c r="S52" s="4"/>
      <c r="T52" s="4"/>
      <c r="U52" s="4"/>
      <c r="V52" s="4"/>
      <c r="W52" s="4"/>
      <c r="X52" s="4"/>
      <c r="Y52" s="4"/>
      <c r="Z52" s="4"/>
      <c r="AA52" s="4"/>
    </row>
    <row r="53" ht="15.75" customHeight="1">
      <c r="A53" s="5" t="s">
        <v>90</v>
      </c>
      <c r="B53" s="6" t="s">
        <v>128</v>
      </c>
      <c r="C53" s="6" t="s">
        <v>77</v>
      </c>
      <c r="D53" s="7" t="s">
        <v>129</v>
      </c>
      <c r="E53" s="8">
        <f>IFERROR(__xludf.DUMMYFUNCTION("IF(ISBLANK(D53), """", COUNTA(SPLIT(D53, "" "")))"),1046.0)</f>
        <v>1046</v>
      </c>
      <c r="F53" s="4"/>
      <c r="G53" s="4"/>
      <c r="H53" s="4"/>
      <c r="I53" s="4"/>
      <c r="J53" s="4"/>
      <c r="K53" s="4"/>
      <c r="L53" s="4"/>
      <c r="M53" s="4"/>
      <c r="N53" s="4"/>
      <c r="O53" s="4"/>
      <c r="P53" s="4"/>
      <c r="Q53" s="4"/>
      <c r="R53" s="4"/>
      <c r="S53" s="4"/>
      <c r="T53" s="4"/>
      <c r="U53" s="4"/>
      <c r="V53" s="4"/>
      <c r="W53" s="4"/>
      <c r="X53" s="4"/>
      <c r="Y53" s="4"/>
      <c r="Z53" s="4"/>
      <c r="AA53" s="4"/>
    </row>
    <row r="54" ht="15.75" customHeight="1">
      <c r="A54" s="5" t="s">
        <v>90</v>
      </c>
      <c r="B54" s="6" t="s">
        <v>76</v>
      </c>
      <c r="C54" s="6" t="s">
        <v>77</v>
      </c>
      <c r="D54" s="7" t="s">
        <v>130</v>
      </c>
      <c r="E54" s="8">
        <f>IFERROR(__xludf.DUMMYFUNCTION("IF(ISBLANK(D54), """", COUNTA(SPLIT(D54, "" "")))"),874.0)</f>
        <v>874</v>
      </c>
      <c r="F54" s="4"/>
      <c r="G54" s="4"/>
      <c r="H54" s="4"/>
      <c r="I54" s="4"/>
      <c r="J54" s="4"/>
      <c r="K54" s="4"/>
      <c r="L54" s="4"/>
      <c r="M54" s="4"/>
      <c r="N54" s="4"/>
      <c r="O54" s="4"/>
      <c r="P54" s="4"/>
      <c r="Q54" s="4"/>
      <c r="R54" s="4"/>
      <c r="S54" s="4"/>
      <c r="T54" s="4"/>
      <c r="U54" s="4"/>
      <c r="V54" s="4"/>
      <c r="W54" s="4"/>
      <c r="X54" s="4"/>
      <c r="Y54" s="4"/>
      <c r="Z54" s="4"/>
      <c r="AA54" s="4"/>
    </row>
    <row r="55" ht="15.75" customHeight="1">
      <c r="A55" s="5" t="s">
        <v>90</v>
      </c>
      <c r="B55" s="6" t="s">
        <v>131</v>
      </c>
      <c r="C55" s="6" t="s">
        <v>77</v>
      </c>
      <c r="D55" s="7" t="s">
        <v>132</v>
      </c>
      <c r="E55" s="8">
        <f>IFERROR(__xludf.DUMMYFUNCTION("IF(ISBLANK(D55), """", COUNTA(SPLIT(D55, "" "")))"),577.0)</f>
        <v>577</v>
      </c>
      <c r="F55" s="4"/>
      <c r="G55" s="4"/>
      <c r="H55" s="4"/>
      <c r="I55" s="4"/>
      <c r="J55" s="4"/>
      <c r="K55" s="4"/>
      <c r="L55" s="4"/>
      <c r="M55" s="4"/>
      <c r="N55" s="4"/>
      <c r="O55" s="4"/>
      <c r="P55" s="4"/>
      <c r="Q55" s="4"/>
      <c r="R55" s="4"/>
      <c r="S55" s="4"/>
      <c r="T55" s="4"/>
      <c r="U55" s="4"/>
      <c r="V55" s="4"/>
      <c r="W55" s="4"/>
      <c r="X55" s="4"/>
      <c r="Y55" s="4"/>
      <c r="Z55" s="4"/>
      <c r="AA55" s="4"/>
    </row>
    <row r="56" ht="15.75" customHeight="1">
      <c r="A56" s="5" t="s">
        <v>90</v>
      </c>
      <c r="B56" s="6" t="s">
        <v>133</v>
      </c>
      <c r="C56" s="6" t="s">
        <v>134</v>
      </c>
      <c r="D56" s="7" t="s">
        <v>135</v>
      </c>
      <c r="E56" s="8">
        <f>IFERROR(__xludf.DUMMYFUNCTION("IF(ISBLANK(D56), """", COUNTA(SPLIT(D56, "" "")))"),781.0)</f>
        <v>781</v>
      </c>
      <c r="F56" s="4"/>
      <c r="G56" s="4"/>
      <c r="H56" s="4"/>
      <c r="I56" s="4"/>
      <c r="J56" s="4"/>
      <c r="K56" s="4"/>
      <c r="L56" s="4"/>
      <c r="M56" s="4"/>
      <c r="N56" s="4"/>
      <c r="O56" s="4"/>
      <c r="P56" s="4"/>
      <c r="Q56" s="4"/>
      <c r="R56" s="4"/>
      <c r="S56" s="4"/>
      <c r="T56" s="4"/>
      <c r="U56" s="4"/>
      <c r="V56" s="4"/>
      <c r="W56" s="4"/>
      <c r="X56" s="4"/>
      <c r="Y56" s="4"/>
      <c r="Z56" s="4"/>
      <c r="AA56" s="4"/>
    </row>
    <row r="57" ht="15.75" customHeight="1">
      <c r="A57" s="5" t="s">
        <v>90</v>
      </c>
      <c r="B57" s="6" t="s">
        <v>136</v>
      </c>
      <c r="C57" s="6" t="s">
        <v>86</v>
      </c>
      <c r="D57" s="7" t="s">
        <v>137</v>
      </c>
      <c r="E57" s="8">
        <f>IFERROR(__xludf.DUMMYFUNCTION("IF(ISBLANK(D57), """", COUNTA(SPLIT(D57, "" "")))"),306.0)</f>
        <v>306</v>
      </c>
      <c r="F57" s="4"/>
      <c r="G57" s="4"/>
      <c r="H57" s="4"/>
      <c r="I57" s="4"/>
      <c r="J57" s="4"/>
      <c r="K57" s="4"/>
      <c r="L57" s="4"/>
      <c r="M57" s="4"/>
      <c r="N57" s="4"/>
      <c r="O57" s="4"/>
      <c r="P57" s="4"/>
      <c r="Q57" s="4"/>
      <c r="R57" s="4"/>
      <c r="S57" s="4"/>
      <c r="T57" s="4"/>
      <c r="U57" s="4"/>
      <c r="V57" s="4"/>
      <c r="W57" s="4"/>
      <c r="X57" s="4"/>
      <c r="Y57" s="4"/>
      <c r="Z57" s="4"/>
      <c r="AA57" s="4"/>
    </row>
    <row r="58" ht="15.75" customHeight="1">
      <c r="A58" s="5" t="s">
        <v>90</v>
      </c>
      <c r="B58" s="6" t="s">
        <v>138</v>
      </c>
      <c r="C58" s="6" t="s">
        <v>86</v>
      </c>
      <c r="D58" s="7" t="s">
        <v>139</v>
      </c>
      <c r="E58" s="8">
        <f>IFERROR(__xludf.DUMMYFUNCTION("IF(ISBLANK(D58), """", COUNTA(SPLIT(D58, "" "")))"),445.0)</f>
        <v>445</v>
      </c>
      <c r="F58" s="4"/>
      <c r="G58" s="4"/>
      <c r="H58" s="4"/>
      <c r="I58" s="4"/>
      <c r="J58" s="4"/>
      <c r="K58" s="4"/>
      <c r="L58" s="4"/>
      <c r="M58" s="4"/>
      <c r="N58" s="4"/>
      <c r="O58" s="4"/>
      <c r="P58" s="4"/>
      <c r="Q58" s="4"/>
      <c r="R58" s="4"/>
      <c r="S58" s="4"/>
      <c r="T58" s="4"/>
      <c r="U58" s="4"/>
      <c r="V58" s="4"/>
      <c r="W58" s="4"/>
      <c r="X58" s="4"/>
      <c r="Y58" s="4"/>
      <c r="Z58" s="4"/>
      <c r="AA58" s="4"/>
    </row>
    <row r="59" ht="15.75" customHeight="1">
      <c r="A59" s="5" t="s">
        <v>90</v>
      </c>
      <c r="B59" s="6" t="s">
        <v>140</v>
      </c>
      <c r="C59" s="6" t="s">
        <v>59</v>
      </c>
      <c r="D59" s="7" t="s">
        <v>141</v>
      </c>
      <c r="E59" s="8">
        <f>IFERROR(__xludf.DUMMYFUNCTION("IF(ISBLANK(D59), """", COUNTA(SPLIT(D59, "" "")))"),1955.0)</f>
        <v>1955</v>
      </c>
      <c r="F59" s="4"/>
      <c r="G59" s="4"/>
      <c r="H59" s="4"/>
      <c r="I59" s="4"/>
      <c r="J59" s="4"/>
      <c r="K59" s="4"/>
      <c r="L59" s="4"/>
      <c r="M59" s="4"/>
      <c r="N59" s="4"/>
      <c r="O59" s="4"/>
      <c r="P59" s="4"/>
      <c r="Q59" s="4"/>
      <c r="R59" s="4"/>
      <c r="S59" s="4"/>
      <c r="T59" s="4"/>
      <c r="U59" s="4"/>
      <c r="V59" s="4"/>
      <c r="W59" s="4"/>
      <c r="X59" s="4"/>
      <c r="Y59" s="4"/>
      <c r="Z59" s="4"/>
      <c r="AA59" s="4"/>
    </row>
    <row r="60" ht="15.75" customHeight="1">
      <c r="A60" s="15" t="s">
        <v>90</v>
      </c>
      <c r="B60" s="16" t="s">
        <v>142</v>
      </c>
      <c r="C60" s="16" t="s">
        <v>134</v>
      </c>
      <c r="D60" s="17" t="s">
        <v>143</v>
      </c>
      <c r="E60" s="8">
        <f>IFERROR(__xludf.DUMMYFUNCTION("IF(ISBLANK(D60), """", COUNTA(SPLIT(D60, "" "")))"),1148.0)</f>
        <v>1148</v>
      </c>
      <c r="F60" s="4"/>
      <c r="G60" s="4"/>
      <c r="H60" s="4"/>
      <c r="I60" s="4"/>
      <c r="J60" s="4"/>
      <c r="K60" s="4"/>
      <c r="L60" s="4"/>
      <c r="M60" s="4"/>
      <c r="N60" s="4"/>
      <c r="O60" s="4"/>
      <c r="P60" s="4"/>
      <c r="Q60" s="4"/>
      <c r="R60" s="4"/>
      <c r="S60" s="4"/>
      <c r="T60" s="4"/>
      <c r="U60" s="4"/>
      <c r="V60" s="4"/>
      <c r="W60" s="4"/>
      <c r="X60" s="4"/>
      <c r="Y60" s="4"/>
      <c r="Z60" s="4"/>
      <c r="AA60" s="4"/>
    </row>
    <row r="61" ht="15.75" customHeight="1">
      <c r="A61" s="18" t="s">
        <v>90</v>
      </c>
      <c r="B61" s="19" t="s">
        <v>144</v>
      </c>
      <c r="C61" s="19" t="s">
        <v>145</v>
      </c>
      <c r="D61" s="20" t="s">
        <v>146</v>
      </c>
      <c r="E61" s="8">
        <f>IFERROR(__xludf.DUMMYFUNCTION("IF(ISBLANK(D61), """", COUNTA(SPLIT(D61, "" "")))"),572.0)</f>
        <v>572</v>
      </c>
      <c r="F61" s="4"/>
      <c r="G61" s="4"/>
      <c r="H61" s="4"/>
      <c r="I61" s="4"/>
      <c r="J61" s="4"/>
      <c r="K61" s="4"/>
      <c r="L61" s="4"/>
      <c r="M61" s="4"/>
      <c r="N61" s="4"/>
      <c r="O61" s="4"/>
      <c r="P61" s="4"/>
      <c r="Q61" s="4"/>
      <c r="R61" s="4"/>
      <c r="S61" s="4"/>
      <c r="T61" s="4"/>
      <c r="U61" s="4"/>
      <c r="V61" s="4"/>
      <c r="W61" s="4"/>
      <c r="X61" s="4"/>
      <c r="Y61" s="4"/>
      <c r="Z61" s="4"/>
      <c r="AA61" s="4"/>
    </row>
    <row r="62" ht="15.75" customHeight="1">
      <c r="A62" s="5" t="s">
        <v>90</v>
      </c>
      <c r="B62" s="6" t="s">
        <v>147</v>
      </c>
      <c r="C62" s="19" t="s">
        <v>72</v>
      </c>
      <c r="D62" s="7" t="s">
        <v>148</v>
      </c>
      <c r="E62" s="8">
        <f>IFERROR(__xludf.DUMMYFUNCTION("IF(ISBLANK(D62), """", COUNTA(SPLIT(D62, "" "")))"),681.0)</f>
        <v>681</v>
      </c>
      <c r="F62" s="4"/>
      <c r="G62" s="4"/>
      <c r="H62" s="4"/>
      <c r="I62" s="4"/>
      <c r="J62" s="4"/>
      <c r="K62" s="4"/>
      <c r="L62" s="4"/>
      <c r="M62" s="4"/>
      <c r="N62" s="4"/>
      <c r="O62" s="4"/>
      <c r="P62" s="4"/>
      <c r="Q62" s="4"/>
      <c r="R62" s="4"/>
      <c r="S62" s="4"/>
      <c r="T62" s="4"/>
      <c r="U62" s="4"/>
      <c r="V62" s="4"/>
      <c r="W62" s="4"/>
      <c r="X62" s="4"/>
      <c r="Y62" s="4"/>
      <c r="Z62" s="4"/>
      <c r="AA62" s="4"/>
    </row>
    <row r="63" ht="15.75" customHeight="1">
      <c r="A63" s="5" t="s">
        <v>90</v>
      </c>
      <c r="B63" s="6" t="s">
        <v>149</v>
      </c>
      <c r="C63" s="6" t="s">
        <v>106</v>
      </c>
      <c r="D63" s="7" t="s">
        <v>150</v>
      </c>
      <c r="E63" s="8">
        <f>IFERROR(__xludf.DUMMYFUNCTION("IF(ISBLANK(D63), """", COUNTA(SPLIT(D63, "" "")))"),446.0)</f>
        <v>446</v>
      </c>
      <c r="F63" s="4"/>
      <c r="G63" s="4"/>
      <c r="H63" s="4"/>
      <c r="I63" s="4"/>
      <c r="J63" s="4"/>
      <c r="K63" s="4"/>
      <c r="L63" s="4"/>
      <c r="M63" s="4"/>
      <c r="N63" s="4"/>
      <c r="O63" s="4"/>
      <c r="P63" s="4"/>
      <c r="Q63" s="4"/>
      <c r="R63" s="4"/>
      <c r="S63" s="4"/>
      <c r="T63" s="4"/>
      <c r="U63" s="4"/>
      <c r="V63" s="4"/>
      <c r="W63" s="4"/>
      <c r="X63" s="4"/>
      <c r="Y63" s="4"/>
      <c r="Z63" s="4"/>
      <c r="AA63" s="4"/>
    </row>
    <row r="64" ht="15.75" customHeight="1">
      <c r="A64" s="5" t="s">
        <v>90</v>
      </c>
      <c r="B64" s="6" t="s">
        <v>151</v>
      </c>
      <c r="C64" s="6" t="s">
        <v>152</v>
      </c>
      <c r="D64" s="7" t="s">
        <v>153</v>
      </c>
      <c r="E64" s="8">
        <f>IFERROR(__xludf.DUMMYFUNCTION("IF(ISBLANK(D64), """", COUNTA(SPLIT(D64, "" "")))"),642.0)</f>
        <v>642</v>
      </c>
      <c r="F64" s="4"/>
      <c r="G64" s="4"/>
      <c r="H64" s="4"/>
      <c r="I64" s="4"/>
      <c r="J64" s="4"/>
      <c r="K64" s="4"/>
      <c r="L64" s="4"/>
      <c r="M64" s="4"/>
      <c r="N64" s="4"/>
      <c r="O64" s="4"/>
      <c r="P64" s="4"/>
      <c r="Q64" s="4"/>
      <c r="R64" s="4"/>
      <c r="S64" s="4"/>
      <c r="T64" s="4"/>
      <c r="U64" s="4"/>
      <c r="V64" s="4"/>
      <c r="W64" s="4"/>
      <c r="X64" s="4"/>
      <c r="Y64" s="4"/>
      <c r="Z64" s="4"/>
      <c r="AA64" s="4"/>
    </row>
    <row r="65" ht="15.75" customHeight="1">
      <c r="A65" s="5" t="s">
        <v>90</v>
      </c>
      <c r="B65" s="6" t="s">
        <v>154</v>
      </c>
      <c r="C65" s="6" t="s">
        <v>145</v>
      </c>
      <c r="D65" s="7" t="s">
        <v>155</v>
      </c>
      <c r="E65" s="8">
        <f>IFERROR(__xludf.DUMMYFUNCTION("IF(ISBLANK(D65), """", COUNTA(SPLIT(D65, "" "")))"),397.0)</f>
        <v>397</v>
      </c>
      <c r="F65" s="4"/>
      <c r="G65" s="4"/>
      <c r="H65" s="4"/>
      <c r="I65" s="4"/>
      <c r="J65" s="4"/>
      <c r="K65" s="4"/>
      <c r="L65" s="4"/>
      <c r="M65" s="4"/>
      <c r="N65" s="4"/>
      <c r="O65" s="4"/>
      <c r="P65" s="4"/>
      <c r="Q65" s="4"/>
      <c r="R65" s="4"/>
      <c r="S65" s="4"/>
      <c r="T65" s="4"/>
      <c r="U65" s="4"/>
      <c r="V65" s="4"/>
      <c r="W65" s="4"/>
      <c r="X65" s="4"/>
      <c r="Y65" s="4"/>
      <c r="Z65" s="4"/>
      <c r="AA65" s="4"/>
    </row>
    <row r="66" ht="15.75" customHeight="1">
      <c r="A66" s="5" t="s">
        <v>156</v>
      </c>
      <c r="B66" s="6" t="s">
        <v>157</v>
      </c>
      <c r="C66" s="6" t="s">
        <v>158</v>
      </c>
      <c r="D66" s="7" t="s">
        <v>159</v>
      </c>
      <c r="E66" s="8">
        <f>IFERROR(__xludf.DUMMYFUNCTION("IF(ISBLANK(D66), """", COUNTA(SPLIT(D66, "" "")))"),666.0)</f>
        <v>666</v>
      </c>
      <c r="F66" s="4"/>
      <c r="G66" s="4"/>
      <c r="H66" s="4"/>
      <c r="I66" s="4"/>
      <c r="J66" s="4"/>
      <c r="K66" s="4"/>
      <c r="L66" s="4"/>
      <c r="M66" s="4"/>
      <c r="N66" s="4"/>
      <c r="O66" s="4"/>
      <c r="P66" s="4"/>
      <c r="Q66" s="4"/>
      <c r="R66" s="4"/>
      <c r="S66" s="4"/>
      <c r="T66" s="4"/>
      <c r="U66" s="4"/>
      <c r="V66" s="4"/>
      <c r="W66" s="4"/>
      <c r="X66" s="4"/>
      <c r="Y66" s="4"/>
      <c r="Z66" s="4"/>
      <c r="AA66" s="4"/>
    </row>
    <row r="67" ht="15.75" customHeight="1">
      <c r="A67" s="5" t="s">
        <v>156</v>
      </c>
      <c r="B67" s="6" t="s">
        <v>160</v>
      </c>
      <c r="C67" s="6" t="s">
        <v>161</v>
      </c>
      <c r="D67" s="7" t="s">
        <v>162</v>
      </c>
      <c r="E67" s="8">
        <f>IFERROR(__xludf.DUMMYFUNCTION("IF(ISBLANK(D67), """", COUNTA(SPLIT(D67, "" "")))"),580.0)</f>
        <v>580</v>
      </c>
      <c r="F67" s="4"/>
      <c r="G67" s="4"/>
      <c r="H67" s="4"/>
      <c r="I67" s="4"/>
      <c r="J67" s="4"/>
      <c r="K67" s="4"/>
      <c r="L67" s="4"/>
      <c r="M67" s="4"/>
      <c r="N67" s="4"/>
      <c r="O67" s="4"/>
      <c r="P67" s="4"/>
      <c r="Q67" s="4"/>
      <c r="R67" s="4"/>
      <c r="S67" s="4"/>
      <c r="T67" s="4"/>
      <c r="U67" s="4"/>
      <c r="V67" s="4"/>
      <c r="W67" s="4"/>
      <c r="X67" s="4"/>
      <c r="Y67" s="4"/>
      <c r="Z67" s="4"/>
      <c r="AA67" s="4"/>
    </row>
    <row r="68" ht="15.75" customHeight="1">
      <c r="A68" s="5" t="s">
        <v>156</v>
      </c>
      <c r="B68" s="6" t="s">
        <v>163</v>
      </c>
      <c r="C68" s="6" t="s">
        <v>164</v>
      </c>
      <c r="D68" s="7" t="s">
        <v>165</v>
      </c>
      <c r="E68" s="8">
        <f>IFERROR(__xludf.DUMMYFUNCTION("IF(ISBLANK(D68), """", COUNTA(SPLIT(D68, "" "")))"),795.0)</f>
        <v>795</v>
      </c>
      <c r="F68" s="4"/>
      <c r="G68" s="4"/>
      <c r="H68" s="4"/>
      <c r="I68" s="4"/>
      <c r="J68" s="4"/>
      <c r="K68" s="4"/>
      <c r="L68" s="4"/>
      <c r="M68" s="4"/>
      <c r="N68" s="4"/>
      <c r="O68" s="4"/>
      <c r="P68" s="4"/>
      <c r="Q68" s="4"/>
      <c r="R68" s="4"/>
      <c r="S68" s="4"/>
      <c r="T68" s="4"/>
      <c r="U68" s="4"/>
      <c r="V68" s="4"/>
      <c r="W68" s="4"/>
      <c r="X68" s="4"/>
      <c r="Y68" s="4"/>
      <c r="Z68" s="4"/>
      <c r="AA68" s="4"/>
    </row>
    <row r="69" ht="15.75" customHeight="1">
      <c r="A69" s="5" t="s">
        <v>156</v>
      </c>
      <c r="B69" s="6" t="s">
        <v>166</v>
      </c>
      <c r="C69" s="6" t="s">
        <v>167</v>
      </c>
      <c r="D69" s="7" t="s">
        <v>168</v>
      </c>
      <c r="E69" s="8">
        <f>IFERROR(__xludf.DUMMYFUNCTION("IF(ISBLANK(D69), """", COUNTA(SPLIT(D69, "" "")))"),1025.0)</f>
        <v>1025</v>
      </c>
      <c r="F69" s="4"/>
      <c r="G69" s="4"/>
      <c r="H69" s="4"/>
      <c r="I69" s="4"/>
      <c r="J69" s="4"/>
      <c r="K69" s="4"/>
      <c r="L69" s="4"/>
      <c r="M69" s="4"/>
      <c r="N69" s="4"/>
      <c r="O69" s="4"/>
      <c r="P69" s="4"/>
      <c r="Q69" s="4"/>
      <c r="R69" s="4"/>
      <c r="S69" s="4"/>
      <c r="T69" s="4"/>
      <c r="U69" s="4"/>
      <c r="V69" s="4"/>
      <c r="W69" s="4"/>
      <c r="X69" s="4"/>
      <c r="Y69" s="4"/>
      <c r="Z69" s="4"/>
      <c r="AA69" s="4"/>
    </row>
    <row r="70" ht="15.75" customHeight="1">
      <c r="A70" s="5" t="s">
        <v>156</v>
      </c>
      <c r="B70" s="6" t="s">
        <v>169</v>
      </c>
      <c r="C70" s="6" t="s">
        <v>170</v>
      </c>
      <c r="D70" s="7" t="s">
        <v>171</v>
      </c>
      <c r="E70" s="8">
        <f>IFERROR(__xludf.DUMMYFUNCTION("IF(ISBLANK(D70), """", COUNTA(SPLIT(D70, "" "")))"),636.0)</f>
        <v>636</v>
      </c>
      <c r="F70" s="4"/>
      <c r="G70" s="4"/>
      <c r="H70" s="4"/>
      <c r="I70" s="4"/>
      <c r="J70" s="4"/>
      <c r="K70" s="4"/>
      <c r="L70" s="4"/>
      <c r="M70" s="4"/>
      <c r="N70" s="4"/>
      <c r="O70" s="4"/>
      <c r="P70" s="4"/>
      <c r="Q70" s="4"/>
      <c r="R70" s="4"/>
      <c r="S70" s="4"/>
      <c r="T70" s="4"/>
      <c r="U70" s="4"/>
      <c r="V70" s="4"/>
      <c r="W70" s="4"/>
      <c r="X70" s="4"/>
      <c r="Y70" s="4"/>
      <c r="Z70" s="4"/>
      <c r="AA70" s="4"/>
    </row>
    <row r="71" ht="15.75" customHeight="1">
      <c r="A71" s="5" t="s">
        <v>156</v>
      </c>
      <c r="B71" s="6" t="s">
        <v>172</v>
      </c>
      <c r="C71" s="6" t="s">
        <v>173</v>
      </c>
      <c r="D71" s="7" t="s">
        <v>174</v>
      </c>
      <c r="E71" s="8">
        <f>IFERROR(__xludf.DUMMYFUNCTION("IF(ISBLANK(D71), """", COUNTA(SPLIT(D71, "" "")))"),714.0)</f>
        <v>714</v>
      </c>
      <c r="F71" s="4"/>
      <c r="G71" s="4"/>
      <c r="H71" s="4"/>
      <c r="I71" s="4"/>
      <c r="J71" s="4"/>
      <c r="K71" s="4"/>
      <c r="L71" s="4"/>
      <c r="M71" s="4"/>
      <c r="N71" s="4"/>
      <c r="O71" s="4"/>
      <c r="P71" s="4"/>
      <c r="Q71" s="4"/>
      <c r="R71" s="4"/>
      <c r="S71" s="4"/>
      <c r="T71" s="4"/>
      <c r="U71" s="4"/>
      <c r="V71" s="4"/>
      <c r="W71" s="4"/>
      <c r="X71" s="4"/>
      <c r="Y71" s="4"/>
      <c r="Z71" s="4"/>
      <c r="AA71" s="4"/>
    </row>
    <row r="72" ht="15.75" customHeight="1">
      <c r="A72" s="5" t="s">
        <v>156</v>
      </c>
      <c r="B72" s="6" t="s">
        <v>175</v>
      </c>
      <c r="C72" s="6" t="s">
        <v>173</v>
      </c>
      <c r="D72" s="7" t="s">
        <v>176</v>
      </c>
      <c r="E72" s="8">
        <f>IFERROR(__xludf.DUMMYFUNCTION("IF(ISBLANK(D72), """", COUNTA(SPLIT(D72, "" "")))"),1191.0)</f>
        <v>1191</v>
      </c>
      <c r="F72" s="4"/>
      <c r="G72" s="4"/>
      <c r="H72" s="4"/>
      <c r="I72" s="4"/>
      <c r="J72" s="4"/>
      <c r="K72" s="4"/>
      <c r="L72" s="4"/>
      <c r="M72" s="4"/>
      <c r="N72" s="4"/>
      <c r="O72" s="4"/>
      <c r="P72" s="4"/>
      <c r="Q72" s="4"/>
      <c r="R72" s="4"/>
      <c r="S72" s="4"/>
      <c r="T72" s="4"/>
      <c r="U72" s="4"/>
      <c r="V72" s="4"/>
      <c r="W72" s="4"/>
      <c r="X72" s="4"/>
      <c r="Y72" s="4"/>
      <c r="Z72" s="4"/>
      <c r="AA72" s="4"/>
    </row>
    <row r="73" ht="15.75" customHeight="1">
      <c r="A73" s="5" t="s">
        <v>156</v>
      </c>
      <c r="B73" s="6" t="s">
        <v>177</v>
      </c>
      <c r="C73" s="6" t="s">
        <v>59</v>
      </c>
      <c r="D73" s="7" t="s">
        <v>178</v>
      </c>
      <c r="E73" s="8">
        <f>IFERROR(__xludf.DUMMYFUNCTION("IF(ISBLANK(D73), """", COUNTA(SPLIT(D73, "" "")))"),917.0)</f>
        <v>917</v>
      </c>
      <c r="F73" s="4"/>
      <c r="G73" s="4"/>
      <c r="H73" s="4"/>
      <c r="I73" s="4"/>
      <c r="J73" s="4"/>
      <c r="K73" s="4"/>
      <c r="L73" s="4"/>
      <c r="M73" s="4"/>
      <c r="N73" s="4"/>
      <c r="O73" s="4"/>
      <c r="P73" s="4"/>
      <c r="Q73" s="4"/>
      <c r="R73" s="4"/>
      <c r="S73" s="4"/>
      <c r="T73" s="4"/>
      <c r="U73" s="4"/>
      <c r="V73" s="4"/>
      <c r="W73" s="4"/>
      <c r="X73" s="4"/>
      <c r="Y73" s="4"/>
      <c r="Z73" s="4"/>
      <c r="AA73" s="4"/>
    </row>
    <row r="74" ht="15.75" customHeight="1">
      <c r="A74" s="5" t="s">
        <v>156</v>
      </c>
      <c r="B74" s="6" t="s">
        <v>179</v>
      </c>
      <c r="C74" s="6" t="s">
        <v>62</v>
      </c>
      <c r="D74" s="7" t="s">
        <v>180</v>
      </c>
      <c r="E74" s="8">
        <f>IFERROR(__xludf.DUMMYFUNCTION("IF(ISBLANK(D74), """", COUNTA(SPLIT(D74, "" "")))"),495.0)</f>
        <v>495</v>
      </c>
      <c r="F74" s="4"/>
      <c r="G74" s="4"/>
      <c r="H74" s="4"/>
      <c r="I74" s="4"/>
      <c r="J74" s="4"/>
      <c r="K74" s="4"/>
      <c r="L74" s="4"/>
      <c r="M74" s="4"/>
      <c r="N74" s="4"/>
      <c r="O74" s="4"/>
      <c r="P74" s="4"/>
      <c r="Q74" s="4"/>
      <c r="R74" s="4"/>
      <c r="S74" s="4"/>
      <c r="T74" s="4"/>
      <c r="U74" s="4"/>
      <c r="V74" s="4"/>
      <c r="W74" s="4"/>
      <c r="X74" s="4"/>
      <c r="Y74" s="4"/>
      <c r="Z74" s="4"/>
      <c r="AA74" s="4"/>
    </row>
    <row r="75" ht="15.75" customHeight="1">
      <c r="A75" s="5" t="s">
        <v>156</v>
      </c>
      <c r="B75" s="6" t="s">
        <v>181</v>
      </c>
      <c r="C75" s="6" t="s">
        <v>145</v>
      </c>
      <c r="D75" s="7" t="s">
        <v>182</v>
      </c>
      <c r="E75" s="8">
        <f>IFERROR(__xludf.DUMMYFUNCTION("IF(ISBLANK(D75), """", COUNTA(SPLIT(D75, "" "")))"),549.0)</f>
        <v>549</v>
      </c>
      <c r="F75" s="4"/>
      <c r="G75" s="4"/>
      <c r="H75" s="4"/>
      <c r="I75" s="4"/>
      <c r="J75" s="4"/>
      <c r="K75" s="4"/>
      <c r="L75" s="4"/>
      <c r="M75" s="4"/>
      <c r="N75" s="4"/>
      <c r="O75" s="4"/>
      <c r="P75" s="4"/>
      <c r="Q75" s="4"/>
      <c r="R75" s="4"/>
      <c r="S75" s="4"/>
      <c r="T75" s="4"/>
      <c r="U75" s="4"/>
      <c r="V75" s="4"/>
      <c r="W75" s="4"/>
      <c r="X75" s="4"/>
      <c r="Y75" s="4"/>
      <c r="Z75" s="4"/>
      <c r="AA75" s="4"/>
    </row>
    <row r="76" ht="15.75" customHeight="1">
      <c r="A76" s="5" t="s">
        <v>156</v>
      </c>
      <c r="B76" s="6" t="s">
        <v>183</v>
      </c>
      <c r="C76" s="6" t="s">
        <v>184</v>
      </c>
      <c r="D76" s="7" t="s">
        <v>185</v>
      </c>
      <c r="E76" s="8">
        <f>IFERROR(__xludf.DUMMYFUNCTION("IF(ISBLANK(D76), """", COUNTA(SPLIT(D76, "" "")))"),594.0)</f>
        <v>594</v>
      </c>
      <c r="F76" s="4"/>
      <c r="G76" s="4"/>
      <c r="H76" s="4"/>
      <c r="I76" s="4"/>
      <c r="J76" s="4"/>
      <c r="K76" s="4"/>
      <c r="L76" s="4"/>
      <c r="M76" s="4"/>
      <c r="N76" s="4"/>
      <c r="O76" s="4"/>
      <c r="P76" s="4"/>
      <c r="Q76" s="4"/>
      <c r="R76" s="4"/>
      <c r="S76" s="4"/>
      <c r="T76" s="4"/>
      <c r="U76" s="4"/>
      <c r="V76" s="4"/>
      <c r="W76" s="4"/>
      <c r="X76" s="4"/>
      <c r="Y76" s="4"/>
      <c r="Z76" s="4"/>
      <c r="AA76" s="4"/>
    </row>
    <row r="77" ht="15.75" customHeight="1">
      <c r="A77" s="5" t="s">
        <v>156</v>
      </c>
      <c r="B77" s="6" t="s">
        <v>186</v>
      </c>
      <c r="C77" s="6" t="s">
        <v>106</v>
      </c>
      <c r="D77" s="7" t="s">
        <v>187</v>
      </c>
      <c r="E77" s="8">
        <f>IFERROR(__xludf.DUMMYFUNCTION("IF(ISBLANK(D77), """", COUNTA(SPLIT(D77, "" "")))"),474.0)</f>
        <v>474</v>
      </c>
      <c r="F77" s="4"/>
      <c r="G77" s="4"/>
      <c r="H77" s="4"/>
      <c r="I77" s="4"/>
      <c r="J77" s="4"/>
      <c r="K77" s="4"/>
      <c r="L77" s="4"/>
      <c r="M77" s="4"/>
      <c r="N77" s="4"/>
      <c r="O77" s="4"/>
      <c r="P77" s="4"/>
      <c r="Q77" s="4"/>
      <c r="R77" s="4"/>
      <c r="S77" s="4"/>
      <c r="T77" s="4"/>
      <c r="U77" s="4"/>
      <c r="V77" s="4"/>
      <c r="W77" s="4"/>
      <c r="X77" s="4"/>
      <c r="Y77" s="4"/>
      <c r="Z77" s="4"/>
      <c r="AA77" s="4"/>
    </row>
    <row r="78" ht="15.75" customHeight="1">
      <c r="A78" s="5" t="s">
        <v>156</v>
      </c>
      <c r="B78" s="16" t="s">
        <v>188</v>
      </c>
      <c r="C78" s="16" t="s">
        <v>106</v>
      </c>
      <c r="D78" s="17" t="s">
        <v>189</v>
      </c>
      <c r="E78" s="8">
        <f>IFERROR(__xludf.DUMMYFUNCTION("IF(ISBLANK(D78), """", COUNTA(SPLIT(D78, "" "")))"),702.0)</f>
        <v>702</v>
      </c>
      <c r="F78" s="4"/>
      <c r="G78" s="4"/>
      <c r="H78" s="4"/>
      <c r="I78" s="4"/>
      <c r="J78" s="4"/>
      <c r="K78" s="4"/>
      <c r="L78" s="4"/>
      <c r="M78" s="4"/>
      <c r="N78" s="4"/>
      <c r="O78" s="4"/>
      <c r="P78" s="4"/>
      <c r="Q78" s="4"/>
      <c r="R78" s="4"/>
      <c r="S78" s="4"/>
      <c r="T78" s="4"/>
      <c r="U78" s="4"/>
      <c r="V78" s="4"/>
      <c r="W78" s="4"/>
      <c r="X78" s="4"/>
      <c r="Y78" s="4"/>
      <c r="Z78" s="4"/>
      <c r="AA78" s="4"/>
    </row>
    <row r="79" ht="15.75" customHeight="1">
      <c r="A79" s="18" t="s">
        <v>156</v>
      </c>
      <c r="B79" s="19" t="s">
        <v>190</v>
      </c>
      <c r="C79" s="19" t="s">
        <v>65</v>
      </c>
      <c r="D79" s="20" t="s">
        <v>191</v>
      </c>
      <c r="E79" s="8">
        <f>IFERROR(__xludf.DUMMYFUNCTION("IF(ISBLANK(D79), """", COUNTA(SPLIT(D79, "" "")))"),450.0)</f>
        <v>450</v>
      </c>
      <c r="F79" s="4"/>
      <c r="G79" s="4"/>
      <c r="H79" s="4"/>
      <c r="I79" s="4"/>
      <c r="J79" s="4"/>
      <c r="K79" s="4"/>
      <c r="L79" s="4"/>
      <c r="M79" s="4"/>
      <c r="N79" s="4"/>
      <c r="O79" s="4"/>
      <c r="P79" s="4"/>
      <c r="Q79" s="4"/>
      <c r="R79" s="4"/>
      <c r="S79" s="4"/>
      <c r="T79" s="4"/>
      <c r="U79" s="4"/>
      <c r="V79" s="4"/>
      <c r="W79" s="4"/>
      <c r="X79" s="4"/>
      <c r="Y79" s="4"/>
      <c r="Z79" s="4"/>
      <c r="AA79" s="4"/>
    </row>
    <row r="80" ht="15.75" customHeight="1">
      <c r="A80" s="5" t="s">
        <v>156</v>
      </c>
      <c r="B80" s="6" t="s">
        <v>192</v>
      </c>
      <c r="C80" s="6" t="s">
        <v>109</v>
      </c>
      <c r="D80" s="7" t="s">
        <v>193</v>
      </c>
      <c r="E80" s="8">
        <f>IFERROR(__xludf.DUMMYFUNCTION("IF(ISBLANK(D80), """", COUNTA(SPLIT(D80, "" "")))"),1196.0)</f>
        <v>1196</v>
      </c>
      <c r="F80" s="4"/>
      <c r="G80" s="4"/>
      <c r="H80" s="4"/>
      <c r="I80" s="4"/>
      <c r="J80" s="4"/>
      <c r="K80" s="4"/>
      <c r="L80" s="4"/>
      <c r="M80" s="4"/>
      <c r="N80" s="4"/>
      <c r="O80" s="4"/>
      <c r="P80" s="4"/>
      <c r="Q80" s="4"/>
      <c r="R80" s="4"/>
      <c r="S80" s="4"/>
      <c r="T80" s="4"/>
      <c r="U80" s="4"/>
      <c r="V80" s="4"/>
      <c r="W80" s="4"/>
      <c r="X80" s="4"/>
      <c r="Y80" s="4"/>
      <c r="Z80" s="4"/>
      <c r="AA80" s="4"/>
    </row>
    <row r="81" ht="15.75" customHeight="1">
      <c r="A81" s="5" t="s">
        <v>156</v>
      </c>
      <c r="B81" s="6" t="s">
        <v>194</v>
      </c>
      <c r="C81" s="6" t="s">
        <v>72</v>
      </c>
      <c r="D81" s="7" t="s">
        <v>195</v>
      </c>
      <c r="E81" s="8">
        <f>IFERROR(__xludf.DUMMYFUNCTION("IF(ISBLANK(D81), """", COUNTA(SPLIT(D81, "" "")))"),1972.0)</f>
        <v>1972</v>
      </c>
      <c r="F81" s="4"/>
      <c r="G81" s="4"/>
      <c r="H81" s="4"/>
      <c r="I81" s="4"/>
      <c r="J81" s="4"/>
      <c r="K81" s="4"/>
      <c r="L81" s="4"/>
      <c r="M81" s="4"/>
      <c r="N81" s="4"/>
      <c r="O81" s="4"/>
      <c r="P81" s="4"/>
      <c r="Q81" s="4"/>
      <c r="R81" s="4"/>
      <c r="S81" s="4"/>
      <c r="T81" s="4"/>
      <c r="U81" s="4"/>
      <c r="V81" s="4"/>
      <c r="W81" s="4"/>
      <c r="X81" s="4"/>
      <c r="Y81" s="4"/>
      <c r="Z81" s="4"/>
      <c r="AA81" s="4"/>
    </row>
    <row r="82" ht="15.75" customHeight="1">
      <c r="A82" s="5" t="s">
        <v>156</v>
      </c>
      <c r="B82" s="6" t="s">
        <v>196</v>
      </c>
      <c r="C82" s="6" t="s">
        <v>116</v>
      </c>
      <c r="D82" s="7" t="s">
        <v>197</v>
      </c>
      <c r="E82" s="8">
        <f>IFERROR(__xludf.DUMMYFUNCTION("IF(ISBLANK(D82), """", COUNTA(SPLIT(D82, "" "")))"),6736.0)</f>
        <v>6736</v>
      </c>
      <c r="F82" s="4"/>
      <c r="G82" s="4"/>
      <c r="H82" s="4"/>
      <c r="I82" s="4"/>
      <c r="J82" s="4"/>
      <c r="K82" s="4"/>
      <c r="L82" s="4"/>
      <c r="M82" s="4"/>
      <c r="N82" s="4"/>
      <c r="O82" s="4"/>
      <c r="P82" s="4"/>
      <c r="Q82" s="4"/>
      <c r="R82" s="4"/>
      <c r="S82" s="4"/>
      <c r="T82" s="4"/>
      <c r="U82" s="4"/>
      <c r="V82" s="4"/>
      <c r="W82" s="4"/>
      <c r="X82" s="4"/>
      <c r="Y82" s="4"/>
      <c r="Z82" s="4"/>
      <c r="AA82" s="4"/>
    </row>
    <row r="83" ht="15.75" customHeight="1">
      <c r="A83" s="5" t="s">
        <v>156</v>
      </c>
      <c r="B83" s="6" t="s">
        <v>198</v>
      </c>
      <c r="C83" s="6" t="s">
        <v>116</v>
      </c>
      <c r="D83" s="7" t="s">
        <v>199</v>
      </c>
      <c r="E83" s="8">
        <f>IFERROR(__xludf.DUMMYFUNCTION("IF(ISBLANK(D83), """", COUNTA(SPLIT(D83, "" "")))"),732.0)</f>
        <v>732</v>
      </c>
      <c r="F83" s="4"/>
      <c r="G83" s="4"/>
      <c r="H83" s="4"/>
      <c r="I83" s="4"/>
      <c r="J83" s="4"/>
      <c r="K83" s="4"/>
      <c r="L83" s="4"/>
      <c r="M83" s="4"/>
      <c r="N83" s="4"/>
      <c r="O83" s="4"/>
      <c r="P83" s="4"/>
      <c r="Q83" s="4"/>
      <c r="R83" s="4"/>
      <c r="S83" s="4"/>
      <c r="T83" s="4"/>
      <c r="U83" s="4"/>
      <c r="V83" s="4"/>
      <c r="W83" s="4"/>
      <c r="X83" s="4"/>
      <c r="Y83" s="4"/>
      <c r="Z83" s="4"/>
      <c r="AA83" s="4"/>
    </row>
    <row r="84" ht="15.75" customHeight="1">
      <c r="A84" s="5" t="s">
        <v>156</v>
      </c>
      <c r="B84" s="6" t="s">
        <v>200</v>
      </c>
      <c r="C84" s="6" t="s">
        <v>116</v>
      </c>
      <c r="D84" s="7" t="s">
        <v>201</v>
      </c>
      <c r="E84" s="8">
        <f>IFERROR(__xludf.DUMMYFUNCTION("IF(ISBLANK(D84), """", COUNTA(SPLIT(D84, "" "")))"),1046.0)</f>
        <v>1046</v>
      </c>
      <c r="F84" s="4"/>
      <c r="G84" s="4"/>
      <c r="H84" s="4"/>
      <c r="I84" s="4"/>
      <c r="J84" s="4"/>
      <c r="K84" s="4"/>
      <c r="L84" s="4"/>
      <c r="M84" s="4"/>
      <c r="N84" s="4"/>
      <c r="O84" s="4"/>
      <c r="P84" s="4"/>
      <c r="Q84" s="4"/>
      <c r="R84" s="4"/>
      <c r="S84" s="4"/>
      <c r="T84" s="4"/>
      <c r="U84" s="4"/>
      <c r="V84" s="4"/>
      <c r="W84" s="4"/>
      <c r="X84" s="4"/>
      <c r="Y84" s="4"/>
      <c r="Z84" s="4"/>
      <c r="AA84" s="4"/>
    </row>
    <row r="85" ht="15.75" customHeight="1">
      <c r="A85" s="5" t="s">
        <v>156</v>
      </c>
      <c r="B85" s="6" t="s">
        <v>202</v>
      </c>
      <c r="C85" s="6" t="s">
        <v>83</v>
      </c>
      <c r="D85" s="7" t="s">
        <v>203</v>
      </c>
      <c r="E85" s="8">
        <f>IFERROR(__xludf.DUMMYFUNCTION("IF(ISBLANK(D85), """", COUNTA(SPLIT(D85, "" "")))"),775.0)</f>
        <v>775</v>
      </c>
      <c r="F85" s="4"/>
      <c r="G85" s="4"/>
      <c r="H85" s="4"/>
      <c r="I85" s="4"/>
      <c r="J85" s="4"/>
      <c r="K85" s="4"/>
      <c r="L85" s="4"/>
      <c r="M85" s="4"/>
      <c r="N85" s="4"/>
      <c r="O85" s="4"/>
      <c r="P85" s="4"/>
      <c r="Q85" s="4"/>
      <c r="R85" s="4"/>
      <c r="S85" s="4"/>
      <c r="T85" s="4"/>
      <c r="U85" s="4"/>
      <c r="V85" s="4"/>
      <c r="W85" s="4"/>
      <c r="X85" s="4"/>
      <c r="Y85" s="4"/>
      <c r="Z85" s="4"/>
      <c r="AA85" s="4"/>
    </row>
    <row r="86" ht="15.75" customHeight="1">
      <c r="A86" s="5" t="s">
        <v>204</v>
      </c>
      <c r="B86" s="6" t="s">
        <v>198</v>
      </c>
      <c r="C86" s="6" t="s">
        <v>205</v>
      </c>
      <c r="D86" s="7" t="s">
        <v>206</v>
      </c>
      <c r="E86" s="8">
        <f>IFERROR(__xludf.DUMMYFUNCTION("IF(ISBLANK(D86), """", COUNTA(SPLIT(D86, "" "")))"),686.0)</f>
        <v>686</v>
      </c>
      <c r="F86" s="4"/>
      <c r="G86" s="4"/>
      <c r="H86" s="4"/>
      <c r="I86" s="4"/>
      <c r="J86" s="4"/>
      <c r="K86" s="4"/>
      <c r="L86" s="4"/>
      <c r="M86" s="4"/>
      <c r="N86" s="4"/>
      <c r="O86" s="4"/>
      <c r="P86" s="4"/>
      <c r="Q86" s="4"/>
      <c r="R86" s="4"/>
      <c r="S86" s="4"/>
      <c r="T86" s="4"/>
      <c r="U86" s="4"/>
      <c r="V86" s="4"/>
      <c r="W86" s="4"/>
      <c r="X86" s="4"/>
      <c r="Y86" s="4"/>
      <c r="Z86" s="4"/>
      <c r="AA86" s="4"/>
    </row>
    <row r="87" ht="15.75" customHeight="1">
      <c r="A87" s="5" t="s">
        <v>204</v>
      </c>
      <c r="B87" s="6" t="s">
        <v>50</v>
      </c>
      <c r="C87" s="6" t="s">
        <v>48</v>
      </c>
      <c r="D87" s="7" t="s">
        <v>207</v>
      </c>
      <c r="E87" s="8">
        <f>IFERROR(__xludf.DUMMYFUNCTION("IF(ISBLANK(D87), """", COUNTA(SPLIT(D87, "" "")))"),661.0)</f>
        <v>661</v>
      </c>
      <c r="F87" s="4"/>
      <c r="G87" s="4"/>
      <c r="H87" s="4"/>
      <c r="I87" s="4"/>
      <c r="J87" s="4"/>
      <c r="K87" s="4"/>
      <c r="L87" s="4"/>
      <c r="M87" s="4"/>
      <c r="N87" s="4"/>
      <c r="O87" s="4"/>
      <c r="P87" s="4"/>
      <c r="Q87" s="4"/>
      <c r="R87" s="4"/>
      <c r="S87" s="4"/>
      <c r="T87" s="4"/>
      <c r="U87" s="4"/>
      <c r="V87" s="4"/>
      <c r="W87" s="4"/>
      <c r="X87" s="4"/>
      <c r="Y87" s="4"/>
      <c r="Z87" s="4"/>
      <c r="AA87" s="4"/>
    </row>
    <row r="88" ht="15.75" customHeight="1">
      <c r="A88" s="5" t="s">
        <v>204</v>
      </c>
      <c r="B88" s="6" t="s">
        <v>208</v>
      </c>
      <c r="C88" s="6" t="s">
        <v>72</v>
      </c>
      <c r="D88" s="7" t="s">
        <v>209</v>
      </c>
      <c r="E88" s="8">
        <f>IFERROR(__xludf.DUMMYFUNCTION("IF(ISBLANK(D88), """", COUNTA(SPLIT(D88, "" "")))"),794.0)</f>
        <v>794</v>
      </c>
      <c r="F88" s="4"/>
      <c r="G88" s="4"/>
      <c r="H88" s="4"/>
      <c r="I88" s="4"/>
      <c r="J88" s="4"/>
      <c r="K88" s="4"/>
      <c r="L88" s="4"/>
      <c r="M88" s="4"/>
      <c r="N88" s="4"/>
      <c r="O88" s="4"/>
      <c r="P88" s="4"/>
      <c r="Q88" s="4"/>
      <c r="R88" s="4"/>
      <c r="S88" s="4"/>
      <c r="T88" s="4"/>
      <c r="U88" s="4"/>
      <c r="V88" s="4"/>
      <c r="W88" s="4"/>
      <c r="X88" s="4"/>
      <c r="Y88" s="4"/>
      <c r="Z88" s="4"/>
      <c r="AA88" s="4"/>
    </row>
    <row r="89" ht="15.75" customHeight="1">
      <c r="A89" s="5" t="s">
        <v>204</v>
      </c>
      <c r="B89" s="13" t="s">
        <v>40</v>
      </c>
      <c r="C89" s="13" t="s">
        <v>7</v>
      </c>
      <c r="D89" s="14" t="s">
        <v>41</v>
      </c>
      <c r="E89" s="8">
        <f>IFERROR(__xludf.DUMMYFUNCTION("IF(ISBLANK(D89), """", COUNTA(SPLIT(D89, "" "")))"),6763.0)</f>
        <v>6763</v>
      </c>
      <c r="F89" s="4"/>
      <c r="G89" s="4"/>
      <c r="H89" s="4"/>
      <c r="I89" s="4"/>
      <c r="J89" s="4"/>
      <c r="K89" s="4"/>
      <c r="L89" s="4"/>
      <c r="M89" s="4"/>
      <c r="N89" s="4"/>
      <c r="O89" s="4"/>
      <c r="P89" s="4"/>
      <c r="Q89" s="4"/>
      <c r="R89" s="4"/>
      <c r="S89" s="4"/>
      <c r="T89" s="4"/>
      <c r="U89" s="4"/>
      <c r="V89" s="4"/>
      <c r="W89" s="4"/>
      <c r="X89" s="4"/>
      <c r="Y89" s="4"/>
      <c r="Z89" s="4"/>
      <c r="AA89" s="4"/>
    </row>
    <row r="90" ht="15.75" customHeight="1">
      <c r="A90" s="5" t="s">
        <v>204</v>
      </c>
      <c r="B90" s="6" t="s">
        <v>210</v>
      </c>
      <c r="C90" s="6" t="s">
        <v>43</v>
      </c>
      <c r="D90" s="23" t="s">
        <v>211</v>
      </c>
      <c r="E90" s="8">
        <f>IFERROR(__xludf.DUMMYFUNCTION("IF(ISBLANK(D90), """", COUNTA(SPLIT(D90, "" "")))"),4009.0)</f>
        <v>4009</v>
      </c>
      <c r="F90" s="4"/>
      <c r="G90" s="4"/>
      <c r="H90" s="4"/>
      <c r="I90" s="4"/>
      <c r="J90" s="4"/>
      <c r="K90" s="4"/>
      <c r="L90" s="4"/>
      <c r="M90" s="4"/>
      <c r="N90" s="4"/>
      <c r="O90" s="4"/>
      <c r="P90" s="4"/>
      <c r="Q90" s="4"/>
      <c r="R90" s="4"/>
      <c r="S90" s="4"/>
      <c r="T90" s="4"/>
      <c r="U90" s="4"/>
      <c r="V90" s="4"/>
      <c r="W90" s="4"/>
      <c r="X90" s="4"/>
      <c r="Y90" s="4"/>
      <c r="Z90" s="4"/>
      <c r="AA90" s="4"/>
    </row>
    <row r="91" ht="15.75" customHeight="1">
      <c r="A91" s="5" t="s">
        <v>204</v>
      </c>
      <c r="B91" s="6" t="s">
        <v>212</v>
      </c>
      <c r="C91" s="6" t="s">
        <v>72</v>
      </c>
      <c r="D91" s="7" t="s">
        <v>213</v>
      </c>
      <c r="E91" s="8">
        <f>IFERROR(__xludf.DUMMYFUNCTION("IF(ISBLANK(D91), """", COUNTA(SPLIT(D91, "" "")))"),413.0)</f>
        <v>413</v>
      </c>
      <c r="F91" s="4"/>
      <c r="G91" s="4"/>
      <c r="H91" s="4"/>
      <c r="I91" s="4"/>
      <c r="J91" s="4"/>
      <c r="K91" s="4"/>
      <c r="L91" s="4"/>
      <c r="M91" s="4"/>
      <c r="N91" s="4"/>
      <c r="O91" s="4"/>
      <c r="P91" s="4"/>
      <c r="Q91" s="4"/>
      <c r="R91" s="4"/>
      <c r="S91" s="4"/>
      <c r="T91" s="4"/>
      <c r="U91" s="4"/>
      <c r="V91" s="4"/>
      <c r="W91" s="4"/>
      <c r="X91" s="4"/>
      <c r="Y91" s="4"/>
      <c r="Z91" s="4"/>
      <c r="AA91" s="4"/>
    </row>
    <row r="92" ht="15.75" customHeight="1">
      <c r="A92" s="5" t="s">
        <v>204</v>
      </c>
      <c r="B92" s="6" t="s">
        <v>214</v>
      </c>
      <c r="C92" s="6" t="s">
        <v>72</v>
      </c>
      <c r="D92" s="7" t="s">
        <v>215</v>
      </c>
      <c r="E92" s="8">
        <f>IFERROR(__xludf.DUMMYFUNCTION("IF(ISBLANK(D92), """", COUNTA(SPLIT(D92, "" "")))"),419.0)</f>
        <v>419</v>
      </c>
      <c r="F92" s="4"/>
      <c r="G92" s="4"/>
      <c r="H92" s="4"/>
      <c r="I92" s="4"/>
      <c r="J92" s="4"/>
      <c r="K92" s="4"/>
      <c r="L92" s="4"/>
      <c r="M92" s="4"/>
      <c r="N92" s="4"/>
      <c r="O92" s="4"/>
      <c r="P92" s="4"/>
      <c r="Q92" s="4"/>
      <c r="R92" s="4"/>
      <c r="S92" s="4"/>
      <c r="T92" s="4"/>
      <c r="U92" s="4"/>
      <c r="V92" s="4"/>
      <c r="W92" s="4"/>
      <c r="X92" s="4"/>
      <c r="Y92" s="4"/>
      <c r="Z92" s="4"/>
      <c r="AA92" s="4"/>
    </row>
    <row r="93" ht="15.75" customHeight="1">
      <c r="A93" s="5" t="s">
        <v>204</v>
      </c>
      <c r="B93" s="6" t="s">
        <v>216</v>
      </c>
      <c r="C93" s="6" t="s">
        <v>72</v>
      </c>
      <c r="D93" s="7" t="s">
        <v>217</v>
      </c>
      <c r="E93" s="8">
        <f>IFERROR(__xludf.DUMMYFUNCTION("IF(ISBLANK(D93), """", COUNTA(SPLIT(D93, "" "")))"),420.0)</f>
        <v>420</v>
      </c>
      <c r="F93" s="4"/>
      <c r="G93" s="4"/>
      <c r="H93" s="4"/>
      <c r="I93" s="4"/>
      <c r="J93" s="4"/>
      <c r="K93" s="4"/>
      <c r="L93" s="4"/>
      <c r="M93" s="4"/>
      <c r="N93" s="4"/>
      <c r="O93" s="4"/>
      <c r="P93" s="4"/>
      <c r="Q93" s="4"/>
      <c r="R93" s="4"/>
      <c r="S93" s="4"/>
      <c r="T93" s="4"/>
      <c r="U93" s="4"/>
      <c r="V93" s="4"/>
      <c r="W93" s="4"/>
      <c r="X93" s="4"/>
      <c r="Y93" s="4"/>
      <c r="Z93" s="4"/>
      <c r="AA93" s="4"/>
    </row>
    <row r="94" ht="15.75" customHeight="1">
      <c r="A94" s="5" t="s">
        <v>204</v>
      </c>
      <c r="B94" s="6" t="s">
        <v>218</v>
      </c>
      <c r="C94" s="6" t="s">
        <v>72</v>
      </c>
      <c r="D94" s="7" t="s">
        <v>219</v>
      </c>
      <c r="E94" s="8">
        <f>IFERROR(__xludf.DUMMYFUNCTION("IF(ISBLANK(D94), """", COUNTA(SPLIT(D94, "" "")))"),433.0)</f>
        <v>433</v>
      </c>
      <c r="F94" s="4"/>
      <c r="G94" s="4"/>
      <c r="H94" s="4"/>
      <c r="I94" s="4"/>
      <c r="J94" s="4"/>
      <c r="K94" s="4"/>
      <c r="L94" s="4"/>
      <c r="M94" s="4"/>
      <c r="N94" s="4"/>
      <c r="O94" s="4"/>
      <c r="P94" s="4"/>
      <c r="Q94" s="4"/>
      <c r="R94" s="4"/>
      <c r="S94" s="4"/>
      <c r="T94" s="4"/>
      <c r="U94" s="4"/>
      <c r="V94" s="4"/>
      <c r="W94" s="4"/>
      <c r="X94" s="4"/>
      <c r="Y94" s="4"/>
      <c r="Z94" s="4"/>
      <c r="AA94" s="4"/>
    </row>
    <row r="95" ht="15.75" customHeight="1">
      <c r="A95" s="5" t="s">
        <v>204</v>
      </c>
      <c r="B95" s="6" t="s">
        <v>220</v>
      </c>
      <c r="C95" s="6" t="s">
        <v>72</v>
      </c>
      <c r="D95" s="7" t="s">
        <v>221</v>
      </c>
      <c r="E95" s="8">
        <f>IFERROR(__xludf.DUMMYFUNCTION("IF(ISBLANK(D95), """", COUNTA(SPLIT(D95, "" "")))"),461.0)</f>
        <v>461</v>
      </c>
      <c r="F95" s="4"/>
      <c r="G95" s="4"/>
      <c r="H95" s="4"/>
      <c r="I95" s="4"/>
      <c r="J95" s="4"/>
      <c r="K95" s="4"/>
      <c r="L95" s="4"/>
      <c r="M95" s="4"/>
      <c r="N95" s="4"/>
      <c r="O95" s="4"/>
      <c r="P95" s="4"/>
      <c r="Q95" s="4"/>
      <c r="R95" s="4"/>
      <c r="S95" s="4"/>
      <c r="T95" s="4"/>
      <c r="U95" s="4"/>
      <c r="V95" s="4"/>
      <c r="W95" s="4"/>
      <c r="X95" s="4"/>
      <c r="Y95" s="4"/>
      <c r="Z95" s="4"/>
      <c r="AA95" s="4"/>
    </row>
    <row r="96" ht="15.75" customHeight="1">
      <c r="A96" s="5" t="s">
        <v>204</v>
      </c>
      <c r="B96" s="6" t="s">
        <v>222</v>
      </c>
      <c r="C96" s="6" t="s">
        <v>72</v>
      </c>
      <c r="D96" s="7" t="s">
        <v>223</v>
      </c>
      <c r="E96" s="8">
        <f>IFERROR(__xludf.DUMMYFUNCTION("IF(ISBLANK(D96), """", COUNTA(SPLIT(D96, "" "")))"),639.0)</f>
        <v>639</v>
      </c>
      <c r="F96" s="4"/>
      <c r="G96" s="4"/>
      <c r="H96" s="4"/>
      <c r="I96" s="4"/>
      <c r="J96" s="4"/>
      <c r="K96" s="4"/>
      <c r="L96" s="4"/>
      <c r="M96" s="4"/>
      <c r="N96" s="4"/>
      <c r="O96" s="4"/>
      <c r="P96" s="4"/>
      <c r="Q96" s="4"/>
      <c r="R96" s="4"/>
      <c r="S96" s="4"/>
      <c r="T96" s="4"/>
      <c r="U96" s="4"/>
      <c r="V96" s="4"/>
      <c r="W96" s="4"/>
      <c r="X96" s="4"/>
      <c r="Y96" s="4"/>
      <c r="Z96" s="4"/>
      <c r="AA96" s="4"/>
    </row>
    <row r="97" ht="15.75" customHeight="1">
      <c r="A97" s="5" t="s">
        <v>204</v>
      </c>
      <c r="B97" s="6" t="s">
        <v>224</v>
      </c>
      <c r="C97" s="6" t="s">
        <v>72</v>
      </c>
      <c r="D97" s="7" t="s">
        <v>225</v>
      </c>
      <c r="E97" s="8">
        <f>IFERROR(__xludf.DUMMYFUNCTION("IF(ISBLANK(D97), """", COUNTA(SPLIT(D97, "" "")))"),750.0)</f>
        <v>750</v>
      </c>
      <c r="F97" s="4"/>
      <c r="G97" s="4"/>
      <c r="H97" s="4"/>
      <c r="I97" s="4"/>
      <c r="J97" s="4"/>
      <c r="K97" s="4"/>
      <c r="L97" s="4"/>
      <c r="M97" s="4"/>
      <c r="N97" s="4"/>
      <c r="O97" s="4"/>
      <c r="P97" s="4"/>
      <c r="Q97" s="4"/>
      <c r="R97" s="4"/>
      <c r="S97" s="4"/>
      <c r="T97" s="4"/>
      <c r="U97" s="4"/>
      <c r="V97" s="4"/>
      <c r="W97" s="4"/>
      <c r="X97" s="4"/>
      <c r="Y97" s="4"/>
      <c r="Z97" s="4"/>
      <c r="AA97" s="4"/>
    </row>
    <row r="98" ht="15.75" customHeight="1">
      <c r="A98" s="15" t="s">
        <v>204</v>
      </c>
      <c r="B98" s="16" t="s">
        <v>226</v>
      </c>
      <c r="C98" s="6" t="s">
        <v>72</v>
      </c>
      <c r="D98" s="17" t="s">
        <v>227</v>
      </c>
      <c r="E98" s="8">
        <f>IFERROR(__xludf.DUMMYFUNCTION("IF(ISBLANK(D98), """", COUNTA(SPLIT(D98, "" "")))"),813.0)</f>
        <v>813</v>
      </c>
      <c r="F98" s="4"/>
      <c r="G98" s="4"/>
      <c r="H98" s="4"/>
      <c r="I98" s="4"/>
      <c r="J98" s="4"/>
      <c r="K98" s="4"/>
      <c r="L98" s="4"/>
      <c r="M98" s="4"/>
      <c r="N98" s="4"/>
      <c r="O98" s="4"/>
      <c r="P98" s="4"/>
      <c r="Q98" s="4"/>
      <c r="R98" s="4"/>
      <c r="S98" s="4"/>
      <c r="T98" s="4"/>
      <c r="U98" s="4"/>
      <c r="V98" s="4"/>
      <c r="W98" s="4"/>
      <c r="X98" s="4"/>
      <c r="Y98" s="4"/>
      <c r="Z98" s="4"/>
      <c r="AA98" s="4"/>
    </row>
    <row r="99" ht="15.75" customHeight="1">
      <c r="A99" s="24" t="s">
        <v>204</v>
      </c>
      <c r="B99" s="24" t="s">
        <v>228</v>
      </c>
      <c r="C99" s="6" t="s">
        <v>72</v>
      </c>
      <c r="D99" s="25" t="s">
        <v>229</v>
      </c>
      <c r="E99" s="8">
        <f>IFERROR(__xludf.DUMMYFUNCTION("IF(ISBLANK(D99), """", COUNTA(SPLIT(D99, "" "")))"),904.0)</f>
        <v>904</v>
      </c>
      <c r="F99" s="4"/>
      <c r="G99" s="4"/>
      <c r="H99" s="4"/>
      <c r="I99" s="4"/>
      <c r="J99" s="4"/>
      <c r="K99" s="4"/>
      <c r="L99" s="4"/>
      <c r="M99" s="4"/>
      <c r="N99" s="4"/>
      <c r="O99" s="4"/>
      <c r="P99" s="4"/>
      <c r="Q99" s="4"/>
      <c r="R99" s="4"/>
      <c r="S99" s="4"/>
      <c r="T99" s="4"/>
      <c r="U99" s="4"/>
      <c r="V99" s="4"/>
      <c r="W99" s="4"/>
      <c r="X99" s="4"/>
      <c r="Y99" s="4"/>
      <c r="Z99" s="4"/>
      <c r="AA99" s="4"/>
    </row>
    <row r="100" ht="15.75" customHeight="1">
      <c r="A100" s="24" t="s">
        <v>204</v>
      </c>
      <c r="B100" s="24" t="s">
        <v>230</v>
      </c>
      <c r="C100" s="6" t="s">
        <v>72</v>
      </c>
      <c r="D100" s="23" t="s">
        <v>231</v>
      </c>
      <c r="E100" s="8">
        <f>IFERROR(__xludf.DUMMYFUNCTION("IF(ISBLANK(D100), """", COUNTA(SPLIT(D100, "" "")))"),916.0)</f>
        <v>916</v>
      </c>
      <c r="F100" s="4"/>
      <c r="G100" s="4"/>
      <c r="H100" s="4"/>
      <c r="I100" s="4"/>
      <c r="J100" s="4"/>
      <c r="K100" s="4"/>
      <c r="L100" s="4"/>
      <c r="M100" s="4"/>
      <c r="N100" s="4"/>
      <c r="O100" s="4"/>
      <c r="P100" s="4"/>
      <c r="Q100" s="4"/>
      <c r="R100" s="4"/>
      <c r="S100" s="4"/>
      <c r="T100" s="4"/>
      <c r="U100" s="4"/>
      <c r="V100" s="4"/>
      <c r="W100" s="4"/>
      <c r="X100" s="4"/>
      <c r="Y100" s="4"/>
      <c r="Z100" s="4"/>
      <c r="AA100" s="4"/>
    </row>
    <row r="101" ht="15.75" customHeight="1">
      <c r="A101" s="24" t="s">
        <v>204</v>
      </c>
      <c r="B101" s="6" t="s">
        <v>232</v>
      </c>
      <c r="C101" s="6" t="s">
        <v>77</v>
      </c>
      <c r="D101" s="23" t="s">
        <v>233</v>
      </c>
      <c r="E101" s="8">
        <f>IFERROR(__xludf.DUMMYFUNCTION("IF(ISBLANK(D101), """", COUNTA(SPLIT(D101, "" "")))"),764.0)</f>
        <v>764</v>
      </c>
      <c r="F101" s="4"/>
      <c r="G101" s="4"/>
      <c r="H101" s="4"/>
      <c r="I101" s="4"/>
      <c r="J101" s="4"/>
      <c r="K101" s="4"/>
      <c r="L101" s="4"/>
      <c r="M101" s="4"/>
      <c r="N101" s="4"/>
      <c r="O101" s="4"/>
      <c r="P101" s="4"/>
      <c r="Q101" s="4"/>
      <c r="R101" s="4"/>
      <c r="S101" s="4"/>
      <c r="T101" s="4"/>
      <c r="U101" s="4"/>
      <c r="V101" s="4"/>
      <c r="W101" s="4"/>
      <c r="X101" s="4"/>
      <c r="Y101" s="4"/>
      <c r="Z101" s="4"/>
      <c r="AA101" s="4"/>
    </row>
    <row r="102" ht="15.75" customHeight="1">
      <c r="A102" s="24" t="s">
        <v>204</v>
      </c>
      <c r="B102" s="6" t="s">
        <v>234</v>
      </c>
      <c r="C102" s="6" t="s">
        <v>77</v>
      </c>
      <c r="D102" s="23" t="s">
        <v>235</v>
      </c>
      <c r="E102" s="8">
        <f>IFERROR(__xludf.DUMMYFUNCTION("IF(ISBLANK(D102), """", COUNTA(SPLIT(D102, "" "")))"),734.0)</f>
        <v>734</v>
      </c>
      <c r="F102" s="4"/>
      <c r="G102" s="4"/>
      <c r="H102" s="4"/>
      <c r="I102" s="4"/>
      <c r="J102" s="4"/>
      <c r="K102" s="4"/>
      <c r="L102" s="4"/>
      <c r="M102" s="4"/>
      <c r="N102" s="4"/>
      <c r="O102" s="4"/>
      <c r="P102" s="4"/>
      <c r="Q102" s="4"/>
      <c r="R102" s="4"/>
      <c r="S102" s="4"/>
      <c r="T102" s="4"/>
      <c r="U102" s="4"/>
      <c r="V102" s="4"/>
      <c r="W102" s="4"/>
      <c r="X102" s="4"/>
      <c r="Y102" s="4"/>
      <c r="Z102" s="4"/>
      <c r="AA102" s="4"/>
    </row>
    <row r="103" ht="15.75" customHeight="1">
      <c r="A103" s="24" t="s">
        <v>204</v>
      </c>
      <c r="B103" s="6" t="s">
        <v>236</v>
      </c>
      <c r="C103" s="6" t="s">
        <v>77</v>
      </c>
      <c r="D103" s="23" t="s">
        <v>237</v>
      </c>
      <c r="E103" s="8">
        <f>IFERROR(__xludf.DUMMYFUNCTION("IF(ISBLANK(D103), """", COUNTA(SPLIT(D103, "" "")))"),617.0)</f>
        <v>617</v>
      </c>
      <c r="F103" s="4"/>
      <c r="G103" s="4"/>
      <c r="H103" s="4"/>
      <c r="I103" s="4"/>
      <c r="J103" s="4"/>
      <c r="K103" s="4"/>
      <c r="L103" s="4"/>
      <c r="M103" s="4"/>
      <c r="N103" s="4"/>
      <c r="O103" s="4"/>
      <c r="P103" s="4"/>
      <c r="Q103" s="4"/>
      <c r="R103" s="4"/>
      <c r="S103" s="4"/>
      <c r="T103" s="4"/>
      <c r="U103" s="4"/>
      <c r="V103" s="4"/>
      <c r="W103" s="4"/>
      <c r="X103" s="4"/>
      <c r="Y103" s="4"/>
      <c r="Z103" s="4"/>
      <c r="AA103" s="4"/>
    </row>
    <row r="104" ht="15.75" customHeight="1">
      <c r="A104" s="24" t="s">
        <v>204</v>
      </c>
      <c r="B104" s="6" t="s">
        <v>238</v>
      </c>
      <c r="C104" s="6" t="s">
        <v>77</v>
      </c>
      <c r="D104" s="23" t="s">
        <v>239</v>
      </c>
      <c r="E104" s="8">
        <f>IFERROR(__xludf.DUMMYFUNCTION("IF(ISBLANK(D104), """", COUNTA(SPLIT(D104, "" "")))"),486.0)</f>
        <v>486</v>
      </c>
      <c r="F104" s="4"/>
      <c r="G104" s="4"/>
      <c r="H104" s="4"/>
      <c r="I104" s="4"/>
      <c r="J104" s="4"/>
      <c r="K104" s="4"/>
      <c r="L104" s="4"/>
      <c r="M104" s="4"/>
      <c r="N104" s="4"/>
      <c r="O104" s="4"/>
      <c r="P104" s="4"/>
      <c r="Q104" s="4"/>
      <c r="R104" s="4"/>
      <c r="S104" s="4"/>
      <c r="T104" s="4"/>
      <c r="U104" s="4"/>
      <c r="V104" s="4"/>
      <c r="W104" s="4"/>
      <c r="X104" s="4"/>
      <c r="Y104" s="4"/>
      <c r="Z104" s="4"/>
      <c r="AA104" s="4"/>
    </row>
    <row r="105" ht="15.75" customHeight="1">
      <c r="A105" s="24" t="s">
        <v>204</v>
      </c>
      <c r="B105" s="6" t="s">
        <v>240</v>
      </c>
      <c r="C105" s="6" t="s">
        <v>77</v>
      </c>
      <c r="D105" s="23" t="s">
        <v>241</v>
      </c>
      <c r="E105" s="8">
        <f>IFERROR(__xludf.DUMMYFUNCTION("IF(ISBLANK(D105), """", COUNTA(SPLIT(D105, "" "")))"),465.0)</f>
        <v>465</v>
      </c>
      <c r="F105" s="4"/>
      <c r="G105" s="4"/>
      <c r="H105" s="4"/>
      <c r="I105" s="4"/>
      <c r="J105" s="4"/>
      <c r="K105" s="4"/>
      <c r="L105" s="4"/>
      <c r="M105" s="4"/>
      <c r="N105" s="4"/>
      <c r="O105" s="4"/>
      <c r="P105" s="4"/>
      <c r="Q105" s="4"/>
      <c r="R105" s="4"/>
      <c r="S105" s="4"/>
      <c r="T105" s="4"/>
      <c r="U105" s="4"/>
      <c r="V105" s="4"/>
      <c r="W105" s="4"/>
      <c r="X105" s="4"/>
      <c r="Y105" s="4"/>
      <c r="Z105" s="4"/>
      <c r="AA105" s="4"/>
    </row>
    <row r="106" ht="15.75" customHeight="1">
      <c r="A106" s="24" t="s">
        <v>204</v>
      </c>
      <c r="B106" s="6" t="s">
        <v>242</v>
      </c>
      <c r="C106" s="6" t="s">
        <v>86</v>
      </c>
      <c r="D106" s="23" t="s">
        <v>243</v>
      </c>
      <c r="E106" s="8">
        <f>IFERROR(__xludf.DUMMYFUNCTION("IF(ISBLANK(D106), """", COUNTA(SPLIT(D106, "" "")))"),1491.0)</f>
        <v>1491</v>
      </c>
      <c r="F106" s="4"/>
      <c r="G106" s="4"/>
      <c r="H106" s="4"/>
      <c r="I106" s="4"/>
      <c r="J106" s="4"/>
      <c r="K106" s="4"/>
      <c r="L106" s="4"/>
      <c r="M106" s="4"/>
      <c r="N106" s="4"/>
      <c r="O106" s="4"/>
      <c r="P106" s="4"/>
      <c r="Q106" s="4"/>
      <c r="R106" s="4"/>
      <c r="S106" s="4"/>
      <c r="T106" s="4"/>
      <c r="U106" s="4"/>
      <c r="V106" s="4"/>
      <c r="W106" s="4"/>
      <c r="X106" s="4"/>
      <c r="Y106" s="4"/>
      <c r="Z106" s="4"/>
      <c r="AA106" s="4"/>
    </row>
    <row r="107" ht="15.75" customHeight="1">
      <c r="A107" s="24" t="s">
        <v>204</v>
      </c>
      <c r="B107" s="6" t="s">
        <v>244</v>
      </c>
      <c r="C107" s="6" t="s">
        <v>86</v>
      </c>
      <c r="D107" s="23" t="s">
        <v>245</v>
      </c>
      <c r="E107" s="8">
        <f>IFERROR(__xludf.DUMMYFUNCTION("IF(ISBLANK(D107), """", COUNTA(SPLIT(D107, "" "")))"),2193.0)</f>
        <v>2193</v>
      </c>
      <c r="F107" s="4"/>
      <c r="G107" s="4"/>
      <c r="H107" s="4"/>
      <c r="I107" s="4"/>
      <c r="J107" s="4"/>
      <c r="K107" s="4"/>
      <c r="L107" s="4"/>
      <c r="M107" s="4"/>
      <c r="N107" s="4"/>
      <c r="O107" s="4"/>
      <c r="P107" s="4"/>
      <c r="Q107" s="4"/>
      <c r="R107" s="4"/>
      <c r="S107" s="4"/>
      <c r="T107" s="4"/>
      <c r="U107" s="4"/>
      <c r="V107" s="4"/>
      <c r="W107" s="4"/>
      <c r="X107" s="4"/>
      <c r="Y107" s="4"/>
      <c r="Z107" s="4"/>
      <c r="AA107" s="4"/>
    </row>
    <row r="108" ht="15.75" customHeight="1">
      <c r="A108" s="24" t="s">
        <v>204</v>
      </c>
      <c r="B108" s="6" t="s">
        <v>246</v>
      </c>
      <c r="C108" s="6" t="s">
        <v>86</v>
      </c>
      <c r="D108" s="23" t="s">
        <v>247</v>
      </c>
      <c r="E108" s="8">
        <f>IFERROR(__xludf.DUMMYFUNCTION("IF(ISBLANK(D108), """", COUNTA(SPLIT(D108, "" "")))"),3831.0)</f>
        <v>3831</v>
      </c>
      <c r="F108" s="4"/>
      <c r="G108" s="4"/>
      <c r="H108" s="4"/>
      <c r="I108" s="4"/>
      <c r="J108" s="4"/>
      <c r="K108" s="4"/>
      <c r="L108" s="4"/>
      <c r="M108" s="4"/>
      <c r="N108" s="4"/>
      <c r="O108" s="4"/>
      <c r="P108" s="4"/>
      <c r="Q108" s="4"/>
      <c r="R108" s="4"/>
      <c r="S108" s="4"/>
      <c r="T108" s="4"/>
      <c r="U108" s="4"/>
      <c r="V108" s="4"/>
      <c r="W108" s="4"/>
      <c r="X108" s="4"/>
      <c r="Y108" s="4"/>
      <c r="Z108" s="4"/>
      <c r="AA108" s="4"/>
    </row>
    <row r="109" ht="15.75" customHeight="1">
      <c r="A109" s="24" t="s">
        <v>204</v>
      </c>
      <c r="B109" s="6" t="s">
        <v>248</v>
      </c>
      <c r="C109" s="6" t="s">
        <v>86</v>
      </c>
      <c r="D109" s="23" t="s">
        <v>249</v>
      </c>
      <c r="E109" s="8">
        <f>IFERROR(__xludf.DUMMYFUNCTION("IF(ISBLANK(D109), """", COUNTA(SPLIT(D109, "" "")))"),1307.0)</f>
        <v>1307</v>
      </c>
      <c r="F109" s="4"/>
      <c r="G109" s="4"/>
      <c r="H109" s="4"/>
      <c r="I109" s="4"/>
      <c r="J109" s="4"/>
      <c r="K109" s="4"/>
      <c r="L109" s="4"/>
      <c r="M109" s="4"/>
      <c r="N109" s="4"/>
      <c r="O109" s="4"/>
      <c r="P109" s="4"/>
      <c r="Q109" s="4"/>
      <c r="R109" s="4"/>
      <c r="S109" s="4"/>
      <c r="T109" s="4"/>
      <c r="U109" s="4"/>
      <c r="V109" s="4"/>
      <c r="W109" s="4"/>
      <c r="X109" s="4"/>
      <c r="Y109" s="4"/>
      <c r="Z109" s="4"/>
      <c r="AA109" s="4"/>
    </row>
    <row r="110" ht="15.75" customHeight="1">
      <c r="A110" s="24" t="s">
        <v>204</v>
      </c>
      <c r="B110" s="6" t="s">
        <v>250</v>
      </c>
      <c r="C110" s="6" t="s">
        <v>86</v>
      </c>
      <c r="D110" s="23" t="s">
        <v>251</v>
      </c>
      <c r="E110" s="8">
        <f>IFERROR(__xludf.DUMMYFUNCTION("IF(ISBLANK(D110), """", COUNTA(SPLIT(D110, "" "")))"),1988.0)</f>
        <v>1988</v>
      </c>
      <c r="F110" s="4"/>
      <c r="G110" s="4"/>
      <c r="H110" s="4"/>
      <c r="I110" s="4"/>
      <c r="J110" s="4"/>
      <c r="K110" s="4"/>
      <c r="L110" s="4"/>
      <c r="M110" s="4"/>
      <c r="N110" s="4"/>
      <c r="O110" s="4"/>
      <c r="P110" s="4"/>
      <c r="Q110" s="4"/>
      <c r="R110" s="4"/>
      <c r="S110" s="4"/>
      <c r="T110" s="4"/>
      <c r="U110" s="4"/>
      <c r="V110" s="4"/>
      <c r="W110" s="4"/>
      <c r="X110" s="4"/>
      <c r="Y110" s="4"/>
      <c r="Z110" s="4"/>
      <c r="AA110" s="4"/>
    </row>
    <row r="111" ht="15.75" customHeight="1">
      <c r="A111" s="24" t="s">
        <v>204</v>
      </c>
      <c r="B111" s="6" t="s">
        <v>252</v>
      </c>
      <c r="C111" s="6" t="s">
        <v>86</v>
      </c>
      <c r="D111" s="23" t="s">
        <v>253</v>
      </c>
      <c r="E111" s="8">
        <f>IFERROR(__xludf.DUMMYFUNCTION("IF(ISBLANK(D111), """", COUNTA(SPLIT(D111, "" "")))"),1776.0)</f>
        <v>1776</v>
      </c>
      <c r="F111" s="4"/>
      <c r="G111" s="4"/>
      <c r="H111" s="4"/>
      <c r="I111" s="4"/>
      <c r="J111" s="4"/>
      <c r="K111" s="4"/>
      <c r="L111" s="4"/>
      <c r="M111" s="4"/>
      <c r="N111" s="4"/>
      <c r="O111" s="4"/>
      <c r="P111" s="4"/>
      <c r="Q111" s="4"/>
      <c r="R111" s="4"/>
      <c r="S111" s="4"/>
      <c r="T111" s="4"/>
      <c r="U111" s="4"/>
      <c r="V111" s="4"/>
      <c r="W111" s="4"/>
      <c r="X111" s="4"/>
      <c r="Y111" s="4"/>
      <c r="Z111" s="4"/>
      <c r="AA111" s="4"/>
    </row>
    <row r="112" ht="15.75" customHeight="1">
      <c r="A112" s="24" t="s">
        <v>204</v>
      </c>
      <c r="B112" s="6" t="s">
        <v>254</v>
      </c>
      <c r="C112" s="6" t="s">
        <v>86</v>
      </c>
      <c r="D112" s="23" t="s">
        <v>255</v>
      </c>
      <c r="E112" s="8">
        <f>IFERROR(__xludf.DUMMYFUNCTION("IF(ISBLANK(D112), """", COUNTA(SPLIT(D112, "" "")))"),2324.0)</f>
        <v>2324</v>
      </c>
      <c r="F112" s="4"/>
      <c r="G112" s="4"/>
      <c r="H112" s="4"/>
      <c r="I112" s="4"/>
      <c r="J112" s="4"/>
      <c r="K112" s="4"/>
      <c r="L112" s="4"/>
      <c r="M112" s="4"/>
      <c r="N112" s="4"/>
      <c r="O112" s="4"/>
      <c r="P112" s="4"/>
      <c r="Q112" s="4"/>
      <c r="R112" s="4"/>
      <c r="S112" s="4"/>
      <c r="T112" s="4"/>
      <c r="U112" s="4"/>
      <c r="V112" s="4"/>
      <c r="W112" s="4"/>
      <c r="X112" s="4"/>
      <c r="Y112" s="4"/>
      <c r="Z112" s="4"/>
      <c r="AA112" s="4"/>
    </row>
    <row r="113" ht="15.75" customHeight="1">
      <c r="A113" s="24" t="s">
        <v>204</v>
      </c>
      <c r="B113" s="6" t="s">
        <v>256</v>
      </c>
      <c r="C113" s="6" t="s">
        <v>86</v>
      </c>
      <c r="D113" s="23" t="s">
        <v>257</v>
      </c>
      <c r="E113" s="8">
        <f>IFERROR(__xludf.DUMMYFUNCTION("IF(ISBLANK(D113), """", COUNTA(SPLIT(D113, "" "")))"),2620.0)</f>
        <v>2620</v>
      </c>
      <c r="F113" s="4"/>
      <c r="G113" s="4"/>
      <c r="H113" s="4"/>
      <c r="I113" s="4"/>
      <c r="J113" s="4"/>
      <c r="K113" s="4"/>
      <c r="L113" s="4"/>
      <c r="M113" s="4"/>
      <c r="N113" s="4"/>
      <c r="O113" s="4"/>
      <c r="P113" s="4"/>
      <c r="Q113" s="4"/>
      <c r="R113" s="4"/>
      <c r="S113" s="4"/>
      <c r="T113" s="4"/>
      <c r="U113" s="4"/>
      <c r="V113" s="4"/>
      <c r="W113" s="4"/>
      <c r="X113" s="4"/>
      <c r="Y113" s="4"/>
      <c r="Z113" s="4"/>
      <c r="AA113" s="4"/>
    </row>
    <row r="114" ht="15.75" customHeight="1">
      <c r="A114" s="24" t="s">
        <v>204</v>
      </c>
      <c r="B114" s="6" t="s">
        <v>258</v>
      </c>
      <c r="C114" s="6" t="s">
        <v>86</v>
      </c>
      <c r="D114" s="23" t="s">
        <v>259</v>
      </c>
      <c r="E114" s="8">
        <f>IFERROR(__xludf.DUMMYFUNCTION("IF(ISBLANK(D114), """", COUNTA(SPLIT(D114, "" "")))"),1982.0)</f>
        <v>1982</v>
      </c>
      <c r="F114" s="4"/>
      <c r="G114" s="4"/>
      <c r="H114" s="4"/>
      <c r="I114" s="4"/>
      <c r="J114" s="4"/>
      <c r="K114" s="4"/>
      <c r="L114" s="4"/>
      <c r="M114" s="4"/>
      <c r="N114" s="4"/>
      <c r="O114" s="4"/>
      <c r="P114" s="4"/>
      <c r="Q114" s="4"/>
      <c r="R114" s="4"/>
      <c r="S114" s="4"/>
      <c r="T114" s="4"/>
      <c r="U114" s="4"/>
      <c r="V114" s="4"/>
      <c r="W114" s="4"/>
      <c r="X114" s="4"/>
      <c r="Y114" s="4"/>
      <c r="Z114" s="4"/>
      <c r="AA114" s="4"/>
    </row>
    <row r="115" ht="15.75" customHeight="1">
      <c r="A115" s="24" t="s">
        <v>204</v>
      </c>
      <c r="B115" s="6" t="s">
        <v>260</v>
      </c>
      <c r="C115" s="6" t="s">
        <v>86</v>
      </c>
      <c r="D115" s="23" t="s">
        <v>261</v>
      </c>
      <c r="E115" s="8">
        <f>IFERROR(__xludf.DUMMYFUNCTION("IF(ISBLANK(D115), """", COUNTA(SPLIT(D115, "" "")))"),993.0)</f>
        <v>993</v>
      </c>
      <c r="F115" s="4"/>
      <c r="G115" s="4"/>
      <c r="H115" s="4"/>
      <c r="I115" s="4"/>
      <c r="J115" s="4"/>
      <c r="K115" s="4"/>
      <c r="L115" s="4"/>
      <c r="M115" s="4"/>
      <c r="N115" s="4"/>
      <c r="O115" s="4"/>
      <c r="P115" s="4"/>
      <c r="Q115" s="4"/>
      <c r="R115" s="4"/>
      <c r="S115" s="4"/>
      <c r="T115" s="4"/>
      <c r="U115" s="4"/>
      <c r="V115" s="4"/>
      <c r="W115" s="4"/>
      <c r="X115" s="4"/>
      <c r="Y115" s="4"/>
      <c r="Z115" s="4"/>
      <c r="AA115" s="4"/>
    </row>
    <row r="116" ht="15.75" customHeight="1">
      <c r="A116" s="24" t="s">
        <v>204</v>
      </c>
      <c r="B116" s="6" t="s">
        <v>262</v>
      </c>
      <c r="C116" s="6" t="s">
        <v>86</v>
      </c>
      <c r="D116" s="23" t="s">
        <v>263</v>
      </c>
      <c r="E116" s="8">
        <f>IFERROR(__xludf.DUMMYFUNCTION("IF(ISBLANK(D116), """", COUNTA(SPLIT(D116, "" "")))"),1345.0)</f>
        <v>1345</v>
      </c>
      <c r="F116" s="4"/>
      <c r="G116" s="4"/>
      <c r="H116" s="4"/>
      <c r="I116" s="4"/>
      <c r="J116" s="4"/>
      <c r="K116" s="4"/>
      <c r="L116" s="4"/>
      <c r="M116" s="4"/>
      <c r="N116" s="4"/>
      <c r="O116" s="4"/>
      <c r="P116" s="4"/>
      <c r="Q116" s="4"/>
      <c r="R116" s="4"/>
      <c r="S116" s="4"/>
      <c r="T116" s="4"/>
      <c r="U116" s="4"/>
      <c r="V116" s="4"/>
      <c r="W116" s="4"/>
      <c r="X116" s="4"/>
      <c r="Y116" s="4"/>
      <c r="Z116" s="4"/>
      <c r="AA116" s="4"/>
    </row>
    <row r="117" ht="15.75" customHeight="1">
      <c r="A117" s="24" t="s">
        <v>204</v>
      </c>
      <c r="B117" s="6" t="s">
        <v>264</v>
      </c>
      <c r="C117" s="6" t="s">
        <v>86</v>
      </c>
      <c r="D117" s="23" t="s">
        <v>265</v>
      </c>
      <c r="E117" s="8">
        <f>IFERROR(__xludf.DUMMYFUNCTION("IF(ISBLANK(D117), """", COUNTA(SPLIT(D117, "" "")))"),1362.0)</f>
        <v>1362</v>
      </c>
      <c r="F117" s="4"/>
      <c r="G117" s="4"/>
      <c r="H117" s="4"/>
      <c r="I117" s="4"/>
      <c r="J117" s="4"/>
      <c r="K117" s="4"/>
      <c r="L117" s="4"/>
      <c r="M117" s="4"/>
      <c r="N117" s="4"/>
      <c r="O117" s="4"/>
      <c r="P117" s="4"/>
      <c r="Q117" s="4"/>
      <c r="R117" s="4"/>
      <c r="S117" s="4"/>
      <c r="T117" s="4"/>
      <c r="U117" s="4"/>
      <c r="V117" s="4"/>
      <c r="W117" s="4"/>
      <c r="X117" s="4"/>
      <c r="Y117" s="4"/>
      <c r="Z117" s="4"/>
      <c r="AA117" s="4"/>
    </row>
    <row r="118" ht="15.75" customHeight="1">
      <c r="A118" s="24" t="s">
        <v>266</v>
      </c>
      <c r="B118" s="6" t="s">
        <v>267</v>
      </c>
      <c r="C118" s="6" t="s">
        <v>7</v>
      </c>
      <c r="D118" s="23" t="s">
        <v>268</v>
      </c>
      <c r="E118" s="8">
        <f>IFERROR(__xludf.DUMMYFUNCTION("IF(ISBLANK(D118), """", COUNTA(SPLIT(D118, "" "")))"),501.0)</f>
        <v>501</v>
      </c>
      <c r="F118" s="4"/>
      <c r="G118" s="4"/>
      <c r="H118" s="4"/>
      <c r="I118" s="4"/>
      <c r="J118" s="4"/>
      <c r="K118" s="4"/>
      <c r="L118" s="4"/>
      <c r="M118" s="4"/>
      <c r="N118" s="4"/>
      <c r="O118" s="4"/>
      <c r="P118" s="4"/>
      <c r="Q118" s="4"/>
      <c r="R118" s="4"/>
      <c r="S118" s="4"/>
      <c r="T118" s="4"/>
      <c r="U118" s="4"/>
      <c r="V118" s="4"/>
      <c r="W118" s="4"/>
      <c r="X118" s="4"/>
      <c r="Y118" s="4"/>
      <c r="Z118" s="4"/>
      <c r="AA118" s="4"/>
    </row>
    <row r="119" ht="15.75" customHeight="1">
      <c r="A119" s="24" t="s">
        <v>266</v>
      </c>
      <c r="B119" s="6" t="s">
        <v>269</v>
      </c>
      <c r="C119" s="26" t="s">
        <v>7</v>
      </c>
      <c r="D119" s="27" t="s">
        <v>270</v>
      </c>
      <c r="E119" s="8">
        <f>IFERROR(__xludf.DUMMYFUNCTION("IF(ISBLANK(D119), """", COUNTA(SPLIT(D119, "" "")))"),553.0)</f>
        <v>553</v>
      </c>
      <c r="F119" s="4"/>
      <c r="G119" s="4"/>
      <c r="H119" s="4"/>
      <c r="I119" s="4"/>
      <c r="J119" s="4"/>
      <c r="K119" s="4"/>
      <c r="L119" s="4"/>
      <c r="M119" s="4"/>
      <c r="N119" s="4"/>
      <c r="O119" s="4"/>
      <c r="P119" s="4"/>
      <c r="Q119" s="4"/>
      <c r="R119" s="4"/>
      <c r="S119" s="4"/>
      <c r="T119" s="4"/>
      <c r="U119" s="4"/>
      <c r="V119" s="4"/>
      <c r="W119" s="4"/>
      <c r="X119" s="4"/>
      <c r="Y119" s="4"/>
      <c r="Z119" s="4"/>
      <c r="AA119" s="4"/>
    </row>
    <row r="120" ht="15.75" customHeight="1">
      <c r="A120" s="24" t="s">
        <v>266</v>
      </c>
      <c r="B120" s="6" t="s">
        <v>271</v>
      </c>
      <c r="C120" s="6" t="s">
        <v>43</v>
      </c>
      <c r="D120" s="23" t="s">
        <v>272</v>
      </c>
      <c r="E120" s="8">
        <f>IFERROR(__xludf.DUMMYFUNCTION("IF(ISBLANK(D120), """", COUNTA(SPLIT(D120, "" "")))"),697.0)</f>
        <v>697</v>
      </c>
      <c r="F120" s="4"/>
      <c r="G120" s="4"/>
      <c r="H120" s="4"/>
      <c r="I120" s="4"/>
      <c r="J120" s="4"/>
      <c r="K120" s="4"/>
      <c r="L120" s="4"/>
      <c r="M120" s="4"/>
      <c r="N120" s="4"/>
      <c r="O120" s="4"/>
      <c r="P120" s="4"/>
      <c r="Q120" s="4"/>
      <c r="R120" s="4"/>
      <c r="S120" s="4"/>
      <c r="T120" s="4"/>
      <c r="U120" s="4"/>
      <c r="V120" s="4"/>
      <c r="W120" s="4"/>
      <c r="X120" s="4"/>
      <c r="Y120" s="4"/>
      <c r="Z120" s="4"/>
      <c r="AA120" s="4"/>
    </row>
    <row r="121" ht="15.75" customHeight="1">
      <c r="A121" s="24" t="s">
        <v>266</v>
      </c>
      <c r="B121" s="6" t="s">
        <v>273</v>
      </c>
      <c r="C121" s="6" t="s">
        <v>48</v>
      </c>
      <c r="D121" s="23" t="s">
        <v>274</v>
      </c>
      <c r="E121" s="8">
        <f>IFERROR(__xludf.DUMMYFUNCTION("IF(ISBLANK(D121), """", COUNTA(SPLIT(D121, "" "")))"),675.0)</f>
        <v>675</v>
      </c>
      <c r="F121" s="4"/>
      <c r="G121" s="4"/>
      <c r="H121" s="4"/>
      <c r="I121" s="4"/>
      <c r="J121" s="4"/>
      <c r="K121" s="4"/>
      <c r="L121" s="4"/>
      <c r="M121" s="4"/>
      <c r="N121" s="4"/>
      <c r="O121" s="4"/>
      <c r="P121" s="4"/>
      <c r="Q121" s="4"/>
      <c r="R121" s="4"/>
      <c r="S121" s="4"/>
      <c r="T121" s="4"/>
      <c r="U121" s="4"/>
      <c r="V121" s="4"/>
      <c r="W121" s="4"/>
      <c r="X121" s="4"/>
      <c r="Y121" s="4"/>
      <c r="Z121" s="4"/>
      <c r="AA121" s="4"/>
    </row>
    <row r="122" ht="15.75" customHeight="1">
      <c r="A122" s="24" t="s">
        <v>266</v>
      </c>
      <c r="B122" s="6" t="s">
        <v>275</v>
      </c>
      <c r="C122" s="6" t="s">
        <v>48</v>
      </c>
      <c r="D122" s="23" t="s">
        <v>276</v>
      </c>
      <c r="E122" s="8">
        <f>IFERROR(__xludf.DUMMYFUNCTION("IF(ISBLANK(D122), """", COUNTA(SPLIT(D122, "" "")))"),566.0)</f>
        <v>566</v>
      </c>
      <c r="F122" s="4"/>
      <c r="G122" s="4"/>
      <c r="H122" s="4"/>
      <c r="I122" s="4"/>
      <c r="J122" s="4"/>
      <c r="K122" s="4"/>
      <c r="L122" s="4"/>
      <c r="M122" s="4"/>
      <c r="N122" s="4"/>
      <c r="O122" s="4"/>
      <c r="P122" s="4"/>
      <c r="Q122" s="4"/>
      <c r="R122" s="4"/>
      <c r="S122" s="4"/>
      <c r="T122" s="4"/>
      <c r="U122" s="4"/>
      <c r="V122" s="4"/>
      <c r="W122" s="4"/>
      <c r="X122" s="4"/>
      <c r="Y122" s="4"/>
      <c r="Z122" s="4"/>
      <c r="AA122" s="4"/>
    </row>
    <row r="123" ht="15.75" customHeight="1">
      <c r="A123" s="24" t="s">
        <v>266</v>
      </c>
      <c r="B123" s="6" t="s">
        <v>277</v>
      </c>
      <c r="C123" s="6" t="s">
        <v>96</v>
      </c>
      <c r="D123" s="23" t="s">
        <v>278</v>
      </c>
      <c r="E123" s="8">
        <f>IFERROR(__xludf.DUMMYFUNCTION("IF(ISBLANK(D123), """", COUNTA(SPLIT(D123, "" "")))"),552.0)</f>
        <v>552</v>
      </c>
      <c r="F123" s="4"/>
      <c r="G123" s="4"/>
      <c r="H123" s="4"/>
      <c r="I123" s="4"/>
      <c r="J123" s="4"/>
      <c r="K123" s="4"/>
      <c r="L123" s="4"/>
      <c r="M123" s="4"/>
      <c r="N123" s="4"/>
      <c r="O123" s="4"/>
      <c r="P123" s="4"/>
      <c r="Q123" s="4"/>
      <c r="R123" s="4"/>
      <c r="S123" s="4"/>
      <c r="T123" s="4"/>
      <c r="U123" s="4"/>
      <c r="V123" s="4"/>
      <c r="W123" s="4"/>
      <c r="X123" s="4"/>
      <c r="Y123" s="4"/>
      <c r="Z123" s="4"/>
      <c r="AA123" s="4"/>
    </row>
    <row r="124" ht="15.75" customHeight="1">
      <c r="A124" s="24" t="s">
        <v>266</v>
      </c>
      <c r="B124" s="6" t="s">
        <v>279</v>
      </c>
      <c r="C124" s="6" t="s">
        <v>96</v>
      </c>
      <c r="D124" s="23" t="s">
        <v>280</v>
      </c>
      <c r="E124" s="8">
        <f>IFERROR(__xludf.DUMMYFUNCTION("IF(ISBLANK(D124), """", COUNTA(SPLIT(D124, "" "")))"),6354.0)</f>
        <v>6354</v>
      </c>
      <c r="F124" s="4"/>
      <c r="G124" s="4"/>
      <c r="H124" s="4"/>
      <c r="I124" s="4"/>
      <c r="J124" s="4"/>
      <c r="K124" s="4"/>
      <c r="L124" s="4"/>
      <c r="M124" s="4"/>
      <c r="N124" s="4"/>
      <c r="O124" s="4"/>
      <c r="P124" s="4"/>
      <c r="Q124" s="4"/>
      <c r="R124" s="4"/>
      <c r="S124" s="4"/>
      <c r="T124" s="4"/>
      <c r="U124" s="4"/>
      <c r="V124" s="4"/>
      <c r="W124" s="4"/>
      <c r="X124" s="4"/>
      <c r="Y124" s="4"/>
      <c r="Z124" s="4"/>
      <c r="AA124" s="4"/>
    </row>
    <row r="125" ht="15.75" customHeight="1">
      <c r="A125" s="24" t="s">
        <v>266</v>
      </c>
      <c r="B125" s="6" t="s">
        <v>281</v>
      </c>
      <c r="C125" s="6" t="s">
        <v>184</v>
      </c>
      <c r="D125" s="23" t="s">
        <v>282</v>
      </c>
      <c r="E125" s="8">
        <f>IFERROR(__xludf.DUMMYFUNCTION("IF(ISBLANK(D125), """", COUNTA(SPLIT(D125, "" "")))"),528.0)</f>
        <v>528</v>
      </c>
      <c r="F125" s="4"/>
      <c r="G125" s="4"/>
      <c r="H125" s="4"/>
      <c r="I125" s="4"/>
      <c r="J125" s="4"/>
      <c r="K125" s="4"/>
      <c r="L125" s="4"/>
      <c r="M125" s="4"/>
      <c r="N125" s="4"/>
      <c r="O125" s="4"/>
      <c r="P125" s="4"/>
      <c r="Q125" s="4"/>
      <c r="R125" s="4"/>
      <c r="S125" s="4"/>
      <c r="T125" s="4"/>
      <c r="U125" s="4"/>
      <c r="V125" s="4"/>
      <c r="W125" s="4"/>
      <c r="X125" s="4"/>
      <c r="Y125" s="4"/>
      <c r="Z125" s="4"/>
      <c r="AA125" s="4"/>
    </row>
    <row r="126" ht="15.75" customHeight="1">
      <c r="A126" s="24" t="s">
        <v>266</v>
      </c>
      <c r="B126" s="6" t="s">
        <v>283</v>
      </c>
      <c r="C126" s="6" t="s">
        <v>284</v>
      </c>
      <c r="D126" s="23" t="s">
        <v>285</v>
      </c>
      <c r="E126" s="8">
        <f>IFERROR(__xludf.DUMMYFUNCTION("IF(ISBLANK(D126), """", COUNTA(SPLIT(D126, "" "")))"),536.0)</f>
        <v>536</v>
      </c>
      <c r="F126" s="4"/>
      <c r="G126" s="4"/>
      <c r="H126" s="4"/>
      <c r="I126" s="4"/>
      <c r="J126" s="4"/>
      <c r="K126" s="4"/>
      <c r="L126" s="4"/>
      <c r="M126" s="4"/>
      <c r="N126" s="4"/>
      <c r="O126" s="4"/>
      <c r="P126" s="4"/>
      <c r="Q126" s="4"/>
      <c r="R126" s="4"/>
      <c r="S126" s="4"/>
      <c r="T126" s="4"/>
      <c r="U126" s="4"/>
      <c r="V126" s="4"/>
      <c r="W126" s="4"/>
      <c r="X126" s="4"/>
      <c r="Y126" s="4"/>
      <c r="Z126" s="4"/>
      <c r="AA126" s="4"/>
    </row>
    <row r="127" ht="15.75" customHeight="1">
      <c r="A127" s="24" t="s">
        <v>266</v>
      </c>
      <c r="B127" s="6" t="s">
        <v>286</v>
      </c>
      <c r="C127" s="6" t="s">
        <v>284</v>
      </c>
      <c r="D127" s="23" t="s">
        <v>287</v>
      </c>
      <c r="E127" s="8">
        <f>IFERROR(__xludf.DUMMYFUNCTION("IF(ISBLANK(D127), """", COUNTA(SPLIT(D127, "" "")))"),550.0)</f>
        <v>550</v>
      </c>
      <c r="F127" s="4"/>
      <c r="G127" s="4"/>
      <c r="H127" s="4"/>
      <c r="I127" s="4"/>
      <c r="J127" s="4"/>
      <c r="K127" s="4"/>
      <c r="L127" s="4"/>
      <c r="M127" s="4"/>
      <c r="N127" s="4"/>
      <c r="O127" s="4"/>
      <c r="P127" s="4"/>
      <c r="Q127" s="4"/>
      <c r="R127" s="4"/>
      <c r="S127" s="4"/>
      <c r="T127" s="4"/>
      <c r="U127" s="4"/>
      <c r="V127" s="4"/>
      <c r="W127" s="4"/>
      <c r="X127" s="4"/>
      <c r="Y127" s="4"/>
      <c r="Z127" s="4"/>
      <c r="AA127" s="4"/>
    </row>
    <row r="128" ht="15.75" customHeight="1">
      <c r="A128" s="24" t="s">
        <v>266</v>
      </c>
      <c r="B128" s="6" t="s">
        <v>288</v>
      </c>
      <c r="C128" s="6" t="s">
        <v>284</v>
      </c>
      <c r="D128" s="23" t="s">
        <v>289</v>
      </c>
      <c r="E128" s="8">
        <f>IFERROR(__xludf.DUMMYFUNCTION("IF(ISBLANK(D128), """", COUNTA(SPLIT(D128, "" "")))"),1091.0)</f>
        <v>1091</v>
      </c>
      <c r="F128" s="4"/>
      <c r="G128" s="4"/>
      <c r="H128" s="4"/>
      <c r="I128" s="4"/>
      <c r="J128" s="4"/>
      <c r="K128" s="4"/>
      <c r="L128" s="4"/>
      <c r="M128" s="4"/>
      <c r="N128" s="4"/>
      <c r="O128" s="4"/>
      <c r="P128" s="4"/>
      <c r="Q128" s="4"/>
      <c r="R128" s="4"/>
      <c r="S128" s="4"/>
      <c r="T128" s="4"/>
      <c r="U128" s="4"/>
      <c r="V128" s="4"/>
      <c r="W128" s="4"/>
      <c r="X128" s="4"/>
      <c r="Y128" s="4"/>
      <c r="Z128" s="4"/>
      <c r="AA128" s="4"/>
    </row>
    <row r="129" ht="15.75" customHeight="1">
      <c r="A129" s="24" t="s">
        <v>266</v>
      </c>
      <c r="B129" s="6" t="s">
        <v>290</v>
      </c>
      <c r="C129" s="6" t="s">
        <v>77</v>
      </c>
      <c r="D129" s="23" t="s">
        <v>291</v>
      </c>
      <c r="E129" s="8">
        <f>IFERROR(__xludf.DUMMYFUNCTION("IF(ISBLANK(D129), """", COUNTA(SPLIT(D129, "" "")))"),473.0)</f>
        <v>473</v>
      </c>
      <c r="F129" s="4"/>
      <c r="G129" s="4"/>
      <c r="H129" s="4"/>
      <c r="I129" s="4"/>
      <c r="J129" s="4"/>
      <c r="K129" s="4"/>
      <c r="L129" s="4"/>
      <c r="M129" s="4"/>
      <c r="N129" s="4"/>
      <c r="O129" s="4"/>
      <c r="P129" s="4"/>
      <c r="Q129" s="4"/>
      <c r="R129" s="4"/>
      <c r="S129" s="4"/>
      <c r="T129" s="4"/>
      <c r="U129" s="4"/>
      <c r="V129" s="4"/>
      <c r="W129" s="4"/>
      <c r="X129" s="4"/>
      <c r="Y129" s="4"/>
      <c r="Z129" s="4"/>
      <c r="AA129" s="4"/>
    </row>
    <row r="130" ht="15.75" customHeight="1">
      <c r="A130" s="15" t="s">
        <v>266</v>
      </c>
      <c r="B130" s="16" t="s">
        <v>236</v>
      </c>
      <c r="C130" s="6" t="s">
        <v>77</v>
      </c>
      <c r="D130" s="28" t="s">
        <v>292</v>
      </c>
      <c r="E130" s="8">
        <f>IFERROR(__xludf.DUMMYFUNCTION("IF(ISBLANK(D130), """", COUNTA(SPLIT(D130, "" "")))"),732.0)</f>
        <v>732</v>
      </c>
      <c r="F130" s="4"/>
      <c r="G130" s="4"/>
      <c r="H130" s="4"/>
      <c r="I130" s="4"/>
      <c r="J130" s="4"/>
      <c r="K130" s="4"/>
      <c r="L130" s="4"/>
      <c r="M130" s="4"/>
      <c r="N130" s="4"/>
      <c r="O130" s="4"/>
      <c r="P130" s="4"/>
      <c r="Q130" s="4"/>
      <c r="R130" s="4"/>
      <c r="S130" s="4"/>
      <c r="T130" s="4"/>
      <c r="U130" s="4"/>
      <c r="V130" s="4"/>
      <c r="W130" s="4"/>
      <c r="X130" s="4"/>
      <c r="Y130" s="4"/>
      <c r="Z130" s="4"/>
      <c r="AA130" s="4"/>
    </row>
    <row r="131" ht="15.75" customHeight="1">
      <c r="A131" s="6" t="s">
        <v>266</v>
      </c>
      <c r="B131" s="6" t="s">
        <v>293</v>
      </c>
      <c r="C131" s="6" t="s">
        <v>294</v>
      </c>
      <c r="D131" s="23" t="s">
        <v>295</v>
      </c>
      <c r="E131" s="8">
        <f>IFERROR(__xludf.DUMMYFUNCTION("IF(ISBLANK(D131), """", COUNTA(SPLIT(D131, "" "")))"),569.0)</f>
        <v>569</v>
      </c>
      <c r="F131" s="4"/>
      <c r="G131" s="4"/>
      <c r="H131" s="4"/>
      <c r="I131" s="4"/>
      <c r="J131" s="4"/>
      <c r="K131" s="4"/>
      <c r="L131" s="4"/>
      <c r="M131" s="4"/>
      <c r="N131" s="4"/>
      <c r="O131" s="4"/>
      <c r="P131" s="4"/>
      <c r="Q131" s="4"/>
      <c r="R131" s="4"/>
      <c r="S131" s="4"/>
      <c r="T131" s="4"/>
      <c r="U131" s="4"/>
      <c r="V131" s="4"/>
      <c r="W131" s="4"/>
      <c r="X131" s="4"/>
      <c r="Y131" s="4"/>
      <c r="Z131" s="4"/>
      <c r="AA131" s="4"/>
    </row>
    <row r="132" ht="15.75" customHeight="1">
      <c r="A132" s="6" t="s">
        <v>266</v>
      </c>
      <c r="B132" s="6" t="s">
        <v>296</v>
      </c>
      <c r="C132" s="26" t="s">
        <v>294</v>
      </c>
      <c r="D132" s="27" t="s">
        <v>297</v>
      </c>
      <c r="E132" s="8">
        <f>IFERROR(__xludf.DUMMYFUNCTION("IF(ISBLANK(D132), """", COUNTA(SPLIT(D132, "" "")))"),594.0)</f>
        <v>594</v>
      </c>
      <c r="F132" s="4"/>
      <c r="G132" s="4"/>
      <c r="H132" s="4"/>
      <c r="I132" s="4"/>
      <c r="J132" s="4"/>
      <c r="K132" s="4"/>
      <c r="L132" s="4"/>
      <c r="M132" s="4"/>
      <c r="N132" s="4"/>
      <c r="O132" s="4"/>
      <c r="P132" s="4"/>
      <c r="Q132" s="4"/>
      <c r="R132" s="4"/>
      <c r="S132" s="4"/>
      <c r="T132" s="4"/>
      <c r="U132" s="4"/>
      <c r="V132" s="4"/>
      <c r="W132" s="4"/>
      <c r="X132" s="4"/>
      <c r="Y132" s="4"/>
      <c r="Z132" s="4"/>
      <c r="AA132" s="4"/>
    </row>
    <row r="133" ht="15.75" customHeight="1">
      <c r="A133" s="6" t="s">
        <v>266</v>
      </c>
      <c r="B133" s="6" t="s">
        <v>298</v>
      </c>
      <c r="C133" s="6" t="s">
        <v>299</v>
      </c>
      <c r="D133" s="23" t="s">
        <v>300</v>
      </c>
      <c r="E133" s="8">
        <f>IFERROR(__xludf.DUMMYFUNCTION("IF(ISBLANK(D133), """", COUNTA(SPLIT(D133, "" "")))"),551.0)</f>
        <v>551</v>
      </c>
      <c r="F133" s="4"/>
      <c r="G133" s="4"/>
      <c r="H133" s="4"/>
      <c r="I133" s="4"/>
      <c r="J133" s="4"/>
      <c r="K133" s="4"/>
      <c r="L133" s="4"/>
      <c r="M133" s="4"/>
      <c r="N133" s="4"/>
      <c r="O133" s="4"/>
      <c r="P133" s="4"/>
      <c r="Q133" s="4"/>
      <c r="R133" s="4"/>
      <c r="S133" s="4"/>
      <c r="T133" s="4"/>
      <c r="U133" s="4"/>
      <c r="V133" s="4"/>
      <c r="W133" s="4"/>
      <c r="X133" s="4"/>
      <c r="Y133" s="4"/>
      <c r="Z133" s="4"/>
      <c r="AA133" s="4"/>
    </row>
    <row r="134" ht="15.75" customHeight="1">
      <c r="A134" s="6" t="s">
        <v>266</v>
      </c>
      <c r="B134" s="6" t="s">
        <v>301</v>
      </c>
      <c r="C134" s="6" t="s">
        <v>302</v>
      </c>
      <c r="D134" s="23" t="s">
        <v>303</v>
      </c>
      <c r="E134" s="8">
        <f>IFERROR(__xludf.DUMMYFUNCTION("IF(ISBLANK(D134), """", COUNTA(SPLIT(D134, "" "")))"),574.0)</f>
        <v>574</v>
      </c>
      <c r="F134" s="4"/>
      <c r="G134" s="4"/>
      <c r="H134" s="4"/>
      <c r="I134" s="4"/>
      <c r="J134" s="4"/>
      <c r="K134" s="4"/>
      <c r="L134" s="4"/>
      <c r="M134" s="4"/>
      <c r="N134" s="4"/>
      <c r="O134" s="4"/>
      <c r="P134" s="4"/>
      <c r="Q134" s="4"/>
      <c r="R134" s="4"/>
      <c r="S134" s="4"/>
      <c r="T134" s="4"/>
      <c r="U134" s="4"/>
      <c r="V134" s="4"/>
      <c r="W134" s="4"/>
      <c r="X134" s="4"/>
      <c r="Y134" s="4"/>
      <c r="Z134" s="4"/>
      <c r="AA134" s="4"/>
    </row>
    <row r="135" ht="15.75" customHeight="1">
      <c r="A135" s="6" t="s">
        <v>266</v>
      </c>
      <c r="B135" s="29" t="s">
        <v>304</v>
      </c>
      <c r="C135" s="6" t="s">
        <v>86</v>
      </c>
      <c r="D135" s="23" t="s">
        <v>305</v>
      </c>
      <c r="E135" s="8">
        <f>IFERROR(__xludf.DUMMYFUNCTION("IF(ISBLANK(D135), """", COUNTA(SPLIT(D135, "" "")))"),566.0)</f>
        <v>566</v>
      </c>
      <c r="F135" s="4"/>
      <c r="G135" s="4"/>
      <c r="H135" s="4"/>
      <c r="I135" s="4"/>
      <c r="J135" s="4"/>
      <c r="K135" s="4"/>
      <c r="L135" s="4"/>
      <c r="M135" s="4"/>
      <c r="N135" s="4"/>
      <c r="O135" s="4"/>
      <c r="P135" s="4"/>
      <c r="Q135" s="4"/>
      <c r="R135" s="4"/>
      <c r="S135" s="4"/>
      <c r="T135" s="4"/>
      <c r="U135" s="4"/>
      <c r="V135" s="4"/>
      <c r="W135" s="4"/>
      <c r="X135" s="4"/>
      <c r="Y135" s="4"/>
      <c r="Z135" s="4"/>
      <c r="AA135" s="4"/>
    </row>
    <row r="136" ht="15.75" customHeight="1">
      <c r="A136" s="6" t="s">
        <v>266</v>
      </c>
      <c r="B136" s="6" t="s">
        <v>306</v>
      </c>
      <c r="C136" s="6" t="s">
        <v>86</v>
      </c>
      <c r="D136" s="23" t="s">
        <v>307</v>
      </c>
      <c r="E136" s="8">
        <f>IFERROR(__xludf.DUMMYFUNCTION("IF(ISBLANK(D136), """", COUNTA(SPLIT(D136, "" "")))"),537.0)</f>
        <v>537</v>
      </c>
      <c r="F136" s="4"/>
      <c r="G136" s="4"/>
      <c r="H136" s="4"/>
      <c r="I136" s="4"/>
      <c r="J136" s="4"/>
      <c r="K136" s="4"/>
      <c r="L136" s="4"/>
      <c r="M136" s="4"/>
      <c r="N136" s="4"/>
      <c r="O136" s="4"/>
      <c r="P136" s="4"/>
      <c r="Q136" s="4"/>
      <c r="R136" s="4"/>
      <c r="S136" s="4"/>
      <c r="T136" s="4"/>
      <c r="U136" s="4"/>
      <c r="V136" s="4"/>
      <c r="W136" s="4"/>
      <c r="X136" s="4"/>
      <c r="Y136" s="4"/>
      <c r="Z136" s="4"/>
      <c r="AA136" s="4"/>
    </row>
    <row r="137" ht="15.75" customHeight="1">
      <c r="A137" s="6" t="s">
        <v>266</v>
      </c>
      <c r="B137" s="6" t="s">
        <v>308</v>
      </c>
      <c r="C137" s="6" t="s">
        <v>86</v>
      </c>
      <c r="D137" s="27" t="s">
        <v>309</v>
      </c>
      <c r="E137" s="8">
        <f>IFERROR(__xludf.DUMMYFUNCTION("IF(ISBLANK(D137), """", COUNTA(SPLIT(D137, "" "")))"),584.0)</f>
        <v>584</v>
      </c>
      <c r="F137" s="4"/>
      <c r="G137" s="4"/>
      <c r="H137" s="4"/>
      <c r="I137" s="4"/>
      <c r="J137" s="4"/>
      <c r="K137" s="4"/>
      <c r="L137" s="4"/>
      <c r="M137" s="4"/>
      <c r="N137" s="4"/>
      <c r="O137" s="4"/>
      <c r="P137" s="4"/>
      <c r="Q137" s="4"/>
      <c r="R137" s="4"/>
      <c r="S137" s="4"/>
      <c r="T137" s="4"/>
      <c r="U137" s="4"/>
      <c r="V137" s="4"/>
      <c r="W137" s="4"/>
      <c r="X137" s="4"/>
      <c r="Y137" s="4"/>
      <c r="Z137" s="4"/>
      <c r="AA137" s="4"/>
    </row>
    <row r="138" ht="15.75" customHeight="1">
      <c r="A138" s="6" t="s">
        <v>266</v>
      </c>
      <c r="B138" s="6" t="s">
        <v>310</v>
      </c>
      <c r="C138" s="6" t="s">
        <v>86</v>
      </c>
      <c r="D138" s="23" t="s">
        <v>311</v>
      </c>
      <c r="E138" s="8">
        <f>IFERROR(__xludf.DUMMYFUNCTION("IF(ISBLANK(D138), """", COUNTA(SPLIT(D138, "" "")))"),620.0)</f>
        <v>620</v>
      </c>
      <c r="F138" s="4"/>
      <c r="G138" s="4"/>
      <c r="H138" s="4"/>
      <c r="I138" s="4"/>
      <c r="J138" s="4"/>
      <c r="K138" s="4"/>
      <c r="L138" s="4"/>
      <c r="M138" s="4"/>
      <c r="N138" s="4"/>
      <c r="O138" s="4"/>
      <c r="P138" s="4"/>
      <c r="Q138" s="4"/>
      <c r="R138" s="4"/>
      <c r="S138" s="4"/>
      <c r="T138" s="4"/>
      <c r="U138" s="4"/>
      <c r="V138" s="4"/>
      <c r="W138" s="4"/>
      <c r="X138" s="4"/>
      <c r="Y138" s="4"/>
      <c r="Z138" s="4"/>
      <c r="AA138" s="4"/>
    </row>
    <row r="139" ht="15.75" customHeight="1">
      <c r="A139" s="6" t="s">
        <v>312</v>
      </c>
      <c r="B139" s="6" t="s">
        <v>313</v>
      </c>
      <c r="C139" s="6" t="s">
        <v>43</v>
      </c>
      <c r="D139" s="23" t="s">
        <v>314</v>
      </c>
      <c r="E139" s="8">
        <f>IFERROR(__xludf.DUMMYFUNCTION("IF(ISBLANK(D139), """", COUNTA(SPLIT(D139, "" "")))"),862.0)</f>
        <v>862</v>
      </c>
      <c r="F139" s="4"/>
      <c r="G139" s="4"/>
      <c r="H139" s="4"/>
      <c r="I139" s="4"/>
      <c r="J139" s="4"/>
      <c r="K139" s="4"/>
      <c r="L139" s="4"/>
      <c r="M139" s="4"/>
      <c r="N139" s="4"/>
      <c r="O139" s="4"/>
      <c r="P139" s="4"/>
      <c r="Q139" s="4"/>
      <c r="R139" s="4"/>
      <c r="S139" s="4"/>
      <c r="T139" s="4"/>
      <c r="U139" s="4"/>
      <c r="V139" s="4"/>
      <c r="W139" s="4"/>
      <c r="X139" s="4"/>
      <c r="Y139" s="4"/>
      <c r="Z139" s="4"/>
      <c r="AA139" s="4"/>
    </row>
    <row r="140" ht="15.75" customHeight="1">
      <c r="A140" s="6" t="s">
        <v>312</v>
      </c>
      <c r="B140" s="6" t="s">
        <v>315</v>
      </c>
      <c r="C140" s="6" t="s">
        <v>43</v>
      </c>
      <c r="D140" s="23" t="s">
        <v>316</v>
      </c>
      <c r="E140" s="8">
        <f>IFERROR(__xludf.DUMMYFUNCTION("IF(ISBLANK(D140), """", COUNTA(SPLIT(D140, "" "")))"),882.0)</f>
        <v>882</v>
      </c>
      <c r="F140" s="4"/>
      <c r="G140" s="4"/>
      <c r="H140" s="4"/>
      <c r="I140" s="4"/>
      <c r="J140" s="4"/>
      <c r="K140" s="4"/>
      <c r="L140" s="4"/>
      <c r="M140" s="4"/>
      <c r="N140" s="4"/>
      <c r="O140" s="4"/>
      <c r="P140" s="4"/>
      <c r="Q140" s="4"/>
      <c r="R140" s="4"/>
      <c r="S140" s="4"/>
      <c r="T140" s="4"/>
      <c r="U140" s="4"/>
      <c r="V140" s="4"/>
      <c r="W140" s="4"/>
      <c r="X140" s="4"/>
      <c r="Y140" s="4"/>
      <c r="Z140" s="4"/>
      <c r="AA140" s="4"/>
    </row>
    <row r="141" ht="15.75" customHeight="1">
      <c r="A141" s="6" t="s">
        <v>312</v>
      </c>
      <c r="B141" s="6" t="s">
        <v>317</v>
      </c>
      <c r="C141" s="6" t="s">
        <v>43</v>
      </c>
      <c r="D141" s="30" t="s">
        <v>318</v>
      </c>
      <c r="E141" s="8">
        <f>IFERROR(__xludf.DUMMYFUNCTION("IF(ISBLANK(D141), """", COUNTA(SPLIT(D141, "" "")))"),1036.0)</f>
        <v>1036</v>
      </c>
      <c r="F141" s="4"/>
      <c r="G141" s="4"/>
      <c r="H141" s="4"/>
      <c r="I141" s="4"/>
      <c r="J141" s="4"/>
      <c r="K141" s="4"/>
      <c r="L141" s="4"/>
      <c r="M141" s="4"/>
      <c r="N141" s="4"/>
      <c r="O141" s="4"/>
      <c r="P141" s="4"/>
      <c r="Q141" s="4"/>
      <c r="R141" s="4"/>
      <c r="S141" s="4"/>
      <c r="T141" s="4"/>
      <c r="U141" s="4"/>
      <c r="V141" s="4"/>
      <c r="W141" s="4"/>
      <c r="X141" s="4"/>
      <c r="Y141" s="4"/>
      <c r="Z141" s="4"/>
      <c r="AA141" s="4"/>
    </row>
    <row r="142" ht="15.75" customHeight="1">
      <c r="A142" s="6" t="s">
        <v>312</v>
      </c>
      <c r="B142" s="6" t="s">
        <v>319</v>
      </c>
      <c r="C142" s="6" t="s">
        <v>43</v>
      </c>
      <c r="D142" s="23" t="s">
        <v>320</v>
      </c>
      <c r="E142" s="8">
        <f>IFERROR(__xludf.DUMMYFUNCTION("IF(ISBLANK(D142), """", COUNTA(SPLIT(D142, "" "")))"),1612.0)</f>
        <v>1612</v>
      </c>
      <c r="F142" s="4"/>
      <c r="G142" s="4"/>
      <c r="H142" s="4"/>
      <c r="I142" s="4"/>
      <c r="J142" s="4"/>
      <c r="K142" s="4"/>
      <c r="L142" s="4"/>
      <c r="M142" s="4"/>
      <c r="N142" s="4"/>
      <c r="O142" s="4"/>
      <c r="P142" s="4"/>
      <c r="Q142" s="4"/>
      <c r="R142" s="4"/>
      <c r="S142" s="4"/>
      <c r="T142" s="4"/>
      <c r="U142" s="4"/>
      <c r="V142" s="4"/>
      <c r="W142" s="4"/>
      <c r="X142" s="4"/>
      <c r="Y142" s="4"/>
      <c r="Z142" s="4"/>
      <c r="AA142" s="4"/>
    </row>
    <row r="143" ht="15.75" customHeight="1">
      <c r="A143" s="6" t="s">
        <v>312</v>
      </c>
      <c r="B143" s="6" t="s">
        <v>210</v>
      </c>
      <c r="C143" s="6" t="s">
        <v>43</v>
      </c>
      <c r="D143" s="23" t="s">
        <v>211</v>
      </c>
      <c r="E143" s="8">
        <f>IFERROR(__xludf.DUMMYFUNCTION("IF(ISBLANK(D143), """", COUNTA(SPLIT(D143, "" "")))"),4009.0)</f>
        <v>4009</v>
      </c>
      <c r="F143" s="4"/>
      <c r="G143" s="4"/>
      <c r="H143" s="4"/>
      <c r="I143" s="4"/>
      <c r="J143" s="4"/>
      <c r="K143" s="4"/>
      <c r="L143" s="4"/>
      <c r="M143" s="4"/>
      <c r="N143" s="4"/>
      <c r="O143" s="4"/>
      <c r="P143" s="4"/>
      <c r="Q143" s="4"/>
      <c r="R143" s="4"/>
      <c r="S143" s="4"/>
      <c r="T143" s="4"/>
      <c r="U143" s="4"/>
      <c r="V143" s="4"/>
      <c r="W143" s="4"/>
      <c r="X143" s="4"/>
      <c r="Y143" s="4"/>
      <c r="Z143" s="4"/>
      <c r="AA143" s="4"/>
    </row>
    <row r="144" ht="15.75" customHeight="1">
      <c r="A144" s="6" t="s">
        <v>312</v>
      </c>
      <c r="B144" s="6" t="s">
        <v>50</v>
      </c>
      <c r="C144" s="6" t="s">
        <v>48</v>
      </c>
      <c r="D144" s="23" t="s">
        <v>321</v>
      </c>
      <c r="E144" s="8">
        <f>IFERROR(__xludf.DUMMYFUNCTION("IF(ISBLANK(D144), """", COUNTA(SPLIT(D144, "" "")))"),426.0)</f>
        <v>426</v>
      </c>
      <c r="F144" s="4"/>
      <c r="G144" s="4"/>
      <c r="H144" s="4"/>
      <c r="I144" s="4"/>
      <c r="J144" s="4"/>
      <c r="K144" s="4"/>
      <c r="L144" s="4"/>
      <c r="M144" s="4"/>
      <c r="N144" s="4"/>
      <c r="O144" s="4"/>
      <c r="P144" s="4"/>
      <c r="Q144" s="4"/>
      <c r="R144" s="4"/>
      <c r="S144" s="4"/>
      <c r="T144" s="4"/>
      <c r="U144" s="4"/>
      <c r="V144" s="4"/>
      <c r="W144" s="4"/>
      <c r="X144" s="4"/>
      <c r="Y144" s="4"/>
      <c r="Z144" s="4"/>
      <c r="AA144" s="4"/>
    </row>
    <row r="145" ht="15.75" customHeight="1">
      <c r="A145" s="6" t="s">
        <v>312</v>
      </c>
      <c r="B145" s="6" t="s">
        <v>322</v>
      </c>
      <c r="C145" s="6" t="s">
        <v>158</v>
      </c>
      <c r="D145" s="23" t="s">
        <v>323</v>
      </c>
      <c r="E145" s="8">
        <f>IFERROR(__xludf.DUMMYFUNCTION("IF(ISBLANK(D145), """", COUNTA(SPLIT(D145, "" "")))"),418.0)</f>
        <v>418</v>
      </c>
      <c r="F145" s="4"/>
      <c r="G145" s="4"/>
      <c r="H145" s="4"/>
      <c r="I145" s="4"/>
      <c r="J145" s="4"/>
      <c r="K145" s="4"/>
      <c r="L145" s="4"/>
      <c r="M145" s="4"/>
      <c r="N145" s="4"/>
      <c r="O145" s="4"/>
      <c r="P145" s="4"/>
      <c r="Q145" s="4"/>
      <c r="R145" s="4"/>
      <c r="S145" s="4"/>
      <c r="T145" s="4"/>
      <c r="U145" s="4"/>
      <c r="V145" s="4"/>
      <c r="W145" s="4"/>
      <c r="X145" s="4"/>
      <c r="Y145" s="4"/>
      <c r="Z145" s="4"/>
      <c r="AA145" s="4"/>
    </row>
    <row r="146" ht="15.75" customHeight="1">
      <c r="A146" s="6" t="s">
        <v>312</v>
      </c>
      <c r="B146" s="6" t="s">
        <v>324</v>
      </c>
      <c r="C146" s="6" t="s">
        <v>161</v>
      </c>
      <c r="D146" s="23" t="s">
        <v>325</v>
      </c>
      <c r="E146" s="8">
        <f>IFERROR(__xludf.DUMMYFUNCTION("IF(ISBLANK(D146), """", COUNTA(SPLIT(D146, "" "")))"),478.0)</f>
        <v>478</v>
      </c>
      <c r="F146" s="4"/>
      <c r="G146" s="4"/>
      <c r="H146" s="4"/>
      <c r="I146" s="4"/>
      <c r="J146" s="4"/>
      <c r="K146" s="4"/>
      <c r="L146" s="4"/>
      <c r="M146" s="4"/>
      <c r="N146" s="4"/>
      <c r="O146" s="4"/>
      <c r="P146" s="4"/>
      <c r="Q146" s="4"/>
      <c r="R146" s="4"/>
      <c r="S146" s="4"/>
      <c r="T146" s="4"/>
      <c r="U146" s="4"/>
      <c r="V146" s="4"/>
      <c r="W146" s="4"/>
      <c r="X146" s="4"/>
      <c r="Y146" s="4"/>
      <c r="Z146" s="4"/>
      <c r="AA146" s="4"/>
    </row>
    <row r="147" ht="15.75" customHeight="1">
      <c r="A147" s="6" t="s">
        <v>312</v>
      </c>
      <c r="B147" s="6" t="s">
        <v>326</v>
      </c>
      <c r="C147" s="6" t="s">
        <v>167</v>
      </c>
      <c r="D147" s="23" t="s">
        <v>327</v>
      </c>
      <c r="E147" s="8">
        <f>IFERROR(__xludf.DUMMYFUNCTION("IF(ISBLANK(D147), """", COUNTA(SPLIT(D147, "" "")))"),336.0)</f>
        <v>336</v>
      </c>
      <c r="F147" s="4"/>
      <c r="G147" s="4"/>
      <c r="H147" s="4"/>
      <c r="I147" s="4"/>
      <c r="J147" s="4"/>
      <c r="K147" s="4"/>
      <c r="L147" s="4"/>
      <c r="M147" s="4"/>
      <c r="N147" s="4"/>
      <c r="O147" s="4"/>
      <c r="P147" s="4"/>
      <c r="Q147" s="4"/>
      <c r="R147" s="4"/>
      <c r="S147" s="4"/>
      <c r="T147" s="4"/>
      <c r="U147" s="4"/>
      <c r="V147" s="4"/>
      <c r="W147" s="4"/>
      <c r="X147" s="4"/>
      <c r="Y147" s="4"/>
      <c r="Z147" s="4"/>
      <c r="AA147" s="4"/>
    </row>
    <row r="148" ht="15.75" customHeight="1">
      <c r="A148" s="6" t="s">
        <v>312</v>
      </c>
      <c r="B148" s="6" t="s">
        <v>328</v>
      </c>
      <c r="C148" s="6" t="s">
        <v>96</v>
      </c>
      <c r="D148" s="23" t="s">
        <v>329</v>
      </c>
      <c r="E148" s="8">
        <f>IFERROR(__xludf.DUMMYFUNCTION("IF(ISBLANK(D148), """", COUNTA(SPLIT(D148, "" "")))"),339.0)</f>
        <v>339</v>
      </c>
      <c r="F148" s="4"/>
      <c r="G148" s="4"/>
      <c r="H148" s="4"/>
      <c r="I148" s="4"/>
      <c r="J148" s="4"/>
      <c r="K148" s="4"/>
      <c r="L148" s="4"/>
      <c r="M148" s="4"/>
      <c r="N148" s="4"/>
      <c r="O148" s="4"/>
      <c r="P148" s="4"/>
      <c r="Q148" s="4"/>
      <c r="R148" s="4"/>
      <c r="S148" s="4"/>
      <c r="T148" s="4"/>
      <c r="U148" s="4"/>
      <c r="V148" s="4"/>
      <c r="W148" s="4"/>
      <c r="X148" s="4"/>
      <c r="Y148" s="4"/>
      <c r="Z148" s="4"/>
      <c r="AA148" s="4"/>
    </row>
    <row r="149" ht="15.75" customHeight="1">
      <c r="A149" s="31" t="s">
        <v>312</v>
      </c>
      <c r="B149" s="31" t="s">
        <v>330</v>
      </c>
      <c r="C149" s="31" t="s">
        <v>173</v>
      </c>
      <c r="D149" s="32" t="s">
        <v>331</v>
      </c>
      <c r="E149" s="8">
        <f>IFERROR(__xludf.DUMMYFUNCTION("IF(ISBLANK(D149), """", COUNTA(SPLIT(D149, "" "")))"),849.0)</f>
        <v>849</v>
      </c>
      <c r="F149" s="4"/>
      <c r="G149" s="4"/>
      <c r="H149" s="4"/>
      <c r="I149" s="4"/>
      <c r="J149" s="4"/>
      <c r="K149" s="4"/>
      <c r="L149" s="4"/>
      <c r="M149" s="4"/>
      <c r="N149" s="4"/>
      <c r="O149" s="4"/>
      <c r="P149" s="4"/>
      <c r="Q149" s="4"/>
      <c r="R149" s="4"/>
      <c r="S149" s="4"/>
      <c r="T149" s="4"/>
      <c r="U149" s="4"/>
      <c r="V149" s="4"/>
      <c r="W149" s="4"/>
      <c r="X149" s="4"/>
      <c r="Y149" s="4"/>
      <c r="Z149" s="4"/>
      <c r="AA149" s="4"/>
    </row>
    <row r="150" ht="15.75" customHeight="1">
      <c r="A150" s="15" t="s">
        <v>312</v>
      </c>
      <c r="B150" s="16" t="s">
        <v>332</v>
      </c>
      <c r="C150" s="16" t="s">
        <v>62</v>
      </c>
      <c r="D150" s="28" t="s">
        <v>333</v>
      </c>
      <c r="E150" s="8">
        <f>IFERROR(__xludf.DUMMYFUNCTION("IF(ISBLANK(D150), """", COUNTA(SPLIT(D150, "" "")))"),961.0)</f>
        <v>961</v>
      </c>
      <c r="F150" s="4"/>
      <c r="G150" s="4"/>
      <c r="H150" s="4"/>
      <c r="I150" s="4"/>
      <c r="J150" s="4"/>
      <c r="K150" s="4"/>
      <c r="L150" s="4"/>
      <c r="M150" s="4"/>
      <c r="N150" s="4"/>
      <c r="O150" s="4"/>
      <c r="P150" s="4"/>
      <c r="Q150" s="4"/>
      <c r="R150" s="4"/>
      <c r="S150" s="4"/>
      <c r="T150" s="4"/>
      <c r="U150" s="4"/>
      <c r="V150" s="4"/>
      <c r="W150" s="4"/>
      <c r="X150" s="4"/>
      <c r="Y150" s="4"/>
      <c r="Z150" s="4"/>
      <c r="AA150" s="4"/>
    </row>
    <row r="151" ht="15.75" customHeight="1">
      <c r="A151" s="24" t="s">
        <v>312</v>
      </c>
      <c r="B151" s="24" t="s">
        <v>334</v>
      </c>
      <c r="C151" s="24" t="s">
        <v>184</v>
      </c>
      <c r="D151" s="25" t="s">
        <v>335</v>
      </c>
      <c r="E151" s="8">
        <f>IFERROR(__xludf.DUMMYFUNCTION("IF(ISBLANK(D151), """", COUNTA(SPLIT(D151, "" "")))"),412.0)</f>
        <v>412</v>
      </c>
      <c r="F151" s="4"/>
      <c r="G151" s="4"/>
      <c r="H151" s="4"/>
      <c r="I151" s="4"/>
      <c r="J151" s="4"/>
      <c r="K151" s="4"/>
      <c r="L151" s="4"/>
      <c r="M151" s="4"/>
      <c r="N151" s="4"/>
      <c r="O151" s="4"/>
      <c r="P151" s="4"/>
      <c r="Q151" s="4"/>
      <c r="R151" s="4"/>
      <c r="S151" s="4"/>
      <c r="T151" s="4"/>
      <c r="U151" s="4"/>
      <c r="V151" s="4"/>
      <c r="W151" s="4"/>
      <c r="X151" s="4"/>
      <c r="Y151" s="4"/>
      <c r="Z151" s="4"/>
      <c r="AA151" s="4"/>
    </row>
    <row r="152" ht="15.75" customHeight="1">
      <c r="A152" s="24" t="s">
        <v>312</v>
      </c>
      <c r="B152" s="6" t="s">
        <v>336</v>
      </c>
      <c r="C152" s="6" t="s">
        <v>337</v>
      </c>
      <c r="D152" s="23" t="s">
        <v>338</v>
      </c>
      <c r="E152" s="8">
        <f>IFERROR(__xludf.DUMMYFUNCTION("IF(ISBLANK(D152), """", COUNTA(SPLIT(D152, "" "")))"),378.0)</f>
        <v>378</v>
      </c>
      <c r="F152" s="4"/>
      <c r="G152" s="4"/>
      <c r="H152" s="4"/>
      <c r="I152" s="4"/>
      <c r="J152" s="4"/>
      <c r="K152" s="4"/>
      <c r="L152" s="4"/>
      <c r="M152" s="4"/>
      <c r="N152" s="4"/>
      <c r="O152" s="4"/>
      <c r="P152" s="4"/>
      <c r="Q152" s="4"/>
      <c r="R152" s="4"/>
      <c r="S152" s="4"/>
      <c r="T152" s="4"/>
      <c r="U152" s="4"/>
      <c r="V152" s="4"/>
      <c r="W152" s="4"/>
      <c r="X152" s="4"/>
      <c r="Y152" s="4"/>
      <c r="Z152" s="4"/>
      <c r="AA152" s="4"/>
    </row>
    <row r="153" ht="15.75" customHeight="1">
      <c r="A153" s="24" t="s">
        <v>312</v>
      </c>
      <c r="B153" s="6" t="s">
        <v>339</v>
      </c>
      <c r="C153" s="6" t="s">
        <v>72</v>
      </c>
      <c r="D153" s="23" t="s">
        <v>340</v>
      </c>
      <c r="E153" s="8">
        <f>IFERROR(__xludf.DUMMYFUNCTION("IF(ISBLANK(D153), """", COUNTA(SPLIT(D153, "" "")))"),964.0)</f>
        <v>964</v>
      </c>
      <c r="F153" s="4"/>
      <c r="G153" s="4"/>
      <c r="H153" s="4"/>
      <c r="I153" s="4"/>
      <c r="J153" s="4"/>
      <c r="K153" s="4"/>
      <c r="L153" s="4"/>
      <c r="M153" s="4"/>
      <c r="N153" s="4"/>
      <c r="O153" s="4"/>
      <c r="P153" s="4"/>
      <c r="Q153" s="4"/>
      <c r="R153" s="4"/>
      <c r="S153" s="4"/>
      <c r="T153" s="4"/>
      <c r="U153" s="4"/>
      <c r="V153" s="4"/>
      <c r="W153" s="4"/>
      <c r="X153" s="4"/>
      <c r="Y153" s="4"/>
      <c r="Z153" s="4"/>
      <c r="AA153" s="4"/>
    </row>
    <row r="154" ht="15.75" customHeight="1">
      <c r="A154" s="24" t="s">
        <v>312</v>
      </c>
      <c r="B154" s="6" t="s">
        <v>341</v>
      </c>
      <c r="C154" s="6" t="s">
        <v>72</v>
      </c>
      <c r="D154" s="23" t="s">
        <v>342</v>
      </c>
      <c r="E154" s="8">
        <f>IFERROR(__xludf.DUMMYFUNCTION("IF(ISBLANK(D154), """", COUNTA(SPLIT(D154, "" "")))"),1124.0)</f>
        <v>1124</v>
      </c>
      <c r="F154" s="4"/>
      <c r="G154" s="4"/>
      <c r="H154" s="4"/>
      <c r="I154" s="4"/>
      <c r="J154" s="4"/>
      <c r="K154" s="4"/>
      <c r="L154" s="4"/>
      <c r="M154" s="4"/>
      <c r="N154" s="4"/>
      <c r="O154" s="4"/>
      <c r="P154" s="4"/>
      <c r="Q154" s="4"/>
      <c r="R154" s="4"/>
      <c r="S154" s="4"/>
      <c r="T154" s="4"/>
      <c r="U154" s="4"/>
      <c r="V154" s="4"/>
      <c r="W154" s="4"/>
      <c r="X154" s="4"/>
      <c r="Y154" s="4"/>
      <c r="Z154" s="4"/>
      <c r="AA154" s="4"/>
    </row>
    <row r="155" ht="15.75" customHeight="1">
      <c r="A155" s="24" t="s">
        <v>312</v>
      </c>
      <c r="B155" s="6" t="s">
        <v>343</v>
      </c>
      <c r="C155" s="6" t="s">
        <v>77</v>
      </c>
      <c r="D155" s="23" t="s">
        <v>344</v>
      </c>
      <c r="E155" s="8">
        <f>IFERROR(__xludf.DUMMYFUNCTION("IF(ISBLANK(D155), """", COUNTA(SPLIT(D155, "" "")))"),226.0)</f>
        <v>226</v>
      </c>
      <c r="F155" s="4"/>
      <c r="G155" s="4"/>
      <c r="H155" s="4"/>
      <c r="I155" s="4"/>
      <c r="J155" s="4"/>
      <c r="K155" s="4"/>
      <c r="L155" s="4"/>
      <c r="M155" s="4"/>
      <c r="N155" s="4"/>
      <c r="O155" s="4"/>
      <c r="P155" s="4"/>
      <c r="Q155" s="4"/>
      <c r="R155" s="4"/>
      <c r="S155" s="4"/>
      <c r="T155" s="4"/>
      <c r="U155" s="4"/>
      <c r="V155" s="4"/>
      <c r="W155" s="4"/>
      <c r="X155" s="4"/>
      <c r="Y155" s="4"/>
      <c r="Z155" s="4"/>
      <c r="AA155" s="4"/>
    </row>
    <row r="156" ht="15.75" customHeight="1">
      <c r="A156" s="24" t="s">
        <v>312</v>
      </c>
      <c r="B156" s="6" t="s">
        <v>234</v>
      </c>
      <c r="C156" s="6" t="s">
        <v>77</v>
      </c>
      <c r="D156" s="23" t="s">
        <v>345</v>
      </c>
      <c r="E156" s="8">
        <f>IFERROR(__xludf.DUMMYFUNCTION("IF(ISBLANK(D156), """", COUNTA(SPLIT(D156, "" "")))"),697.0)</f>
        <v>697</v>
      </c>
      <c r="F156" s="4"/>
      <c r="G156" s="4"/>
      <c r="H156" s="4"/>
      <c r="I156" s="4"/>
      <c r="J156" s="4"/>
      <c r="K156" s="4"/>
      <c r="L156" s="4"/>
      <c r="M156" s="4"/>
      <c r="N156" s="4"/>
      <c r="O156" s="4"/>
      <c r="P156" s="4"/>
      <c r="Q156" s="4"/>
      <c r="R156" s="4"/>
      <c r="S156" s="4"/>
      <c r="T156" s="4"/>
      <c r="U156" s="4"/>
      <c r="V156" s="4"/>
      <c r="W156" s="4"/>
      <c r="X156" s="4"/>
      <c r="Y156" s="4"/>
      <c r="Z156" s="4"/>
      <c r="AA156" s="4"/>
    </row>
    <row r="157" ht="15.75" customHeight="1">
      <c r="A157" s="24" t="s">
        <v>312</v>
      </c>
      <c r="B157" s="6" t="s">
        <v>346</v>
      </c>
      <c r="C157" s="6" t="s">
        <v>77</v>
      </c>
      <c r="D157" s="23" t="s">
        <v>347</v>
      </c>
      <c r="E157" s="8">
        <f>IFERROR(__xludf.DUMMYFUNCTION("IF(ISBLANK(D157), """", COUNTA(SPLIT(D157, "" "")))"),1167.0)</f>
        <v>1167</v>
      </c>
      <c r="F157" s="4"/>
      <c r="G157" s="4"/>
      <c r="H157" s="4"/>
      <c r="I157" s="4"/>
      <c r="J157" s="4"/>
      <c r="K157" s="4"/>
      <c r="L157" s="4"/>
      <c r="M157" s="4"/>
      <c r="N157" s="4"/>
      <c r="O157" s="4"/>
      <c r="P157" s="4"/>
      <c r="Q157" s="4"/>
      <c r="R157" s="4"/>
      <c r="S157" s="4"/>
      <c r="T157" s="4"/>
      <c r="U157" s="4"/>
      <c r="V157" s="4"/>
      <c r="W157" s="4"/>
      <c r="X157" s="4"/>
      <c r="Y157" s="4"/>
      <c r="Z157" s="4"/>
      <c r="AA157" s="4"/>
    </row>
    <row r="158" ht="15.75" customHeight="1">
      <c r="A158" s="24" t="s">
        <v>312</v>
      </c>
      <c r="B158" s="6" t="s">
        <v>348</v>
      </c>
      <c r="C158" s="6" t="s">
        <v>77</v>
      </c>
      <c r="D158" s="23" t="s">
        <v>349</v>
      </c>
      <c r="E158" s="8">
        <f>IFERROR(__xludf.DUMMYFUNCTION("IF(ISBLANK(D158), """", COUNTA(SPLIT(D158, "" "")))"),1034.0)</f>
        <v>1034</v>
      </c>
      <c r="F158" s="4"/>
      <c r="G158" s="4"/>
      <c r="H158" s="4"/>
      <c r="I158" s="4"/>
      <c r="J158" s="4"/>
      <c r="K158" s="4"/>
      <c r="L158" s="4"/>
      <c r="M158" s="4"/>
      <c r="N158" s="4"/>
      <c r="O158" s="4"/>
      <c r="P158" s="4"/>
      <c r="Q158" s="4"/>
      <c r="R158" s="4"/>
      <c r="S158" s="4"/>
      <c r="T158" s="4"/>
      <c r="U158" s="4"/>
      <c r="V158" s="4"/>
      <c r="W158" s="4"/>
      <c r="X158" s="4"/>
      <c r="Y158" s="4"/>
      <c r="Z158" s="4"/>
      <c r="AA158" s="4"/>
    </row>
    <row r="159" ht="15.75" customHeight="1">
      <c r="A159" s="24" t="s">
        <v>312</v>
      </c>
      <c r="B159" s="6" t="s">
        <v>350</v>
      </c>
      <c r="C159" s="6" t="s">
        <v>77</v>
      </c>
      <c r="D159" s="23" t="s">
        <v>351</v>
      </c>
      <c r="E159" s="8">
        <f>IFERROR(__xludf.DUMMYFUNCTION("IF(ISBLANK(D159), """", COUNTA(SPLIT(D159, "" "")))"),1588.0)</f>
        <v>1588</v>
      </c>
      <c r="F159" s="4"/>
      <c r="G159" s="4"/>
      <c r="H159" s="4"/>
      <c r="I159" s="4"/>
      <c r="J159" s="4"/>
      <c r="K159" s="4"/>
      <c r="L159" s="4"/>
      <c r="M159" s="4"/>
      <c r="N159" s="4"/>
      <c r="O159" s="4"/>
      <c r="P159" s="4"/>
      <c r="Q159" s="4"/>
      <c r="R159" s="4"/>
      <c r="S159" s="4"/>
      <c r="T159" s="4"/>
      <c r="U159" s="4"/>
      <c r="V159" s="4"/>
      <c r="W159" s="4"/>
      <c r="X159" s="4"/>
      <c r="Y159" s="4"/>
      <c r="Z159" s="4"/>
      <c r="AA159" s="4"/>
    </row>
    <row r="160" ht="15.75" customHeight="1">
      <c r="A160" s="24" t="s">
        <v>312</v>
      </c>
      <c r="B160" s="6" t="s">
        <v>352</v>
      </c>
      <c r="C160" s="6" t="s">
        <v>77</v>
      </c>
      <c r="D160" s="23" t="s">
        <v>353</v>
      </c>
      <c r="E160" s="8">
        <f>IFERROR(__xludf.DUMMYFUNCTION("IF(ISBLANK(D160), """", COUNTA(SPLIT(D160, "" "")))"),1690.0)</f>
        <v>1690</v>
      </c>
      <c r="F160" s="4"/>
      <c r="G160" s="4"/>
      <c r="H160" s="4"/>
      <c r="I160" s="4"/>
      <c r="J160" s="4"/>
      <c r="K160" s="4"/>
      <c r="L160" s="4"/>
      <c r="M160" s="4"/>
      <c r="N160" s="4"/>
      <c r="O160" s="4"/>
      <c r="P160" s="4"/>
      <c r="Q160" s="4"/>
      <c r="R160" s="4"/>
      <c r="S160" s="4"/>
      <c r="T160" s="4"/>
      <c r="U160" s="4"/>
      <c r="V160" s="4"/>
      <c r="W160" s="4"/>
      <c r="X160" s="4"/>
      <c r="Y160" s="4"/>
      <c r="Z160" s="4"/>
      <c r="AA160" s="4"/>
    </row>
    <row r="161" ht="15.75" customHeight="1">
      <c r="A161" s="24" t="s">
        <v>312</v>
      </c>
      <c r="B161" s="6" t="s">
        <v>354</v>
      </c>
      <c r="C161" s="6" t="s">
        <v>355</v>
      </c>
      <c r="D161" s="23" t="s">
        <v>356</v>
      </c>
      <c r="E161" s="8">
        <f>IFERROR(__xludf.DUMMYFUNCTION("IF(ISBLANK(D161), """", COUNTA(SPLIT(D161, "" "")))"),1235.0)</f>
        <v>1235</v>
      </c>
      <c r="F161" s="4"/>
      <c r="G161" s="4"/>
      <c r="H161" s="4"/>
      <c r="I161" s="4"/>
      <c r="J161" s="4"/>
      <c r="K161" s="4"/>
      <c r="L161" s="4"/>
      <c r="M161" s="4"/>
      <c r="N161" s="4"/>
      <c r="O161" s="4"/>
      <c r="P161" s="4"/>
      <c r="Q161" s="4"/>
      <c r="R161" s="4"/>
      <c r="S161" s="4"/>
      <c r="T161" s="4"/>
      <c r="U161" s="4"/>
      <c r="V161" s="4"/>
      <c r="W161" s="4"/>
      <c r="X161" s="4"/>
      <c r="Y161" s="4"/>
      <c r="Z161" s="4"/>
      <c r="AA161" s="4"/>
    </row>
    <row r="162" ht="15.75" customHeight="1">
      <c r="A162" s="24" t="s">
        <v>312</v>
      </c>
      <c r="B162" s="6" t="s">
        <v>357</v>
      </c>
      <c r="C162" s="6" t="s">
        <v>355</v>
      </c>
      <c r="D162" s="23" t="s">
        <v>358</v>
      </c>
      <c r="E162" s="8">
        <f>IFERROR(__xludf.DUMMYFUNCTION("IF(ISBLANK(D162), """", COUNTA(SPLIT(D162, "" "")))"),1885.0)</f>
        <v>1885</v>
      </c>
      <c r="F162" s="4"/>
      <c r="G162" s="4"/>
      <c r="H162" s="4"/>
      <c r="I162" s="4"/>
      <c r="J162" s="4"/>
      <c r="K162" s="4"/>
      <c r="L162" s="4"/>
      <c r="M162" s="4"/>
      <c r="N162" s="4"/>
      <c r="O162" s="4"/>
      <c r="P162" s="4"/>
      <c r="Q162" s="4"/>
      <c r="R162" s="4"/>
      <c r="S162" s="4"/>
      <c r="T162" s="4"/>
      <c r="U162" s="4"/>
      <c r="V162" s="4"/>
      <c r="W162" s="4"/>
      <c r="X162" s="4"/>
      <c r="Y162" s="4"/>
      <c r="Z162" s="4"/>
      <c r="AA162" s="4"/>
    </row>
    <row r="163" ht="15.75" customHeight="1">
      <c r="A163" s="24" t="s">
        <v>312</v>
      </c>
      <c r="B163" s="6" t="s">
        <v>359</v>
      </c>
      <c r="C163" s="6" t="s">
        <v>294</v>
      </c>
      <c r="D163" s="23" t="s">
        <v>360</v>
      </c>
      <c r="E163" s="8">
        <f>IFERROR(__xludf.DUMMYFUNCTION("IF(ISBLANK(D163), """", COUNTA(SPLIT(D163, "" "")))"),359.0)</f>
        <v>359</v>
      </c>
      <c r="F163" s="4"/>
      <c r="G163" s="9"/>
      <c r="H163" s="4"/>
      <c r="I163" s="4"/>
      <c r="J163" s="4"/>
      <c r="K163" s="4"/>
      <c r="L163" s="4"/>
      <c r="M163" s="4"/>
      <c r="N163" s="4"/>
      <c r="O163" s="4"/>
      <c r="P163" s="4"/>
      <c r="Q163" s="4"/>
      <c r="R163" s="4"/>
      <c r="S163" s="4"/>
      <c r="T163" s="4"/>
      <c r="U163" s="4"/>
      <c r="V163" s="4"/>
      <c r="W163" s="4"/>
      <c r="X163" s="4"/>
      <c r="Y163" s="4"/>
      <c r="Z163" s="4"/>
      <c r="AA163" s="4"/>
    </row>
    <row r="164" ht="15.75" customHeight="1">
      <c r="A164" s="24" t="s">
        <v>312</v>
      </c>
      <c r="B164" s="6" t="s">
        <v>361</v>
      </c>
      <c r="C164" s="6" t="s">
        <v>83</v>
      </c>
      <c r="D164" s="23" t="s">
        <v>362</v>
      </c>
      <c r="E164" s="8">
        <f>IFERROR(__xludf.DUMMYFUNCTION("IF(ISBLANK(D164), """", COUNTA(SPLIT(D164, "" "")))"),1269.0)</f>
        <v>1269</v>
      </c>
      <c r="F164" s="4"/>
      <c r="G164" s="9"/>
      <c r="H164" s="4"/>
      <c r="I164" s="4"/>
      <c r="J164" s="4"/>
      <c r="K164" s="4"/>
      <c r="L164" s="4"/>
      <c r="M164" s="4"/>
      <c r="N164" s="4"/>
      <c r="O164" s="4"/>
      <c r="P164" s="4"/>
      <c r="Q164" s="4"/>
      <c r="R164" s="4"/>
      <c r="S164" s="4"/>
      <c r="T164" s="4"/>
      <c r="U164" s="4"/>
      <c r="V164" s="4"/>
      <c r="W164" s="4"/>
      <c r="X164" s="4"/>
      <c r="Y164" s="4"/>
      <c r="Z164" s="4"/>
      <c r="AA164" s="4"/>
    </row>
    <row r="165" ht="15.75" customHeight="1">
      <c r="A165" s="24" t="s">
        <v>312</v>
      </c>
      <c r="B165" s="6" t="s">
        <v>363</v>
      </c>
      <c r="C165" s="6" t="s">
        <v>86</v>
      </c>
      <c r="D165" s="23" t="s">
        <v>364</v>
      </c>
      <c r="E165" s="8">
        <f>IFERROR(__xludf.DUMMYFUNCTION("IF(ISBLANK(D165), """", COUNTA(SPLIT(D165, "" "")))"),1525.0)</f>
        <v>1525</v>
      </c>
      <c r="F165" s="4"/>
      <c r="G165" s="4"/>
      <c r="H165" s="4"/>
      <c r="I165" s="4"/>
      <c r="J165" s="4"/>
      <c r="K165" s="4"/>
      <c r="L165" s="4"/>
      <c r="M165" s="4"/>
      <c r="N165" s="4"/>
      <c r="O165" s="4"/>
      <c r="P165" s="4"/>
      <c r="Q165" s="4"/>
      <c r="R165" s="4"/>
      <c r="S165" s="4"/>
      <c r="T165" s="4"/>
      <c r="U165" s="4"/>
      <c r="V165" s="4"/>
      <c r="W165" s="4"/>
      <c r="X165" s="4"/>
      <c r="Y165" s="4"/>
      <c r="Z165" s="4"/>
      <c r="AA165" s="4"/>
    </row>
    <row r="166" ht="15.75" customHeight="1">
      <c r="A166" s="24" t="s">
        <v>312</v>
      </c>
      <c r="B166" s="6" t="s">
        <v>258</v>
      </c>
      <c r="C166" s="6" t="s">
        <v>86</v>
      </c>
      <c r="D166" s="23" t="s">
        <v>365</v>
      </c>
      <c r="E166" s="8">
        <f>IFERROR(__xludf.DUMMYFUNCTION("IF(ISBLANK(D166), """", COUNTA(SPLIT(D166, "" "")))"),917.0)</f>
        <v>917</v>
      </c>
      <c r="F166" s="4"/>
      <c r="G166" s="4"/>
      <c r="H166" s="4"/>
      <c r="I166" s="4"/>
      <c r="J166" s="4"/>
      <c r="K166" s="4"/>
      <c r="L166" s="4"/>
      <c r="M166" s="4"/>
      <c r="N166" s="4"/>
      <c r="O166" s="4"/>
      <c r="P166" s="4"/>
      <c r="Q166" s="4"/>
      <c r="R166" s="4"/>
      <c r="S166" s="4"/>
      <c r="T166" s="4"/>
      <c r="U166" s="4"/>
      <c r="V166" s="4"/>
      <c r="W166" s="4"/>
      <c r="X166" s="4"/>
      <c r="Y166" s="4"/>
      <c r="Z166" s="4"/>
      <c r="AA166" s="4"/>
    </row>
    <row r="167" ht="15.75" customHeight="1">
      <c r="A167" s="24" t="s">
        <v>366</v>
      </c>
      <c r="B167" s="6" t="s">
        <v>367</v>
      </c>
      <c r="C167" s="6" t="s">
        <v>158</v>
      </c>
      <c r="D167" s="23" t="s">
        <v>368</v>
      </c>
      <c r="E167" s="8">
        <f>IFERROR(__xludf.DUMMYFUNCTION("IF(ISBLANK(D167), """", COUNTA(SPLIT(D167, "" "")))"),221.0)</f>
        <v>221</v>
      </c>
      <c r="F167" s="4"/>
      <c r="G167" s="4"/>
      <c r="H167" s="4"/>
      <c r="I167" s="4"/>
      <c r="J167" s="4"/>
      <c r="K167" s="4"/>
      <c r="L167" s="4"/>
      <c r="M167" s="4"/>
      <c r="N167" s="4"/>
      <c r="O167" s="4"/>
      <c r="P167" s="4"/>
      <c r="Q167" s="4"/>
      <c r="R167" s="4"/>
      <c r="S167" s="4"/>
      <c r="T167" s="4"/>
      <c r="U167" s="4"/>
      <c r="V167" s="4"/>
      <c r="W167" s="4"/>
      <c r="X167" s="4"/>
      <c r="Y167" s="4"/>
      <c r="Z167" s="4"/>
      <c r="AA167" s="4"/>
    </row>
    <row r="168" ht="15.75" customHeight="1">
      <c r="A168" s="24" t="s">
        <v>366</v>
      </c>
      <c r="B168" s="6" t="s">
        <v>369</v>
      </c>
      <c r="C168" s="6" t="s">
        <v>99</v>
      </c>
      <c r="D168" s="23" t="s">
        <v>370</v>
      </c>
      <c r="E168" s="8">
        <f>IFERROR(__xludf.DUMMYFUNCTION("IF(ISBLANK(D168), """", COUNTA(SPLIT(D168, "" "")))"),423.0)</f>
        <v>423</v>
      </c>
      <c r="F168" s="4"/>
      <c r="G168" s="4"/>
      <c r="H168" s="4"/>
      <c r="I168" s="4"/>
      <c r="J168" s="4"/>
      <c r="K168" s="4"/>
      <c r="L168" s="4"/>
      <c r="M168" s="4"/>
      <c r="N168" s="4"/>
      <c r="O168" s="4"/>
      <c r="P168" s="4"/>
      <c r="Q168" s="4"/>
      <c r="R168" s="4"/>
      <c r="S168" s="4"/>
      <c r="T168" s="4"/>
      <c r="U168" s="4"/>
      <c r="V168" s="4"/>
      <c r="W168" s="4"/>
      <c r="X168" s="4"/>
      <c r="Y168" s="4"/>
      <c r="Z168" s="4"/>
      <c r="AA168" s="4"/>
    </row>
    <row r="169" ht="15.75" customHeight="1">
      <c r="A169" s="24" t="s">
        <v>366</v>
      </c>
      <c r="B169" s="6" t="s">
        <v>371</v>
      </c>
      <c r="C169" s="6" t="s">
        <v>284</v>
      </c>
      <c r="D169" s="23" t="s">
        <v>372</v>
      </c>
      <c r="E169" s="8">
        <f>IFERROR(__xludf.DUMMYFUNCTION("IF(ISBLANK(D169), """", COUNTA(SPLIT(D169, "" "")))"),408.0)</f>
        <v>408</v>
      </c>
      <c r="F169" s="4"/>
      <c r="G169" s="4"/>
      <c r="H169" s="4"/>
      <c r="I169" s="4"/>
      <c r="J169" s="4"/>
      <c r="K169" s="4"/>
      <c r="L169" s="4"/>
      <c r="M169" s="4"/>
      <c r="N169" s="4"/>
      <c r="O169" s="4"/>
      <c r="P169" s="4"/>
      <c r="Q169" s="4"/>
      <c r="R169" s="4"/>
      <c r="S169" s="4"/>
      <c r="T169" s="4"/>
      <c r="U169" s="4"/>
      <c r="V169" s="4"/>
      <c r="W169" s="4"/>
      <c r="X169" s="4"/>
      <c r="Y169" s="4"/>
      <c r="Z169" s="4"/>
      <c r="AA169" s="4"/>
    </row>
    <row r="170" ht="15.75" customHeight="1">
      <c r="A170" s="33" t="s">
        <v>366</v>
      </c>
      <c r="B170" s="16" t="s">
        <v>373</v>
      </c>
      <c r="C170" s="16" t="s">
        <v>106</v>
      </c>
      <c r="D170" s="28" t="s">
        <v>374</v>
      </c>
      <c r="E170" s="8">
        <f>IFERROR(__xludf.DUMMYFUNCTION("IF(ISBLANK(D170), """", COUNTA(SPLIT(D170, "" "")))"),543.0)</f>
        <v>543</v>
      </c>
      <c r="F170" s="4"/>
      <c r="G170" s="4"/>
      <c r="H170" s="4"/>
      <c r="I170" s="4"/>
      <c r="J170" s="4"/>
      <c r="K170" s="4"/>
      <c r="L170" s="4"/>
      <c r="M170" s="4"/>
      <c r="N170" s="4"/>
      <c r="O170" s="4"/>
      <c r="P170" s="4"/>
      <c r="Q170" s="4"/>
      <c r="R170" s="4"/>
      <c r="S170" s="4"/>
      <c r="T170" s="4"/>
      <c r="U170" s="4"/>
      <c r="V170" s="4"/>
      <c r="W170" s="4"/>
      <c r="X170" s="4"/>
      <c r="Y170" s="4"/>
      <c r="Z170" s="4"/>
      <c r="AA170" s="4"/>
    </row>
    <row r="171" ht="15.75" customHeight="1">
      <c r="A171" s="24" t="s">
        <v>366</v>
      </c>
      <c r="B171" s="24" t="s">
        <v>375</v>
      </c>
      <c r="C171" s="24" t="s">
        <v>109</v>
      </c>
      <c r="D171" s="25" t="s">
        <v>376</v>
      </c>
      <c r="E171" s="8">
        <f>IFERROR(__xludf.DUMMYFUNCTION("IF(ISBLANK(D171), """", COUNTA(SPLIT(D171, "" "")))"),221.0)</f>
        <v>221</v>
      </c>
      <c r="F171" s="4"/>
      <c r="G171" s="4"/>
      <c r="H171" s="4"/>
      <c r="I171" s="4"/>
      <c r="J171" s="4"/>
      <c r="K171" s="4"/>
      <c r="L171" s="4"/>
      <c r="M171" s="4"/>
      <c r="N171" s="4"/>
      <c r="O171" s="4"/>
      <c r="P171" s="4"/>
      <c r="Q171" s="4"/>
      <c r="R171" s="4"/>
      <c r="S171" s="4"/>
      <c r="T171" s="4"/>
      <c r="U171" s="4"/>
      <c r="V171" s="4"/>
      <c r="W171" s="4"/>
      <c r="X171" s="4"/>
      <c r="Y171" s="4"/>
      <c r="Z171" s="4"/>
      <c r="AA171" s="4"/>
    </row>
    <row r="172" ht="15.75" customHeight="1">
      <c r="A172" s="6" t="s">
        <v>366</v>
      </c>
      <c r="B172" s="6" t="s">
        <v>377</v>
      </c>
      <c r="C172" s="6" t="s">
        <v>72</v>
      </c>
      <c r="D172" s="23" t="s">
        <v>378</v>
      </c>
      <c r="E172" s="8">
        <f>IFERROR(__xludf.DUMMYFUNCTION("IF(ISBLANK(D172), """", COUNTA(SPLIT(D172, "" "")))"),176.0)</f>
        <v>176</v>
      </c>
      <c r="F172" s="4"/>
      <c r="G172" s="4"/>
      <c r="H172" s="4"/>
      <c r="I172" s="4"/>
      <c r="J172" s="4"/>
      <c r="K172" s="4"/>
      <c r="L172" s="4"/>
      <c r="M172" s="4"/>
      <c r="N172" s="4"/>
      <c r="O172" s="4"/>
      <c r="P172" s="4"/>
      <c r="Q172" s="4"/>
      <c r="R172" s="4"/>
      <c r="S172" s="4"/>
      <c r="T172" s="4"/>
      <c r="U172" s="4"/>
      <c r="V172" s="4"/>
      <c r="W172" s="4"/>
      <c r="X172" s="4"/>
      <c r="Y172" s="4"/>
      <c r="Z172" s="4"/>
      <c r="AA172" s="4"/>
    </row>
    <row r="173" ht="15.75" customHeight="1">
      <c r="A173" s="6" t="s">
        <v>366</v>
      </c>
      <c r="B173" s="6" t="s">
        <v>379</v>
      </c>
      <c r="C173" s="6" t="s">
        <v>72</v>
      </c>
      <c r="D173" s="23" t="s">
        <v>380</v>
      </c>
      <c r="E173" s="8">
        <f>IFERROR(__xludf.DUMMYFUNCTION("IF(ISBLANK(D173), """", COUNTA(SPLIT(D173, "" "")))"),442.0)</f>
        <v>442</v>
      </c>
      <c r="F173" s="4"/>
      <c r="G173" s="4"/>
      <c r="H173" s="4"/>
      <c r="I173" s="4"/>
      <c r="J173" s="4"/>
      <c r="K173" s="4"/>
      <c r="L173" s="4"/>
      <c r="M173" s="4"/>
      <c r="N173" s="4"/>
      <c r="O173" s="4"/>
      <c r="P173" s="4"/>
      <c r="Q173" s="4"/>
      <c r="R173" s="4"/>
      <c r="S173" s="4"/>
      <c r="T173" s="4"/>
      <c r="U173" s="4"/>
      <c r="V173" s="4"/>
      <c r="W173" s="4"/>
      <c r="X173" s="4"/>
      <c r="Y173" s="4"/>
      <c r="Z173" s="4"/>
      <c r="AA173" s="4"/>
    </row>
    <row r="174" ht="15.75" customHeight="1">
      <c r="A174" s="6" t="s">
        <v>366</v>
      </c>
      <c r="B174" s="34" t="s">
        <v>381</v>
      </c>
      <c r="C174" s="6" t="s">
        <v>116</v>
      </c>
      <c r="D174" s="23" t="s">
        <v>382</v>
      </c>
      <c r="E174" s="8">
        <f>IFERROR(__xludf.DUMMYFUNCTION("IF(ISBLANK(D174), """", COUNTA(SPLIT(D174, "" "")))"),159.0)</f>
        <v>159</v>
      </c>
      <c r="F174" s="4"/>
      <c r="G174" s="4"/>
      <c r="H174" s="4"/>
      <c r="I174" s="4"/>
      <c r="J174" s="4"/>
      <c r="K174" s="4"/>
      <c r="L174" s="4"/>
      <c r="M174" s="4"/>
      <c r="N174" s="4"/>
      <c r="O174" s="4"/>
      <c r="P174" s="4"/>
      <c r="Q174" s="4"/>
      <c r="R174" s="4"/>
      <c r="S174" s="4"/>
      <c r="T174" s="4"/>
      <c r="U174" s="4"/>
      <c r="V174" s="4"/>
      <c r="W174" s="4"/>
      <c r="X174" s="4"/>
      <c r="Y174" s="4"/>
      <c r="Z174" s="4"/>
      <c r="AA174" s="4"/>
    </row>
    <row r="175" ht="15.75" customHeight="1">
      <c r="A175" s="6" t="s">
        <v>366</v>
      </c>
      <c r="B175" s="6" t="s">
        <v>383</v>
      </c>
      <c r="C175" s="6" t="s">
        <v>116</v>
      </c>
      <c r="D175" s="23" t="s">
        <v>384</v>
      </c>
      <c r="E175" s="8">
        <f>IFERROR(__xludf.DUMMYFUNCTION("IF(ISBLANK(D175), """", COUNTA(SPLIT(D175, "" "")))"),261.0)</f>
        <v>261</v>
      </c>
      <c r="F175" s="4"/>
      <c r="G175" s="4"/>
      <c r="H175" s="4"/>
      <c r="I175" s="4"/>
      <c r="J175" s="4"/>
      <c r="K175" s="4"/>
      <c r="L175" s="4"/>
      <c r="M175" s="4"/>
      <c r="N175" s="4"/>
      <c r="O175" s="4"/>
      <c r="P175" s="4"/>
      <c r="Q175" s="4"/>
      <c r="R175" s="4"/>
      <c r="S175" s="4"/>
      <c r="T175" s="4"/>
      <c r="U175" s="4"/>
      <c r="V175" s="4"/>
      <c r="W175" s="4"/>
      <c r="X175" s="4"/>
      <c r="Y175" s="4"/>
      <c r="Z175" s="4"/>
      <c r="AA175" s="4"/>
    </row>
    <row r="176" ht="15.75" customHeight="1">
      <c r="A176" s="6" t="s">
        <v>366</v>
      </c>
      <c r="B176" s="6" t="s">
        <v>385</v>
      </c>
      <c r="C176" s="6" t="s">
        <v>116</v>
      </c>
      <c r="D176" s="23" t="s">
        <v>386</v>
      </c>
      <c r="E176" s="8">
        <f>IFERROR(__xludf.DUMMYFUNCTION("IF(ISBLANK(D176), """", COUNTA(SPLIT(D176, "" "")))"),289.0)</f>
        <v>289</v>
      </c>
      <c r="F176" s="4"/>
      <c r="G176" s="4"/>
      <c r="H176" s="4"/>
      <c r="I176" s="4"/>
      <c r="J176" s="4"/>
      <c r="K176" s="4"/>
      <c r="L176" s="4"/>
      <c r="M176" s="4"/>
      <c r="N176" s="4"/>
      <c r="O176" s="4"/>
      <c r="P176" s="4"/>
      <c r="Q176" s="4"/>
      <c r="R176" s="4"/>
      <c r="S176" s="4"/>
      <c r="T176" s="4"/>
      <c r="U176" s="4"/>
      <c r="V176" s="4"/>
      <c r="W176" s="4"/>
      <c r="X176" s="4"/>
      <c r="Y176" s="4"/>
      <c r="Z176" s="4"/>
      <c r="AA176" s="4"/>
    </row>
    <row r="177" ht="15.75" customHeight="1">
      <c r="A177" s="6" t="s">
        <v>366</v>
      </c>
      <c r="B177" s="6" t="s">
        <v>387</v>
      </c>
      <c r="C177" s="6" t="s">
        <v>116</v>
      </c>
      <c r="D177" s="23" t="s">
        <v>388</v>
      </c>
      <c r="E177" s="8">
        <f>IFERROR(__xludf.DUMMYFUNCTION("IF(ISBLANK(D177), """", COUNTA(SPLIT(D177, "" "")))"),444.0)</f>
        <v>444</v>
      </c>
      <c r="F177" s="4"/>
      <c r="G177" s="4"/>
      <c r="H177" s="4"/>
      <c r="I177" s="4"/>
      <c r="J177" s="4"/>
      <c r="K177" s="4"/>
      <c r="L177" s="4"/>
      <c r="M177" s="4"/>
      <c r="N177" s="4"/>
      <c r="O177" s="4"/>
      <c r="P177" s="4"/>
      <c r="Q177" s="4"/>
      <c r="R177" s="4"/>
      <c r="S177" s="4"/>
      <c r="T177" s="4"/>
      <c r="U177" s="4"/>
      <c r="V177" s="4"/>
      <c r="W177" s="4"/>
      <c r="X177" s="4"/>
      <c r="Y177" s="4"/>
      <c r="Z177" s="4"/>
      <c r="AA177" s="4"/>
    </row>
    <row r="178" ht="15.75" customHeight="1">
      <c r="A178" s="6" t="s">
        <v>366</v>
      </c>
      <c r="B178" s="6" t="s">
        <v>389</v>
      </c>
      <c r="C178" s="6" t="s">
        <v>116</v>
      </c>
      <c r="D178" s="23" t="s">
        <v>390</v>
      </c>
      <c r="E178" s="8">
        <f>IFERROR(__xludf.DUMMYFUNCTION("IF(ISBLANK(D178), """", COUNTA(SPLIT(D178, "" "")))"),554.0)</f>
        <v>554</v>
      </c>
      <c r="F178" s="4"/>
      <c r="G178" s="4"/>
      <c r="H178" s="4"/>
      <c r="I178" s="4"/>
      <c r="J178" s="4"/>
      <c r="K178" s="4"/>
      <c r="L178" s="4"/>
      <c r="M178" s="4"/>
      <c r="N178" s="4"/>
      <c r="O178" s="4"/>
      <c r="P178" s="4"/>
      <c r="Q178" s="4"/>
      <c r="R178" s="4"/>
      <c r="S178" s="4"/>
      <c r="T178" s="4"/>
      <c r="U178" s="4"/>
      <c r="V178" s="4"/>
      <c r="W178" s="4"/>
      <c r="X178" s="4"/>
      <c r="Y178" s="4"/>
      <c r="Z178" s="4"/>
      <c r="AA178" s="4"/>
    </row>
    <row r="179" ht="15.75" customHeight="1">
      <c r="A179" s="6" t="s">
        <v>366</v>
      </c>
      <c r="B179" s="6" t="s">
        <v>391</v>
      </c>
      <c r="C179" s="6" t="s">
        <v>116</v>
      </c>
      <c r="D179" s="23" t="s">
        <v>392</v>
      </c>
      <c r="E179" s="8">
        <f>IFERROR(__xludf.DUMMYFUNCTION("IF(ISBLANK(D179), """", COUNTA(SPLIT(D179, "" "")))"),941.0)</f>
        <v>941</v>
      </c>
      <c r="F179" s="4"/>
      <c r="G179" s="4"/>
      <c r="H179" s="4"/>
      <c r="I179" s="4"/>
      <c r="J179" s="4"/>
      <c r="K179" s="4"/>
      <c r="L179" s="4"/>
      <c r="M179" s="4"/>
      <c r="N179" s="4"/>
      <c r="O179" s="4"/>
      <c r="P179" s="4"/>
      <c r="Q179" s="4"/>
      <c r="R179" s="4"/>
      <c r="S179" s="4"/>
      <c r="T179" s="4"/>
      <c r="U179" s="4"/>
      <c r="V179" s="4"/>
      <c r="W179" s="4"/>
      <c r="X179" s="4"/>
      <c r="Y179" s="4"/>
      <c r="Z179" s="4"/>
      <c r="AA179" s="4"/>
    </row>
    <row r="180" ht="15.75" customHeight="1">
      <c r="A180" s="6" t="s">
        <v>366</v>
      </c>
      <c r="B180" s="6" t="s">
        <v>393</v>
      </c>
      <c r="C180" s="6" t="s">
        <v>77</v>
      </c>
      <c r="D180" s="23" t="s">
        <v>394</v>
      </c>
      <c r="E180" s="8">
        <f>IFERROR(__xludf.DUMMYFUNCTION("IF(ISBLANK(D180), """", COUNTA(SPLIT(D180, "" "")))"),132.0)</f>
        <v>132</v>
      </c>
      <c r="F180" s="4"/>
      <c r="G180" s="4"/>
      <c r="H180" s="4"/>
      <c r="I180" s="4"/>
      <c r="J180" s="4"/>
      <c r="K180" s="4"/>
      <c r="L180" s="4"/>
      <c r="M180" s="4"/>
      <c r="N180" s="4"/>
      <c r="O180" s="4"/>
      <c r="P180" s="4"/>
      <c r="Q180" s="4"/>
      <c r="R180" s="4"/>
      <c r="S180" s="4"/>
      <c r="T180" s="4"/>
      <c r="U180" s="4"/>
      <c r="V180" s="4"/>
      <c r="W180" s="4"/>
      <c r="X180" s="4"/>
      <c r="Y180" s="4"/>
      <c r="Z180" s="4"/>
      <c r="AA180" s="4"/>
    </row>
    <row r="181" ht="15.75" customHeight="1">
      <c r="A181" s="6" t="s">
        <v>366</v>
      </c>
      <c r="B181" s="6" t="s">
        <v>395</v>
      </c>
      <c r="C181" s="6" t="s">
        <v>77</v>
      </c>
      <c r="D181" s="23" t="s">
        <v>396</v>
      </c>
      <c r="E181" s="8">
        <f>IFERROR(__xludf.DUMMYFUNCTION("IF(ISBLANK(D181), """", COUNTA(SPLIT(D181, "" "")))"),759.0)</f>
        <v>759</v>
      </c>
      <c r="F181" s="4"/>
      <c r="G181" s="4"/>
      <c r="H181" s="4"/>
      <c r="I181" s="4"/>
      <c r="J181" s="4"/>
      <c r="K181" s="4"/>
      <c r="L181" s="4"/>
      <c r="M181" s="4"/>
      <c r="N181" s="4"/>
      <c r="O181" s="4"/>
      <c r="P181" s="4"/>
      <c r="Q181" s="4"/>
      <c r="R181" s="4"/>
      <c r="S181" s="4"/>
      <c r="T181" s="4"/>
      <c r="U181" s="4"/>
      <c r="V181" s="4"/>
      <c r="W181" s="4"/>
      <c r="X181" s="4"/>
      <c r="Y181" s="4"/>
      <c r="Z181" s="4"/>
      <c r="AA181" s="4"/>
    </row>
    <row r="182" ht="15.75" customHeight="1">
      <c r="A182" s="6" t="s">
        <v>366</v>
      </c>
      <c r="B182" s="6" t="s">
        <v>397</v>
      </c>
      <c r="C182" s="6" t="s">
        <v>294</v>
      </c>
      <c r="D182" s="23" t="s">
        <v>398</v>
      </c>
      <c r="E182" s="8">
        <f>IFERROR(__xludf.DUMMYFUNCTION("IF(ISBLANK(D182), """", COUNTA(SPLIT(D182, "" "")))"),100.0)</f>
        <v>100</v>
      </c>
      <c r="F182" s="4"/>
      <c r="G182" s="4"/>
      <c r="H182" s="4"/>
      <c r="I182" s="4"/>
      <c r="J182" s="4"/>
      <c r="K182" s="4"/>
      <c r="L182" s="4"/>
      <c r="M182" s="4"/>
      <c r="N182" s="4"/>
      <c r="O182" s="4"/>
      <c r="P182" s="4"/>
      <c r="Q182" s="4"/>
      <c r="R182" s="4"/>
      <c r="S182" s="4"/>
      <c r="T182" s="4"/>
      <c r="U182" s="4"/>
      <c r="V182" s="4"/>
      <c r="W182" s="4"/>
      <c r="X182" s="4"/>
      <c r="Y182" s="4"/>
      <c r="Z182" s="4"/>
      <c r="AA182" s="4"/>
    </row>
    <row r="183" ht="15.75" customHeight="1">
      <c r="A183" s="6" t="s">
        <v>366</v>
      </c>
      <c r="B183" s="6" t="s">
        <v>399</v>
      </c>
      <c r="C183" s="6" t="s">
        <v>80</v>
      </c>
      <c r="D183" s="23" t="s">
        <v>400</v>
      </c>
      <c r="E183" s="8">
        <f>IFERROR(__xludf.DUMMYFUNCTION("IF(ISBLANK(D183), """", COUNTA(SPLIT(D183, "" "")))"),186.0)</f>
        <v>186</v>
      </c>
      <c r="F183" s="4"/>
      <c r="G183" s="4"/>
      <c r="H183" s="4"/>
      <c r="I183" s="4"/>
      <c r="J183" s="4"/>
      <c r="K183" s="4"/>
      <c r="L183" s="4"/>
      <c r="M183" s="4"/>
      <c r="N183" s="4"/>
      <c r="O183" s="4"/>
      <c r="P183" s="4"/>
      <c r="Q183" s="4"/>
      <c r="R183" s="4"/>
      <c r="S183" s="4"/>
      <c r="T183" s="4"/>
      <c r="U183" s="4"/>
      <c r="V183" s="4"/>
      <c r="W183" s="4"/>
      <c r="X183" s="4"/>
      <c r="Y183" s="4"/>
      <c r="Z183" s="4"/>
      <c r="AA183" s="4"/>
    </row>
    <row r="184" ht="15.75" customHeight="1">
      <c r="A184" s="6" t="s">
        <v>366</v>
      </c>
      <c r="B184" s="6" t="s">
        <v>401</v>
      </c>
      <c r="C184" s="6" t="s">
        <v>80</v>
      </c>
      <c r="D184" s="23" t="s">
        <v>402</v>
      </c>
      <c r="E184" s="8">
        <f>IFERROR(__xludf.DUMMYFUNCTION("IF(ISBLANK(D184), """", COUNTA(SPLIT(D184, "" "")))"),251.0)</f>
        <v>251</v>
      </c>
      <c r="F184" s="4"/>
      <c r="G184" s="4"/>
      <c r="H184" s="4"/>
      <c r="I184" s="4"/>
      <c r="J184" s="4"/>
      <c r="K184" s="4"/>
      <c r="L184" s="4"/>
      <c r="M184" s="4"/>
      <c r="N184" s="4"/>
      <c r="O184" s="4"/>
      <c r="P184" s="4"/>
      <c r="Q184" s="4"/>
      <c r="R184" s="4"/>
      <c r="S184" s="4"/>
      <c r="T184" s="4"/>
      <c r="U184" s="4"/>
      <c r="V184" s="4"/>
      <c r="W184" s="4"/>
      <c r="X184" s="4"/>
      <c r="Y184" s="4"/>
      <c r="Z184" s="4"/>
      <c r="AA184" s="4"/>
    </row>
    <row r="185" ht="15.75" customHeight="1">
      <c r="A185" s="6" t="s">
        <v>366</v>
      </c>
      <c r="B185" s="35" t="s">
        <v>403</v>
      </c>
      <c r="C185" s="35" t="s">
        <v>80</v>
      </c>
      <c r="D185" s="36" t="s">
        <v>404</v>
      </c>
      <c r="E185" s="8">
        <f>IFERROR(__xludf.DUMMYFUNCTION("IF(ISBLANK(D185), """", COUNTA(SPLIT(D185, "" "")))"),252.0)</f>
        <v>252</v>
      </c>
      <c r="F185" s="4"/>
      <c r="G185" s="4"/>
      <c r="H185" s="4"/>
      <c r="I185" s="4"/>
      <c r="J185" s="4"/>
      <c r="K185" s="4"/>
      <c r="L185" s="4"/>
      <c r="M185" s="4"/>
      <c r="N185" s="4"/>
      <c r="O185" s="4"/>
      <c r="P185" s="4"/>
      <c r="Q185" s="4"/>
      <c r="R185" s="4"/>
      <c r="S185" s="4"/>
      <c r="T185" s="4"/>
      <c r="U185" s="4"/>
      <c r="V185" s="4"/>
      <c r="W185" s="4"/>
      <c r="X185" s="4"/>
      <c r="Y185" s="4"/>
      <c r="Z185" s="4"/>
      <c r="AA185" s="4"/>
    </row>
    <row r="186" ht="15.75" customHeight="1">
      <c r="A186" s="6" t="s">
        <v>366</v>
      </c>
      <c r="B186" s="6" t="s">
        <v>405</v>
      </c>
      <c r="C186" s="6" t="s">
        <v>83</v>
      </c>
      <c r="D186" s="23" t="s">
        <v>406</v>
      </c>
      <c r="E186" s="8">
        <f>IFERROR(__xludf.DUMMYFUNCTION("IF(ISBLANK(D186), """", COUNTA(SPLIT(D186, "" "")))"),91.0)</f>
        <v>91</v>
      </c>
      <c r="F186" s="4"/>
      <c r="G186" s="4"/>
      <c r="H186" s="4"/>
      <c r="I186" s="4"/>
      <c r="J186" s="4"/>
      <c r="K186" s="4"/>
      <c r="L186" s="4"/>
      <c r="M186" s="4"/>
      <c r="N186" s="4"/>
      <c r="O186" s="4"/>
      <c r="P186" s="4"/>
      <c r="Q186" s="4"/>
      <c r="R186" s="4"/>
      <c r="S186" s="4"/>
      <c r="T186" s="4"/>
      <c r="U186" s="4"/>
      <c r="V186" s="4"/>
      <c r="W186" s="4"/>
      <c r="X186" s="4"/>
      <c r="Y186" s="4"/>
      <c r="Z186" s="4"/>
      <c r="AA186" s="4"/>
    </row>
    <row r="187" ht="15.75" customHeight="1">
      <c r="A187" s="6" t="s">
        <v>407</v>
      </c>
      <c r="B187" s="6" t="s">
        <v>408</v>
      </c>
      <c r="C187" s="6" t="s">
        <v>43</v>
      </c>
      <c r="D187" s="23" t="s">
        <v>409</v>
      </c>
      <c r="E187" s="8">
        <f>IFERROR(__xludf.DUMMYFUNCTION("IF(ISBLANK(D187), """", COUNTA(SPLIT(D187, "" "")))"),676.0)</f>
        <v>676</v>
      </c>
      <c r="F187" s="4"/>
      <c r="G187" s="4"/>
      <c r="H187" s="4"/>
      <c r="I187" s="4"/>
      <c r="J187" s="4"/>
      <c r="K187" s="4"/>
      <c r="L187" s="4"/>
      <c r="M187" s="4"/>
      <c r="N187" s="4"/>
      <c r="O187" s="4"/>
      <c r="P187" s="4"/>
      <c r="Q187" s="4"/>
      <c r="R187" s="4"/>
      <c r="S187" s="4"/>
      <c r="T187" s="4"/>
      <c r="U187" s="4"/>
      <c r="V187" s="4"/>
      <c r="W187" s="4"/>
      <c r="X187" s="4"/>
      <c r="Y187" s="4"/>
      <c r="Z187" s="4"/>
      <c r="AA187" s="4"/>
    </row>
    <row r="188" ht="15.75" customHeight="1">
      <c r="A188" s="6" t="s">
        <v>407</v>
      </c>
      <c r="B188" s="6" t="s">
        <v>410</v>
      </c>
      <c r="C188" s="6" t="s">
        <v>158</v>
      </c>
      <c r="D188" s="23" t="s">
        <v>411</v>
      </c>
      <c r="E188" s="8">
        <f>IFERROR(__xludf.DUMMYFUNCTION("IF(ISBLANK(D188), """", COUNTA(SPLIT(D188, "" "")))"),1019.0)</f>
        <v>1019</v>
      </c>
      <c r="F188" s="4"/>
      <c r="G188" s="4"/>
      <c r="H188" s="4"/>
      <c r="I188" s="4"/>
      <c r="J188" s="4"/>
      <c r="K188" s="4"/>
      <c r="L188" s="4"/>
      <c r="M188" s="4"/>
      <c r="N188" s="4"/>
      <c r="O188" s="4"/>
      <c r="P188" s="4"/>
      <c r="Q188" s="4"/>
      <c r="R188" s="4"/>
      <c r="S188" s="4"/>
      <c r="T188" s="4"/>
      <c r="U188" s="4"/>
      <c r="V188" s="4"/>
      <c r="W188" s="4"/>
      <c r="X188" s="4"/>
      <c r="Y188" s="4"/>
      <c r="Z188" s="4"/>
      <c r="AA188" s="4"/>
    </row>
    <row r="189" ht="15.75" customHeight="1">
      <c r="A189" s="6" t="s">
        <v>407</v>
      </c>
      <c r="B189" s="6" t="s">
        <v>412</v>
      </c>
      <c r="C189" s="6" t="s">
        <v>161</v>
      </c>
      <c r="D189" s="23" t="s">
        <v>413</v>
      </c>
      <c r="E189" s="8">
        <f>IFERROR(__xludf.DUMMYFUNCTION("IF(ISBLANK(D189), """", COUNTA(SPLIT(D189, "" "")))"),727.0)</f>
        <v>727</v>
      </c>
      <c r="F189" s="4"/>
      <c r="G189" s="4"/>
      <c r="H189" s="4"/>
      <c r="I189" s="4"/>
      <c r="J189" s="4"/>
      <c r="K189" s="4"/>
      <c r="L189" s="4"/>
      <c r="M189" s="4"/>
      <c r="N189" s="4"/>
      <c r="O189" s="4"/>
      <c r="P189" s="4"/>
      <c r="Q189" s="4"/>
      <c r="R189" s="4"/>
      <c r="S189" s="4"/>
      <c r="T189" s="4"/>
      <c r="U189" s="4"/>
      <c r="V189" s="4"/>
      <c r="W189" s="4"/>
      <c r="X189" s="4"/>
      <c r="Y189" s="4"/>
      <c r="Z189" s="4"/>
      <c r="AA189" s="4"/>
    </row>
    <row r="190" ht="15.75" customHeight="1">
      <c r="A190" s="6" t="s">
        <v>407</v>
      </c>
      <c r="B190" s="6" t="s">
        <v>414</v>
      </c>
      <c r="C190" s="6" t="s">
        <v>164</v>
      </c>
      <c r="D190" s="23" t="s">
        <v>415</v>
      </c>
      <c r="E190" s="8">
        <f>IFERROR(__xludf.DUMMYFUNCTION("IF(ISBLANK(D190), """", COUNTA(SPLIT(D190, "" "")))"),675.0)</f>
        <v>675</v>
      </c>
      <c r="F190" s="4"/>
      <c r="G190" s="4"/>
      <c r="H190" s="4"/>
      <c r="I190" s="4"/>
      <c r="J190" s="4"/>
      <c r="K190" s="4"/>
      <c r="L190" s="4"/>
      <c r="M190" s="4"/>
      <c r="N190" s="4"/>
      <c r="O190" s="4"/>
      <c r="P190" s="4"/>
      <c r="Q190" s="4"/>
      <c r="R190" s="4"/>
      <c r="S190" s="4"/>
      <c r="T190" s="4"/>
      <c r="U190" s="4"/>
      <c r="V190" s="4"/>
      <c r="W190" s="4"/>
      <c r="X190" s="4"/>
      <c r="Y190" s="4"/>
      <c r="Z190" s="4"/>
      <c r="AA190" s="4"/>
    </row>
    <row r="191" ht="15.75" customHeight="1">
      <c r="A191" s="6" t="s">
        <v>407</v>
      </c>
      <c r="B191" s="6" t="s">
        <v>416</v>
      </c>
      <c r="C191" s="6" t="s">
        <v>164</v>
      </c>
      <c r="D191" s="23" t="s">
        <v>417</v>
      </c>
      <c r="E191" s="8">
        <f>IFERROR(__xludf.DUMMYFUNCTION("IF(ISBLANK(D191), """", COUNTA(SPLIT(D191, "" "")))"),927.0)</f>
        <v>927</v>
      </c>
      <c r="F191" s="4"/>
      <c r="G191" s="4"/>
      <c r="H191" s="4"/>
      <c r="I191" s="4"/>
      <c r="J191" s="4"/>
      <c r="K191" s="4"/>
      <c r="L191" s="4"/>
      <c r="M191" s="4"/>
      <c r="N191" s="4"/>
      <c r="O191" s="4"/>
      <c r="P191" s="4"/>
      <c r="Q191" s="4"/>
      <c r="R191" s="4"/>
      <c r="S191" s="4"/>
      <c r="T191" s="4"/>
      <c r="U191" s="4"/>
      <c r="V191" s="4"/>
      <c r="W191" s="4"/>
      <c r="X191" s="4"/>
      <c r="Y191" s="4"/>
      <c r="Z191" s="4"/>
      <c r="AA191" s="4"/>
    </row>
    <row r="192" ht="15.75" customHeight="1">
      <c r="A192" s="6" t="s">
        <v>407</v>
      </c>
      <c r="B192" s="6" t="s">
        <v>418</v>
      </c>
      <c r="C192" s="6" t="s">
        <v>167</v>
      </c>
      <c r="D192" s="23" t="s">
        <v>419</v>
      </c>
      <c r="E192" s="8">
        <f>IFERROR(__xludf.DUMMYFUNCTION("IF(ISBLANK(D192), """", COUNTA(SPLIT(D192, "" "")))"),563.0)</f>
        <v>563</v>
      </c>
      <c r="F192" s="4"/>
      <c r="G192" s="4"/>
      <c r="H192" s="4"/>
      <c r="I192" s="4"/>
      <c r="J192" s="4"/>
      <c r="K192" s="4"/>
      <c r="L192" s="4"/>
      <c r="M192" s="4"/>
      <c r="N192" s="4"/>
      <c r="O192" s="4"/>
      <c r="P192" s="4"/>
      <c r="Q192" s="4"/>
      <c r="R192" s="4"/>
      <c r="S192" s="4"/>
      <c r="T192" s="4"/>
      <c r="U192" s="4"/>
      <c r="V192" s="4"/>
      <c r="W192" s="4"/>
      <c r="X192" s="4"/>
      <c r="Y192" s="4"/>
      <c r="Z192" s="4"/>
      <c r="AA192" s="4"/>
    </row>
    <row r="193" ht="15.75" customHeight="1">
      <c r="A193" s="6" t="s">
        <v>407</v>
      </c>
      <c r="B193" s="6" t="s">
        <v>420</v>
      </c>
      <c r="C193" s="6" t="s">
        <v>96</v>
      </c>
      <c r="D193" s="23" t="s">
        <v>421</v>
      </c>
      <c r="E193" s="8">
        <f>IFERROR(__xludf.DUMMYFUNCTION("IF(ISBLANK(D193), """", COUNTA(SPLIT(D193, "" "")))"),870.0)</f>
        <v>870</v>
      </c>
      <c r="F193" s="4"/>
      <c r="G193" s="4"/>
      <c r="H193" s="4"/>
      <c r="I193" s="4"/>
      <c r="J193" s="4"/>
      <c r="K193" s="4"/>
      <c r="L193" s="4"/>
      <c r="M193" s="4"/>
      <c r="N193" s="4"/>
      <c r="O193" s="4"/>
      <c r="P193" s="4"/>
      <c r="Q193" s="4"/>
      <c r="R193" s="4"/>
      <c r="S193" s="4"/>
      <c r="T193" s="4"/>
      <c r="U193" s="4"/>
      <c r="V193" s="4"/>
      <c r="W193" s="4"/>
      <c r="X193" s="4"/>
      <c r="Y193" s="4"/>
      <c r="Z193" s="4"/>
      <c r="AA193" s="4"/>
    </row>
    <row r="194" ht="15.75" customHeight="1">
      <c r="A194" s="6" t="s">
        <v>407</v>
      </c>
      <c r="B194" s="6" t="s">
        <v>422</v>
      </c>
      <c r="C194" s="6" t="s">
        <v>99</v>
      </c>
      <c r="D194" s="23" t="s">
        <v>423</v>
      </c>
      <c r="E194" s="8">
        <f>IFERROR(__xludf.DUMMYFUNCTION("IF(ISBLANK(D194), """", COUNTA(SPLIT(D194, "" "")))"),358.0)</f>
        <v>358</v>
      </c>
      <c r="F194" s="4"/>
      <c r="G194" s="4"/>
      <c r="H194" s="4"/>
      <c r="I194" s="4"/>
      <c r="J194" s="4"/>
      <c r="K194" s="4"/>
      <c r="L194" s="4"/>
      <c r="M194" s="4"/>
      <c r="N194" s="4"/>
      <c r="O194" s="4"/>
      <c r="P194" s="4"/>
      <c r="Q194" s="4"/>
      <c r="R194" s="4"/>
      <c r="S194" s="4"/>
      <c r="T194" s="4"/>
      <c r="U194" s="4"/>
      <c r="V194" s="4"/>
      <c r="W194" s="4"/>
      <c r="X194" s="4"/>
      <c r="Y194" s="4"/>
      <c r="Z194" s="4"/>
      <c r="AA194" s="4"/>
    </row>
    <row r="195" ht="15.75" customHeight="1">
      <c r="A195" s="6" t="s">
        <v>407</v>
      </c>
      <c r="B195" s="6" t="s">
        <v>424</v>
      </c>
      <c r="C195" s="6" t="s">
        <v>99</v>
      </c>
      <c r="D195" s="23" t="s">
        <v>425</v>
      </c>
      <c r="E195" s="8">
        <f>IFERROR(__xludf.DUMMYFUNCTION("IF(ISBLANK(D195), """", COUNTA(SPLIT(D195, "" "")))"),1189.0)</f>
        <v>1189</v>
      </c>
      <c r="F195" s="4"/>
      <c r="G195" s="4"/>
      <c r="H195" s="4"/>
      <c r="I195" s="4"/>
      <c r="J195" s="4"/>
      <c r="K195" s="4"/>
      <c r="L195" s="4"/>
      <c r="M195" s="4"/>
      <c r="N195" s="4"/>
      <c r="O195" s="4"/>
      <c r="P195" s="4"/>
      <c r="Q195" s="4"/>
      <c r="R195" s="4"/>
      <c r="S195" s="4"/>
      <c r="T195" s="4"/>
      <c r="U195" s="4"/>
      <c r="V195" s="4"/>
      <c r="W195" s="4"/>
      <c r="X195" s="4"/>
      <c r="Y195" s="4"/>
      <c r="Z195" s="4"/>
      <c r="AA195" s="4"/>
    </row>
    <row r="196" ht="15.75" customHeight="1">
      <c r="A196" s="6" t="s">
        <v>407</v>
      </c>
      <c r="B196" s="6" t="s">
        <v>426</v>
      </c>
      <c r="C196" s="6" t="s">
        <v>99</v>
      </c>
      <c r="D196" s="23" t="s">
        <v>427</v>
      </c>
      <c r="E196" s="8">
        <f>IFERROR(__xludf.DUMMYFUNCTION("IF(ISBLANK(D196), """", COUNTA(SPLIT(D196, "" "")))"),1302.0)</f>
        <v>1302</v>
      </c>
      <c r="F196" s="4"/>
      <c r="G196" s="4"/>
      <c r="H196" s="4"/>
      <c r="I196" s="4"/>
      <c r="J196" s="4"/>
      <c r="K196" s="4"/>
      <c r="L196" s="4"/>
      <c r="M196" s="4"/>
      <c r="N196" s="4"/>
      <c r="O196" s="4"/>
      <c r="P196" s="4"/>
      <c r="Q196" s="4"/>
      <c r="R196" s="4"/>
      <c r="S196" s="4"/>
      <c r="T196" s="4"/>
      <c r="U196" s="4"/>
      <c r="V196" s="4"/>
      <c r="W196" s="4"/>
      <c r="X196" s="4"/>
      <c r="Y196" s="4"/>
      <c r="Z196" s="4"/>
      <c r="AA196" s="4"/>
    </row>
    <row r="197" ht="15.75" customHeight="1">
      <c r="A197" s="6" t="s">
        <v>407</v>
      </c>
      <c r="B197" s="6" t="s">
        <v>428</v>
      </c>
      <c r="C197" s="6" t="s">
        <v>99</v>
      </c>
      <c r="D197" s="23" t="s">
        <v>429</v>
      </c>
      <c r="E197" s="8">
        <f>IFERROR(__xludf.DUMMYFUNCTION("IF(ISBLANK(D197), """", COUNTA(SPLIT(D197, "" "")))"),1388.0)</f>
        <v>1388</v>
      </c>
      <c r="F197" s="4"/>
      <c r="G197" s="4"/>
      <c r="H197" s="4"/>
      <c r="I197" s="4"/>
      <c r="J197" s="4"/>
      <c r="K197" s="4"/>
      <c r="L197" s="4"/>
      <c r="M197" s="4"/>
      <c r="N197" s="4"/>
      <c r="O197" s="4"/>
      <c r="P197" s="4"/>
      <c r="Q197" s="4"/>
      <c r="R197" s="4"/>
      <c r="S197" s="4"/>
      <c r="T197" s="4"/>
      <c r="U197" s="4"/>
      <c r="V197" s="4"/>
      <c r="W197" s="4"/>
      <c r="X197" s="4"/>
      <c r="Y197" s="4"/>
      <c r="Z197" s="4"/>
      <c r="AA197" s="4"/>
    </row>
    <row r="198" ht="15.75" customHeight="1">
      <c r="A198" s="6" t="s">
        <v>407</v>
      </c>
      <c r="B198" s="6" t="s">
        <v>430</v>
      </c>
      <c r="C198" s="6" t="s">
        <v>59</v>
      </c>
      <c r="D198" s="23" t="s">
        <v>431</v>
      </c>
      <c r="E198" s="8">
        <f>IFERROR(__xludf.DUMMYFUNCTION("IF(ISBLANK(D198), """", COUNTA(SPLIT(D198, "" "")))"),1310.0)</f>
        <v>1310</v>
      </c>
      <c r="F198" s="4"/>
      <c r="G198" s="4"/>
      <c r="H198" s="4"/>
      <c r="I198" s="4"/>
      <c r="J198" s="4"/>
      <c r="K198" s="4"/>
      <c r="L198" s="4"/>
      <c r="M198" s="4"/>
      <c r="N198" s="4"/>
      <c r="O198" s="4"/>
      <c r="P198" s="4"/>
      <c r="Q198" s="4"/>
      <c r="R198" s="4"/>
      <c r="S198" s="4"/>
      <c r="T198" s="4"/>
      <c r="U198" s="4"/>
      <c r="V198" s="4"/>
      <c r="W198" s="4"/>
      <c r="X198" s="4"/>
      <c r="Y198" s="4"/>
      <c r="Z198" s="4"/>
      <c r="AA198" s="4"/>
    </row>
    <row r="199" ht="15.75" customHeight="1">
      <c r="A199" s="6" t="s">
        <v>407</v>
      </c>
      <c r="B199" s="6" t="s">
        <v>432</v>
      </c>
      <c r="C199" s="6" t="s">
        <v>433</v>
      </c>
      <c r="D199" s="23" t="s">
        <v>434</v>
      </c>
      <c r="E199" s="8">
        <f>IFERROR(__xludf.DUMMYFUNCTION("IF(ISBLANK(D199), """", COUNTA(SPLIT(D199, "" "")))"),646.0)</f>
        <v>646</v>
      </c>
      <c r="F199" s="4"/>
      <c r="G199" s="4"/>
      <c r="H199" s="4"/>
      <c r="I199" s="4"/>
      <c r="J199" s="4"/>
      <c r="K199" s="4"/>
      <c r="L199" s="4"/>
      <c r="M199" s="4"/>
      <c r="N199" s="4"/>
      <c r="O199" s="4"/>
      <c r="P199" s="4"/>
      <c r="Q199" s="4"/>
      <c r="R199" s="4"/>
      <c r="S199" s="4"/>
      <c r="T199" s="4"/>
      <c r="U199" s="4"/>
      <c r="V199" s="4"/>
      <c r="W199" s="4"/>
      <c r="X199" s="4"/>
      <c r="Y199" s="4"/>
      <c r="Z199" s="4"/>
      <c r="AA199" s="4"/>
    </row>
    <row r="200" ht="15.75" customHeight="1">
      <c r="A200" s="6" t="s">
        <v>407</v>
      </c>
      <c r="B200" s="6" t="s">
        <v>435</v>
      </c>
      <c r="C200" s="6" t="s">
        <v>72</v>
      </c>
      <c r="D200" s="23" t="s">
        <v>436</v>
      </c>
      <c r="E200" s="8">
        <f>IFERROR(__xludf.DUMMYFUNCTION("IF(ISBLANK(D200), """", COUNTA(SPLIT(D200, "" "")))"),877.0)</f>
        <v>877</v>
      </c>
      <c r="F200" s="4"/>
      <c r="G200" s="4"/>
      <c r="H200" s="4"/>
      <c r="I200" s="4"/>
      <c r="J200" s="4"/>
      <c r="K200" s="4"/>
      <c r="L200" s="4"/>
      <c r="M200" s="4"/>
      <c r="N200" s="4"/>
      <c r="O200" s="4"/>
      <c r="P200" s="4"/>
      <c r="Q200" s="4"/>
      <c r="R200" s="4"/>
      <c r="S200" s="4"/>
      <c r="T200" s="4"/>
      <c r="U200" s="4"/>
      <c r="V200" s="4"/>
      <c r="W200" s="4"/>
      <c r="X200" s="4"/>
      <c r="Y200" s="4"/>
      <c r="Z200" s="4"/>
      <c r="AA200" s="4"/>
    </row>
    <row r="201" ht="15.75" customHeight="1">
      <c r="A201" s="6" t="s">
        <v>407</v>
      </c>
      <c r="B201" s="6" t="s">
        <v>437</v>
      </c>
      <c r="C201" s="6" t="s">
        <v>438</v>
      </c>
      <c r="D201" s="23" t="s">
        <v>439</v>
      </c>
      <c r="E201" s="8">
        <f>IFERROR(__xludf.DUMMYFUNCTION("IF(ISBLANK(D201), """", COUNTA(SPLIT(D201, "" "")))"),1366.0)</f>
        <v>1366</v>
      </c>
      <c r="F201" s="4"/>
      <c r="G201" s="4"/>
      <c r="H201" s="4"/>
      <c r="I201" s="4"/>
      <c r="J201" s="4"/>
      <c r="K201" s="4"/>
      <c r="L201" s="4"/>
      <c r="M201" s="4"/>
      <c r="N201" s="4"/>
      <c r="O201" s="4"/>
      <c r="P201" s="4"/>
      <c r="Q201" s="4"/>
      <c r="R201" s="4"/>
      <c r="S201" s="4"/>
      <c r="T201" s="4"/>
      <c r="U201" s="4"/>
      <c r="V201" s="4"/>
      <c r="W201" s="4"/>
      <c r="X201" s="4"/>
      <c r="Y201" s="4"/>
      <c r="Z201" s="4"/>
      <c r="AA201" s="4"/>
    </row>
    <row r="202" ht="15.75" customHeight="1">
      <c r="A202" s="6" t="s">
        <v>407</v>
      </c>
      <c r="B202" s="6" t="s">
        <v>440</v>
      </c>
      <c r="C202" s="6" t="s">
        <v>80</v>
      </c>
      <c r="D202" s="23" t="s">
        <v>441</v>
      </c>
      <c r="E202" s="8">
        <f>IFERROR(__xludf.DUMMYFUNCTION("IF(ISBLANK(D202), """", COUNTA(SPLIT(D202, "" "")))"),1651.0)</f>
        <v>1651</v>
      </c>
      <c r="F202" s="4"/>
      <c r="G202" s="4"/>
      <c r="H202" s="4"/>
      <c r="I202" s="4"/>
      <c r="J202" s="4"/>
      <c r="K202" s="4"/>
      <c r="L202" s="4"/>
      <c r="M202" s="4"/>
      <c r="N202" s="4"/>
      <c r="O202" s="4"/>
      <c r="P202" s="4"/>
      <c r="Q202" s="4"/>
      <c r="R202" s="4"/>
      <c r="S202" s="4"/>
      <c r="T202" s="4"/>
      <c r="U202" s="4"/>
      <c r="V202" s="4"/>
      <c r="W202" s="4"/>
      <c r="X202" s="4"/>
      <c r="Y202" s="4"/>
      <c r="Z202" s="4"/>
      <c r="AA202" s="4"/>
    </row>
    <row r="203" ht="15.75" customHeight="1">
      <c r="A203" s="6" t="s">
        <v>407</v>
      </c>
      <c r="B203" s="6" t="s">
        <v>442</v>
      </c>
      <c r="C203" s="6" t="s">
        <v>302</v>
      </c>
      <c r="D203" s="23" t="s">
        <v>443</v>
      </c>
      <c r="E203" s="8">
        <f>IFERROR(__xludf.DUMMYFUNCTION("IF(ISBLANK(D203), """", COUNTA(SPLIT(D203, "" "")))"),1589.0)</f>
        <v>1589</v>
      </c>
      <c r="F203" s="4"/>
      <c r="G203" s="4"/>
      <c r="H203" s="4"/>
      <c r="I203" s="4"/>
      <c r="J203" s="4"/>
      <c r="K203" s="4"/>
      <c r="L203" s="4"/>
      <c r="M203" s="4"/>
      <c r="N203" s="4"/>
      <c r="O203" s="4"/>
      <c r="P203" s="4"/>
      <c r="Q203" s="4"/>
      <c r="R203" s="4"/>
      <c r="S203" s="4"/>
      <c r="T203" s="4"/>
      <c r="U203" s="4"/>
      <c r="V203" s="4"/>
      <c r="W203" s="4"/>
      <c r="X203" s="4"/>
      <c r="Y203" s="4"/>
      <c r="Z203" s="4"/>
      <c r="AA203" s="4"/>
    </row>
    <row r="204" ht="15.75" customHeight="1">
      <c r="A204" s="6" t="s">
        <v>407</v>
      </c>
      <c r="B204" s="6" t="s">
        <v>444</v>
      </c>
      <c r="C204" s="6" t="s">
        <v>134</v>
      </c>
      <c r="D204" s="23" t="s">
        <v>445</v>
      </c>
      <c r="E204" s="8">
        <f>IFERROR(__xludf.DUMMYFUNCTION("IF(ISBLANK(D204), """", COUNTA(SPLIT(D204, "" "")))"),672.0)</f>
        <v>672</v>
      </c>
      <c r="F204" s="4"/>
      <c r="G204" s="4"/>
      <c r="H204" s="4"/>
      <c r="I204" s="4"/>
      <c r="J204" s="4"/>
      <c r="K204" s="4"/>
      <c r="L204" s="4"/>
      <c r="M204" s="4"/>
      <c r="N204" s="4"/>
      <c r="O204" s="4"/>
      <c r="P204" s="4"/>
      <c r="Q204" s="4"/>
      <c r="R204" s="4"/>
      <c r="S204" s="4"/>
      <c r="T204" s="4"/>
      <c r="U204" s="4"/>
      <c r="V204" s="4"/>
      <c r="W204" s="4"/>
      <c r="X204" s="4"/>
      <c r="Y204" s="4"/>
      <c r="Z204" s="4"/>
      <c r="AA204" s="4"/>
    </row>
    <row r="205" ht="15.75" customHeight="1">
      <c r="A205" s="6" t="s">
        <v>407</v>
      </c>
      <c r="B205" s="6" t="s">
        <v>446</v>
      </c>
      <c r="C205" s="6" t="s">
        <v>134</v>
      </c>
      <c r="D205" s="23" t="s">
        <v>447</v>
      </c>
      <c r="E205" s="8">
        <f>IFERROR(__xludf.DUMMYFUNCTION("IF(ISBLANK(D205), """", COUNTA(SPLIT(D205, "" "")))"),754.0)</f>
        <v>754</v>
      </c>
      <c r="F205" s="4"/>
      <c r="G205" s="4"/>
      <c r="H205" s="4"/>
      <c r="I205" s="4"/>
      <c r="J205" s="4"/>
      <c r="K205" s="4"/>
      <c r="L205" s="4"/>
      <c r="M205" s="4"/>
      <c r="N205" s="4"/>
      <c r="O205" s="4"/>
      <c r="P205" s="4"/>
      <c r="Q205" s="4"/>
      <c r="R205" s="4"/>
      <c r="S205" s="4"/>
      <c r="T205" s="4"/>
      <c r="U205" s="4"/>
      <c r="V205" s="4"/>
      <c r="W205" s="4"/>
      <c r="X205" s="4"/>
      <c r="Y205" s="4"/>
      <c r="Z205" s="4"/>
      <c r="AA205" s="4"/>
    </row>
    <row r="206" ht="15.75" customHeight="1">
      <c r="A206" s="6" t="s">
        <v>407</v>
      </c>
      <c r="B206" s="6" t="s">
        <v>448</v>
      </c>
      <c r="C206" s="6" t="s">
        <v>86</v>
      </c>
      <c r="D206" s="23" t="s">
        <v>449</v>
      </c>
      <c r="E206" s="8">
        <f>IFERROR(__xludf.DUMMYFUNCTION("IF(ISBLANK(D206), """", COUNTA(SPLIT(D206, "" "")))"),849.0)</f>
        <v>849</v>
      </c>
      <c r="F206" s="4"/>
      <c r="G206" s="4"/>
      <c r="H206" s="4"/>
      <c r="I206" s="4"/>
      <c r="J206" s="4"/>
      <c r="K206" s="4"/>
      <c r="L206" s="4"/>
      <c r="M206" s="4"/>
      <c r="N206" s="4"/>
      <c r="O206" s="4"/>
      <c r="P206" s="4"/>
      <c r="Q206" s="4"/>
      <c r="R206" s="4"/>
      <c r="S206" s="4"/>
      <c r="T206" s="4"/>
      <c r="U206" s="4"/>
      <c r="V206" s="4"/>
      <c r="W206" s="4"/>
      <c r="X206" s="4"/>
      <c r="Y206" s="4"/>
      <c r="Z206" s="4"/>
      <c r="AA206" s="4"/>
    </row>
    <row r="207" ht="15.75" customHeight="1">
      <c r="A207" s="6" t="s">
        <v>312</v>
      </c>
      <c r="B207" s="6" t="s">
        <v>450</v>
      </c>
      <c r="C207" s="6" t="s">
        <v>145</v>
      </c>
      <c r="D207" s="23" t="s">
        <v>451</v>
      </c>
      <c r="E207" s="8">
        <f>IFERROR(__xludf.DUMMYFUNCTION("IF(ISBLANK(D207), """", COUNTA(SPLIT(D207, "" "")))"),1265.0)</f>
        <v>1265</v>
      </c>
      <c r="F207" s="4"/>
      <c r="G207" s="4"/>
      <c r="H207" s="4"/>
      <c r="I207" s="4"/>
      <c r="J207" s="4"/>
      <c r="K207" s="4"/>
      <c r="L207" s="4"/>
      <c r="M207" s="4"/>
      <c r="N207" s="4"/>
      <c r="O207" s="4"/>
      <c r="P207" s="4"/>
      <c r="Q207" s="4"/>
      <c r="R207" s="4"/>
      <c r="S207" s="4"/>
      <c r="T207" s="4"/>
      <c r="U207" s="4"/>
      <c r="V207" s="4"/>
      <c r="W207" s="4"/>
      <c r="X207" s="4"/>
      <c r="Y207" s="4"/>
      <c r="Z207" s="4"/>
      <c r="AA207" s="4"/>
    </row>
    <row r="208" ht="15.75" customHeight="1">
      <c r="A208" s="6" t="s">
        <v>312</v>
      </c>
      <c r="B208" s="6" t="s">
        <v>452</v>
      </c>
      <c r="C208" s="6" t="s">
        <v>438</v>
      </c>
      <c r="D208" s="23" t="s">
        <v>453</v>
      </c>
      <c r="E208" s="8">
        <f>IFERROR(__xludf.DUMMYFUNCTION("IF(ISBLANK(D208), """", COUNTA(SPLIT(D208, "" "")))"),885.0)</f>
        <v>885</v>
      </c>
      <c r="F208" s="4"/>
      <c r="G208" s="4"/>
      <c r="H208" s="4"/>
      <c r="I208" s="4"/>
      <c r="J208" s="4"/>
      <c r="K208" s="4"/>
      <c r="L208" s="4"/>
      <c r="M208" s="4"/>
      <c r="N208" s="4"/>
      <c r="O208" s="4"/>
      <c r="P208" s="4"/>
      <c r="Q208" s="4"/>
      <c r="R208" s="4"/>
      <c r="S208" s="4"/>
      <c r="T208" s="4"/>
      <c r="U208" s="4"/>
      <c r="V208" s="4"/>
      <c r="W208" s="4"/>
      <c r="X208" s="4"/>
      <c r="Y208" s="4"/>
      <c r="Z208" s="4"/>
      <c r="AA208" s="4"/>
    </row>
    <row r="209" ht="15.75" customHeight="1">
      <c r="A209" s="6" t="s">
        <v>312</v>
      </c>
      <c r="B209" s="6" t="s">
        <v>454</v>
      </c>
      <c r="C209" s="6" t="s">
        <v>438</v>
      </c>
      <c r="D209" s="23" t="s">
        <v>455</v>
      </c>
      <c r="E209" s="8">
        <f>IFERROR(__xludf.DUMMYFUNCTION("IF(ISBLANK(D209), """", COUNTA(SPLIT(D209, "" "")))"),1706.0)</f>
        <v>1706</v>
      </c>
      <c r="F209" s="4"/>
      <c r="G209" s="4"/>
      <c r="H209" s="4"/>
      <c r="I209" s="4"/>
      <c r="J209" s="4"/>
      <c r="K209" s="4"/>
      <c r="L209" s="4"/>
      <c r="M209" s="4"/>
      <c r="N209" s="4"/>
      <c r="O209" s="4"/>
      <c r="P209" s="4"/>
      <c r="Q209" s="4"/>
      <c r="R209" s="4"/>
      <c r="S209" s="4"/>
      <c r="T209" s="4"/>
      <c r="U209" s="4"/>
      <c r="V209" s="4"/>
      <c r="W209" s="4"/>
      <c r="X209" s="4"/>
      <c r="Y209" s="4"/>
      <c r="Z209" s="4"/>
      <c r="AA209" s="4"/>
    </row>
    <row r="210" ht="15.75" customHeight="1">
      <c r="A210" s="6" t="s">
        <v>312</v>
      </c>
      <c r="B210" s="6" t="s">
        <v>456</v>
      </c>
      <c r="C210" s="6" t="s">
        <v>438</v>
      </c>
      <c r="D210" s="23" t="s">
        <v>457</v>
      </c>
      <c r="E210" s="8">
        <f>IFERROR(__xludf.DUMMYFUNCTION("IF(ISBLANK(D210), """", COUNTA(SPLIT(D210, "" "")))"),1147.0)</f>
        <v>1147</v>
      </c>
      <c r="F210" s="4"/>
      <c r="G210" s="4"/>
      <c r="H210" s="4"/>
      <c r="I210" s="4"/>
      <c r="J210" s="4"/>
      <c r="K210" s="4"/>
      <c r="L210" s="4"/>
      <c r="M210" s="4"/>
      <c r="N210" s="4"/>
      <c r="O210" s="4"/>
      <c r="P210" s="4"/>
      <c r="Q210" s="4"/>
      <c r="R210" s="4"/>
      <c r="S210" s="4"/>
      <c r="T210" s="4"/>
      <c r="U210" s="4"/>
      <c r="V210" s="4"/>
      <c r="W210" s="4"/>
      <c r="X210" s="4"/>
      <c r="Y210" s="4"/>
      <c r="Z210" s="4"/>
      <c r="AA210" s="4"/>
    </row>
    <row r="211" ht="15.75" customHeight="1">
      <c r="A211" s="6" t="s">
        <v>312</v>
      </c>
      <c r="B211" s="6" t="s">
        <v>458</v>
      </c>
      <c r="C211" s="6" t="s">
        <v>438</v>
      </c>
      <c r="D211" s="23" t="s">
        <v>459</v>
      </c>
      <c r="E211" s="8">
        <f>IFERROR(__xludf.DUMMYFUNCTION("IF(ISBLANK(D211), """", COUNTA(SPLIT(D211, "" "")))"),1573.0)</f>
        <v>1573</v>
      </c>
      <c r="F211" s="4"/>
      <c r="G211" s="4"/>
      <c r="H211" s="4"/>
      <c r="I211" s="4"/>
      <c r="J211" s="4"/>
      <c r="K211" s="4"/>
      <c r="L211" s="4"/>
      <c r="M211" s="4"/>
      <c r="N211" s="4"/>
      <c r="O211" s="4"/>
      <c r="P211" s="4"/>
      <c r="Q211" s="4"/>
      <c r="R211" s="4"/>
      <c r="S211" s="4"/>
      <c r="T211" s="4"/>
      <c r="U211" s="4"/>
      <c r="V211" s="4"/>
      <c r="W211" s="4"/>
      <c r="X211" s="4"/>
      <c r="Y211" s="4"/>
      <c r="Z211" s="4"/>
      <c r="AA211" s="4"/>
    </row>
    <row r="212" ht="15.75" customHeight="1">
      <c r="A212" s="6" t="s">
        <v>312</v>
      </c>
      <c r="B212" s="6" t="s">
        <v>460</v>
      </c>
      <c r="C212" s="6" t="s">
        <v>438</v>
      </c>
      <c r="D212" s="23" t="s">
        <v>461</v>
      </c>
      <c r="E212" s="8">
        <f>IFERROR(__xludf.DUMMYFUNCTION("IF(ISBLANK(D212), """", COUNTA(SPLIT(D212, "" "")))"),2167.0)</f>
        <v>2167</v>
      </c>
      <c r="F212" s="4"/>
      <c r="G212" s="4"/>
      <c r="H212" s="4"/>
      <c r="I212" s="4"/>
      <c r="J212" s="4"/>
      <c r="K212" s="4"/>
      <c r="L212" s="4"/>
      <c r="M212" s="4"/>
      <c r="N212" s="4"/>
      <c r="O212" s="4"/>
      <c r="P212" s="4"/>
      <c r="Q212" s="4"/>
      <c r="R212" s="4"/>
      <c r="S212" s="4"/>
      <c r="T212" s="4"/>
      <c r="U212" s="4"/>
      <c r="V212" s="4"/>
      <c r="W212" s="4"/>
      <c r="X212" s="4"/>
      <c r="Y212" s="4"/>
      <c r="Z212" s="4"/>
      <c r="AA212" s="4"/>
    </row>
    <row r="213" ht="15.75" customHeight="1">
      <c r="A213" s="6" t="s">
        <v>312</v>
      </c>
      <c r="B213" s="6" t="s">
        <v>462</v>
      </c>
      <c r="C213" s="6" t="s">
        <v>302</v>
      </c>
      <c r="D213" s="23" t="s">
        <v>463</v>
      </c>
      <c r="E213" s="8">
        <f>IFERROR(__xludf.DUMMYFUNCTION("IF(ISBLANK(D213), """", COUNTA(SPLIT(D213, "" "")))"),3247.0)</f>
        <v>3247</v>
      </c>
      <c r="F213" s="4"/>
      <c r="G213" s="4"/>
      <c r="H213" s="4"/>
      <c r="I213" s="4"/>
      <c r="J213" s="4"/>
      <c r="K213" s="4"/>
      <c r="L213" s="4"/>
      <c r="M213" s="4"/>
      <c r="N213" s="4"/>
      <c r="O213" s="4"/>
      <c r="P213" s="4"/>
      <c r="Q213" s="4"/>
      <c r="R213" s="4"/>
      <c r="S213" s="4"/>
      <c r="T213" s="4"/>
      <c r="U213" s="4"/>
      <c r="V213" s="4"/>
      <c r="W213" s="4"/>
      <c r="X213" s="4"/>
      <c r="Y213" s="4"/>
      <c r="Z213" s="4"/>
      <c r="AA213" s="4"/>
    </row>
    <row r="214" ht="15.75" customHeight="1">
      <c r="A214" s="6" t="s">
        <v>312</v>
      </c>
      <c r="B214" s="6" t="s">
        <v>464</v>
      </c>
      <c r="C214" s="6" t="s">
        <v>134</v>
      </c>
      <c r="D214" s="23" t="s">
        <v>465</v>
      </c>
      <c r="E214" s="8">
        <f>IFERROR(__xludf.DUMMYFUNCTION("IF(ISBLANK(D214), """", COUNTA(SPLIT(D214, "" "")))"),1453.0)</f>
        <v>1453</v>
      </c>
      <c r="F214" s="4"/>
      <c r="G214" s="4"/>
      <c r="H214" s="4"/>
      <c r="I214" s="4"/>
      <c r="J214" s="4"/>
      <c r="K214" s="4"/>
      <c r="L214" s="4"/>
      <c r="M214" s="4"/>
      <c r="N214" s="4"/>
      <c r="O214" s="4"/>
      <c r="P214" s="4"/>
      <c r="Q214" s="4"/>
      <c r="R214" s="4"/>
      <c r="S214" s="4"/>
      <c r="T214" s="4"/>
      <c r="U214" s="4"/>
      <c r="V214" s="4"/>
      <c r="W214" s="4"/>
      <c r="X214" s="4"/>
      <c r="Y214" s="4"/>
      <c r="Z214" s="4"/>
      <c r="AA214" s="4"/>
    </row>
    <row r="215" ht="15.75" customHeight="1">
      <c r="A215" s="6" t="s">
        <v>312</v>
      </c>
      <c r="B215" s="6" t="s">
        <v>466</v>
      </c>
      <c r="C215" s="6" t="s">
        <v>48</v>
      </c>
      <c r="D215" s="23" t="s">
        <v>467</v>
      </c>
      <c r="E215" s="8">
        <f>IFERROR(__xludf.DUMMYFUNCTION("IF(ISBLANK(D215), """", COUNTA(SPLIT(D215, "" "")))"),1723.0)</f>
        <v>1723</v>
      </c>
      <c r="F215" s="4"/>
      <c r="G215" s="4"/>
      <c r="H215" s="4"/>
      <c r="I215" s="4"/>
      <c r="J215" s="4"/>
      <c r="K215" s="4"/>
      <c r="L215" s="4"/>
      <c r="M215" s="4"/>
      <c r="N215" s="4"/>
      <c r="O215" s="4"/>
      <c r="P215" s="4"/>
      <c r="Q215" s="4"/>
      <c r="R215" s="4"/>
      <c r="S215" s="4"/>
      <c r="T215" s="4"/>
      <c r="U215" s="4"/>
      <c r="V215" s="4"/>
      <c r="W215" s="4"/>
      <c r="X215" s="4"/>
      <c r="Y215" s="4"/>
      <c r="Z215" s="4"/>
      <c r="AA215" s="4"/>
    </row>
    <row r="216" ht="15.75" customHeight="1">
      <c r="A216" s="6" t="s">
        <v>312</v>
      </c>
      <c r="B216" s="6" t="s">
        <v>468</v>
      </c>
      <c r="C216" s="6" t="s">
        <v>106</v>
      </c>
      <c r="D216" s="23" t="s">
        <v>469</v>
      </c>
      <c r="E216" s="8">
        <f>IFERROR(__xludf.DUMMYFUNCTION("IF(ISBLANK(D216), """", COUNTA(SPLIT(D216, "" "")))"),1319.0)</f>
        <v>1319</v>
      </c>
      <c r="F216" s="4"/>
      <c r="G216" s="4"/>
      <c r="H216" s="4"/>
      <c r="I216" s="4"/>
      <c r="J216" s="4"/>
      <c r="K216" s="4"/>
      <c r="L216" s="4"/>
      <c r="M216" s="4"/>
      <c r="N216" s="4"/>
      <c r="O216" s="4"/>
      <c r="P216" s="4"/>
      <c r="Q216" s="4"/>
      <c r="R216" s="4"/>
      <c r="S216" s="4"/>
      <c r="T216" s="4"/>
      <c r="U216" s="4"/>
      <c r="V216" s="4"/>
      <c r="W216" s="4"/>
      <c r="X216" s="4"/>
      <c r="Y216" s="4"/>
      <c r="Z216" s="4"/>
      <c r="AA216" s="4"/>
    </row>
    <row r="217" ht="15.75" customHeight="1">
      <c r="A217" s="6" t="s">
        <v>312</v>
      </c>
      <c r="B217" s="6" t="s">
        <v>470</v>
      </c>
      <c r="C217" s="6" t="s">
        <v>106</v>
      </c>
      <c r="D217" s="23" t="s">
        <v>471</v>
      </c>
      <c r="E217" s="8">
        <f>IFERROR(__xludf.DUMMYFUNCTION("IF(ISBLANK(D217), """", COUNTA(SPLIT(D217, "" "")))"),1736.0)</f>
        <v>1736</v>
      </c>
      <c r="F217" s="4"/>
      <c r="G217" s="4"/>
      <c r="H217" s="4"/>
      <c r="I217" s="4"/>
      <c r="J217" s="4"/>
      <c r="K217" s="4"/>
      <c r="L217" s="4"/>
      <c r="M217" s="4"/>
      <c r="N217" s="4"/>
      <c r="O217" s="4"/>
      <c r="P217" s="4"/>
      <c r="Q217" s="4"/>
      <c r="R217" s="4"/>
      <c r="S217" s="4"/>
      <c r="T217" s="4"/>
      <c r="U217" s="4"/>
      <c r="V217" s="4"/>
      <c r="W217" s="4"/>
      <c r="X217" s="4"/>
      <c r="Y217" s="4"/>
      <c r="Z217" s="4"/>
      <c r="AA217" s="4"/>
    </row>
    <row r="218" ht="15.75" customHeight="1">
      <c r="A218" s="6" t="s">
        <v>312</v>
      </c>
      <c r="B218" s="6" t="s">
        <v>472</v>
      </c>
      <c r="C218" s="6" t="s">
        <v>96</v>
      </c>
      <c r="D218" s="23" t="s">
        <v>473</v>
      </c>
      <c r="E218" s="8">
        <f>IFERROR(__xludf.DUMMYFUNCTION("IF(ISBLANK(D218), """", COUNTA(SPLIT(D218, "" "")))"),1337.0)</f>
        <v>1337</v>
      </c>
      <c r="F218" s="4"/>
      <c r="G218" s="4"/>
      <c r="H218" s="4"/>
      <c r="I218" s="4"/>
      <c r="J218" s="4"/>
      <c r="K218" s="4"/>
      <c r="L218" s="4"/>
      <c r="M218" s="4"/>
      <c r="N218" s="4"/>
      <c r="O218" s="4"/>
      <c r="P218" s="4"/>
      <c r="Q218" s="4"/>
      <c r="R218" s="4"/>
      <c r="S218" s="4"/>
      <c r="T218" s="4"/>
      <c r="U218" s="4"/>
      <c r="V218" s="4"/>
      <c r="W218" s="4"/>
      <c r="X218" s="4"/>
      <c r="Y218" s="4"/>
      <c r="Z218" s="4"/>
      <c r="AA218" s="4"/>
    </row>
    <row r="219" ht="15.75" customHeight="1">
      <c r="A219" s="6" t="s">
        <v>312</v>
      </c>
      <c r="B219" s="6" t="s">
        <v>474</v>
      </c>
      <c r="C219" s="6" t="s">
        <v>96</v>
      </c>
      <c r="D219" s="23" t="s">
        <v>475</v>
      </c>
      <c r="E219" s="8">
        <f>IFERROR(__xludf.DUMMYFUNCTION("IF(ISBLANK(D219), """", COUNTA(SPLIT(D219, "" "")))"),1396.0)</f>
        <v>1396</v>
      </c>
      <c r="F219" s="4"/>
      <c r="G219" s="4"/>
      <c r="H219" s="4"/>
      <c r="I219" s="4"/>
      <c r="J219" s="4"/>
      <c r="K219" s="4"/>
      <c r="L219" s="4"/>
      <c r="M219" s="4"/>
      <c r="N219" s="4"/>
      <c r="O219" s="4"/>
      <c r="P219" s="4"/>
      <c r="Q219" s="4"/>
      <c r="R219" s="4"/>
      <c r="S219" s="4"/>
      <c r="T219" s="4"/>
      <c r="U219" s="4"/>
      <c r="V219" s="4"/>
      <c r="W219" s="4"/>
      <c r="X219" s="4"/>
      <c r="Y219" s="4"/>
      <c r="Z219" s="4"/>
      <c r="AA219" s="4"/>
    </row>
    <row r="220" ht="15.75" customHeight="1">
      <c r="A220" s="6" t="s">
        <v>312</v>
      </c>
      <c r="B220" s="6" t="s">
        <v>476</v>
      </c>
      <c r="C220" s="6" t="s">
        <v>96</v>
      </c>
      <c r="D220" s="23" t="s">
        <v>477</v>
      </c>
      <c r="E220" s="8">
        <f>IFERROR(__xludf.DUMMYFUNCTION("IF(ISBLANK(D220), """", COUNTA(SPLIT(D220, "" "")))"),980.0)</f>
        <v>980</v>
      </c>
      <c r="F220" s="4"/>
      <c r="G220" s="4"/>
      <c r="H220" s="4"/>
      <c r="I220" s="4"/>
      <c r="J220" s="4"/>
      <c r="K220" s="4"/>
      <c r="L220" s="4"/>
      <c r="M220" s="4"/>
      <c r="N220" s="4"/>
      <c r="O220" s="4"/>
      <c r="P220" s="4"/>
      <c r="Q220" s="4"/>
      <c r="R220" s="4"/>
      <c r="S220" s="4"/>
      <c r="T220" s="4"/>
      <c r="U220" s="4"/>
      <c r="V220" s="4"/>
      <c r="W220" s="4"/>
      <c r="X220" s="4"/>
      <c r="Y220" s="4"/>
      <c r="Z220" s="4"/>
      <c r="AA220" s="4"/>
    </row>
    <row r="221" ht="15.75" customHeight="1">
      <c r="A221" s="6" t="s">
        <v>312</v>
      </c>
      <c r="B221" s="6" t="s">
        <v>478</v>
      </c>
      <c r="C221" s="6" t="s">
        <v>96</v>
      </c>
      <c r="D221" s="23" t="s">
        <v>479</v>
      </c>
      <c r="E221" s="8">
        <f>IFERROR(__xludf.DUMMYFUNCTION("IF(ISBLANK(D221), """", COUNTA(SPLIT(D221, "" "")))"),1324.0)</f>
        <v>1324</v>
      </c>
      <c r="F221" s="4"/>
      <c r="G221" s="4"/>
      <c r="H221" s="4"/>
      <c r="I221" s="4"/>
      <c r="J221" s="4"/>
      <c r="K221" s="4"/>
      <c r="L221" s="4"/>
      <c r="M221" s="4"/>
      <c r="N221" s="4"/>
      <c r="O221" s="4"/>
      <c r="P221" s="4"/>
      <c r="Q221" s="4"/>
      <c r="R221" s="4"/>
      <c r="S221" s="4"/>
      <c r="T221" s="4"/>
      <c r="U221" s="4"/>
      <c r="V221" s="4"/>
      <c r="W221" s="4"/>
      <c r="X221" s="4"/>
      <c r="Y221" s="4"/>
      <c r="Z221" s="4"/>
      <c r="AA221" s="4"/>
    </row>
    <row r="222" ht="15.75" customHeight="1">
      <c r="A222" s="6" t="s">
        <v>312</v>
      </c>
      <c r="B222" s="6" t="s">
        <v>480</v>
      </c>
      <c r="C222" s="6" t="s">
        <v>167</v>
      </c>
      <c r="D222" s="23" t="s">
        <v>481</v>
      </c>
      <c r="E222" s="8">
        <f>IFERROR(__xludf.DUMMYFUNCTION("IF(ISBLANK(D222), """", COUNTA(SPLIT(D222, "" "")))"),1079.0)</f>
        <v>1079</v>
      </c>
      <c r="F222" s="4"/>
      <c r="G222" s="4"/>
      <c r="H222" s="4"/>
      <c r="I222" s="4"/>
      <c r="J222" s="4"/>
      <c r="K222" s="4"/>
      <c r="L222" s="4"/>
      <c r="M222" s="4"/>
      <c r="N222" s="4"/>
      <c r="O222" s="4"/>
      <c r="P222" s="4"/>
      <c r="Q222" s="4"/>
      <c r="R222" s="4"/>
      <c r="S222" s="4"/>
      <c r="T222" s="4"/>
      <c r="U222" s="4"/>
      <c r="V222" s="4"/>
      <c r="W222" s="4"/>
      <c r="X222" s="4"/>
      <c r="Y222" s="4"/>
      <c r="Z222" s="4"/>
      <c r="AA222" s="4"/>
    </row>
    <row r="223" ht="15.75" customHeight="1">
      <c r="A223" s="6" t="s">
        <v>312</v>
      </c>
      <c r="B223" s="6" t="s">
        <v>482</v>
      </c>
      <c r="C223" s="6" t="s">
        <v>167</v>
      </c>
      <c r="D223" s="23" t="s">
        <v>483</v>
      </c>
      <c r="E223" s="8">
        <f>IFERROR(__xludf.DUMMYFUNCTION("IF(ISBLANK(D223), """", COUNTA(SPLIT(D223, "" "")))"),2201.0)</f>
        <v>2201</v>
      </c>
      <c r="F223" s="4"/>
      <c r="G223" s="4"/>
      <c r="H223" s="4"/>
      <c r="I223" s="4"/>
      <c r="J223" s="4"/>
      <c r="K223" s="4"/>
      <c r="L223" s="4"/>
      <c r="M223" s="4"/>
      <c r="N223" s="4"/>
      <c r="O223" s="4"/>
      <c r="P223" s="4"/>
      <c r="Q223" s="4"/>
      <c r="R223" s="4"/>
      <c r="S223" s="4"/>
      <c r="T223" s="4"/>
      <c r="U223" s="4"/>
      <c r="V223" s="4"/>
      <c r="W223" s="4"/>
      <c r="X223" s="4"/>
      <c r="Y223" s="4"/>
      <c r="Z223" s="4"/>
      <c r="AA223" s="4"/>
    </row>
    <row r="224" ht="15.75" customHeight="1">
      <c r="A224" s="6" t="s">
        <v>312</v>
      </c>
      <c r="B224" s="6" t="s">
        <v>484</v>
      </c>
      <c r="C224" s="6" t="s">
        <v>167</v>
      </c>
      <c r="D224" s="23" t="s">
        <v>485</v>
      </c>
      <c r="E224" s="8">
        <f>IFERROR(__xludf.DUMMYFUNCTION("IF(ISBLANK(D224), """", COUNTA(SPLIT(D224, "" "")))"),1582.0)</f>
        <v>1582</v>
      </c>
      <c r="F224" s="4"/>
      <c r="G224" s="4"/>
      <c r="H224" s="4"/>
      <c r="I224" s="4"/>
      <c r="J224" s="4"/>
      <c r="K224" s="4"/>
      <c r="L224" s="4"/>
      <c r="M224" s="4"/>
      <c r="N224" s="4"/>
      <c r="O224" s="4"/>
      <c r="P224" s="4"/>
      <c r="Q224" s="4"/>
      <c r="R224" s="4"/>
      <c r="S224" s="4"/>
      <c r="T224" s="4"/>
      <c r="U224" s="4"/>
      <c r="V224" s="4"/>
      <c r="W224" s="4"/>
      <c r="X224" s="4"/>
      <c r="Y224" s="4"/>
      <c r="Z224" s="4"/>
      <c r="AA224" s="4"/>
    </row>
    <row r="225" ht="15.75" customHeight="1">
      <c r="A225" s="6" t="s">
        <v>312</v>
      </c>
      <c r="B225" s="6" t="s">
        <v>486</v>
      </c>
      <c r="C225" s="6" t="s">
        <v>184</v>
      </c>
      <c r="D225" s="23" t="s">
        <v>487</v>
      </c>
      <c r="E225" s="8">
        <f>IFERROR(__xludf.DUMMYFUNCTION("IF(ISBLANK(D225), """", COUNTA(SPLIT(D225, "" "")))"),3001.0)</f>
        <v>3001</v>
      </c>
      <c r="F225" s="4"/>
      <c r="G225" s="4"/>
      <c r="H225" s="4"/>
      <c r="I225" s="4"/>
      <c r="J225" s="4"/>
      <c r="K225" s="4"/>
      <c r="L225" s="4"/>
      <c r="M225" s="4"/>
      <c r="N225" s="4"/>
      <c r="O225" s="4"/>
      <c r="P225" s="4"/>
      <c r="Q225" s="4"/>
      <c r="R225" s="4"/>
      <c r="S225" s="4"/>
      <c r="T225" s="4"/>
      <c r="U225" s="4"/>
      <c r="V225" s="4"/>
      <c r="W225" s="4"/>
      <c r="X225" s="4"/>
      <c r="Y225" s="4"/>
      <c r="Z225" s="4"/>
      <c r="AA225" s="4"/>
    </row>
    <row r="226" ht="15.75" customHeight="1">
      <c r="A226" s="6" t="s">
        <v>312</v>
      </c>
      <c r="B226" s="6" t="s">
        <v>488</v>
      </c>
      <c r="C226" s="6" t="s">
        <v>184</v>
      </c>
      <c r="D226" s="23" t="s">
        <v>489</v>
      </c>
      <c r="E226" s="8">
        <f>IFERROR(__xludf.DUMMYFUNCTION("IF(ISBLANK(D226), """", COUNTA(SPLIT(D226, "" "")))"),1881.0)</f>
        <v>1881</v>
      </c>
      <c r="F226" s="4"/>
      <c r="G226" s="4"/>
      <c r="H226" s="4"/>
      <c r="I226" s="4"/>
      <c r="J226" s="4"/>
      <c r="K226" s="4"/>
      <c r="L226" s="4"/>
      <c r="M226" s="4"/>
      <c r="N226" s="4"/>
      <c r="O226" s="4"/>
      <c r="P226" s="4"/>
      <c r="Q226" s="4"/>
      <c r="R226" s="4"/>
      <c r="S226" s="4"/>
      <c r="T226" s="4"/>
      <c r="U226" s="4"/>
      <c r="V226" s="4"/>
      <c r="W226" s="4"/>
      <c r="X226" s="4"/>
      <c r="Y226" s="4"/>
      <c r="Z226" s="4"/>
      <c r="AA226" s="4"/>
    </row>
    <row r="227" ht="15.75" customHeight="1">
      <c r="A227" s="37"/>
      <c r="B227" s="37"/>
      <c r="C227" s="37"/>
      <c r="D227" s="38"/>
      <c r="E227" s="8"/>
      <c r="F227" s="4"/>
      <c r="G227" s="4"/>
      <c r="H227" s="4"/>
      <c r="I227" s="4"/>
      <c r="J227" s="4"/>
      <c r="K227" s="4"/>
      <c r="L227" s="4"/>
      <c r="M227" s="4"/>
      <c r="N227" s="4"/>
      <c r="O227" s="4"/>
      <c r="P227" s="4"/>
      <c r="Q227" s="4"/>
      <c r="R227" s="4"/>
      <c r="S227" s="4"/>
      <c r="T227" s="4"/>
      <c r="U227" s="4"/>
      <c r="V227" s="4"/>
      <c r="W227" s="4"/>
      <c r="X227" s="4"/>
      <c r="Y227" s="4"/>
      <c r="Z227" s="4"/>
      <c r="AA227" s="4"/>
    </row>
    <row r="228" ht="15.75" customHeight="1">
      <c r="A228" s="37"/>
      <c r="B228" s="37"/>
      <c r="C228" s="37"/>
      <c r="D228" s="38"/>
      <c r="E228" s="8" t="str">
        <f>IFERROR(__xludf.DUMMYFUNCTION("IF(ISBLANK(D228), """", COUNTA(SPLIT(D228, "" "")))"),"")</f>
        <v/>
      </c>
      <c r="F228" s="4"/>
      <c r="G228" s="4"/>
      <c r="H228" s="4"/>
      <c r="I228" s="4"/>
      <c r="J228" s="4"/>
      <c r="K228" s="4"/>
      <c r="L228" s="4"/>
      <c r="M228" s="4"/>
      <c r="N228" s="4"/>
      <c r="O228" s="4"/>
      <c r="P228" s="4"/>
      <c r="Q228" s="4"/>
      <c r="R228" s="4"/>
      <c r="S228" s="4"/>
      <c r="T228" s="4"/>
      <c r="U228" s="4"/>
      <c r="V228" s="4"/>
      <c r="W228" s="4"/>
      <c r="X228" s="4"/>
      <c r="Y228" s="4"/>
      <c r="Z228" s="4"/>
      <c r="AA228" s="4"/>
    </row>
    <row r="229" ht="15.75" customHeight="1">
      <c r="A229" s="37"/>
      <c r="B229" s="37"/>
      <c r="C229" s="37"/>
      <c r="D229" s="38"/>
      <c r="E229" s="8" t="str">
        <f>IFERROR(__xludf.DUMMYFUNCTION("IF(ISBLANK(D229), """", COUNTA(SPLIT(D229, "" "")))"),"")</f>
        <v/>
      </c>
      <c r="F229" s="4"/>
      <c r="G229" s="4"/>
      <c r="H229" s="4"/>
      <c r="I229" s="4"/>
      <c r="J229" s="4"/>
      <c r="K229" s="4"/>
      <c r="L229" s="4"/>
      <c r="M229" s="4"/>
      <c r="N229" s="4"/>
      <c r="O229" s="4"/>
      <c r="P229" s="4"/>
      <c r="Q229" s="4"/>
      <c r="R229" s="4"/>
      <c r="S229" s="4"/>
      <c r="T229" s="4"/>
      <c r="U229" s="4"/>
      <c r="V229" s="4"/>
      <c r="W229" s="4"/>
      <c r="X229" s="4"/>
      <c r="Y229" s="4"/>
      <c r="Z229" s="4"/>
      <c r="AA229" s="4"/>
    </row>
    <row r="230" ht="15.75" customHeight="1">
      <c r="A230" s="37"/>
      <c r="B230" s="37"/>
      <c r="C230" s="37"/>
      <c r="D230" s="38"/>
      <c r="E230" s="8" t="str">
        <f>IFERROR(__xludf.DUMMYFUNCTION("IF(ISBLANK(D230), """", COUNTA(SPLIT(D230, "" "")))"),"")</f>
        <v/>
      </c>
      <c r="F230" s="4"/>
      <c r="G230" s="4"/>
      <c r="H230" s="4"/>
      <c r="I230" s="4"/>
      <c r="J230" s="4"/>
      <c r="K230" s="4"/>
      <c r="L230" s="4"/>
      <c r="M230" s="4"/>
      <c r="N230" s="4"/>
      <c r="O230" s="4"/>
      <c r="P230" s="4"/>
      <c r="Q230" s="4"/>
      <c r="R230" s="4"/>
      <c r="S230" s="4"/>
      <c r="T230" s="4"/>
      <c r="U230" s="4"/>
      <c r="V230" s="4"/>
      <c r="W230" s="4"/>
      <c r="X230" s="4"/>
      <c r="Y230" s="4"/>
      <c r="Z230" s="4"/>
      <c r="AA230" s="4"/>
    </row>
    <row r="231" ht="15.75" customHeight="1">
      <c r="A231" s="37"/>
      <c r="B231" s="37"/>
      <c r="C231" s="37"/>
      <c r="D231" s="38"/>
      <c r="E231" s="8" t="str">
        <f>IFERROR(__xludf.DUMMYFUNCTION("IF(ISBLANK(D231), """", COUNTA(SPLIT(D231, "" "")))"),"")</f>
        <v/>
      </c>
      <c r="F231" s="4"/>
      <c r="G231" s="4"/>
      <c r="H231" s="4"/>
      <c r="I231" s="4"/>
      <c r="J231" s="4"/>
      <c r="K231" s="4"/>
      <c r="L231" s="4"/>
      <c r="M231" s="4"/>
      <c r="N231" s="4"/>
      <c r="O231" s="4"/>
      <c r="P231" s="4"/>
      <c r="Q231" s="4"/>
      <c r="R231" s="4"/>
      <c r="S231" s="4"/>
      <c r="T231" s="4"/>
      <c r="U231" s="4"/>
      <c r="V231" s="4"/>
      <c r="W231" s="4"/>
      <c r="X231" s="4"/>
      <c r="Y231" s="4"/>
      <c r="Z231" s="4"/>
      <c r="AA231" s="4"/>
    </row>
    <row r="232" ht="15.75" customHeight="1">
      <c r="A232" s="37"/>
      <c r="B232" s="37"/>
      <c r="C232" s="37"/>
      <c r="D232" s="38"/>
      <c r="E232" s="8" t="str">
        <f>IFERROR(__xludf.DUMMYFUNCTION("IF(ISBLANK(D232), """", COUNTA(SPLIT(D232, "" "")))"),"")</f>
        <v/>
      </c>
      <c r="F232" s="4"/>
      <c r="G232" s="4"/>
      <c r="H232" s="4"/>
      <c r="I232" s="4"/>
      <c r="J232" s="4"/>
      <c r="K232" s="4"/>
      <c r="L232" s="4"/>
      <c r="M232" s="4"/>
      <c r="N232" s="4"/>
      <c r="O232" s="4"/>
      <c r="P232" s="4"/>
      <c r="Q232" s="4"/>
      <c r="R232" s="4"/>
      <c r="S232" s="4"/>
      <c r="T232" s="4"/>
      <c r="U232" s="4"/>
      <c r="V232" s="4"/>
      <c r="W232" s="4"/>
      <c r="X232" s="4"/>
      <c r="Y232" s="4"/>
      <c r="Z232" s="4"/>
      <c r="AA232" s="4"/>
    </row>
    <row r="233" ht="15.75" customHeight="1">
      <c r="A233" s="37"/>
      <c r="B233" s="37"/>
      <c r="C233" s="37"/>
      <c r="D233" s="38"/>
      <c r="E233" s="8" t="str">
        <f>IFERROR(__xludf.DUMMYFUNCTION("IF(ISBLANK(D233), """", COUNTA(SPLIT(D233, "" "")))"),"")</f>
        <v/>
      </c>
      <c r="F233" s="4"/>
      <c r="G233" s="4"/>
      <c r="H233" s="4"/>
      <c r="I233" s="4"/>
      <c r="J233" s="4"/>
      <c r="K233" s="4"/>
      <c r="L233" s="4"/>
      <c r="M233" s="4"/>
      <c r="N233" s="4"/>
      <c r="O233" s="4"/>
      <c r="P233" s="4"/>
      <c r="Q233" s="4"/>
      <c r="R233" s="4"/>
      <c r="S233" s="4"/>
      <c r="T233" s="4"/>
      <c r="U233" s="4"/>
      <c r="V233" s="4"/>
      <c r="W233" s="4"/>
      <c r="X233" s="4"/>
      <c r="Y233" s="4"/>
      <c r="Z233" s="4"/>
      <c r="AA233" s="4"/>
    </row>
    <row r="234" ht="15.75" customHeight="1">
      <c r="A234" s="37"/>
      <c r="B234" s="37"/>
      <c r="C234" s="37"/>
      <c r="D234" s="38"/>
      <c r="E234" s="8" t="str">
        <f>IFERROR(__xludf.DUMMYFUNCTION("IF(ISBLANK(D234), """", COUNTA(SPLIT(D234, "" "")))"),"")</f>
        <v/>
      </c>
      <c r="F234" s="4"/>
      <c r="G234" s="4"/>
      <c r="H234" s="4"/>
      <c r="I234" s="4"/>
      <c r="J234" s="4"/>
      <c r="K234" s="4"/>
      <c r="L234" s="4"/>
      <c r="M234" s="4"/>
      <c r="N234" s="4"/>
      <c r="O234" s="4"/>
      <c r="P234" s="4"/>
      <c r="Q234" s="4"/>
      <c r="R234" s="4"/>
      <c r="S234" s="4"/>
      <c r="T234" s="4"/>
      <c r="U234" s="4"/>
      <c r="V234" s="4"/>
      <c r="W234" s="4"/>
      <c r="X234" s="4"/>
      <c r="Y234" s="4"/>
      <c r="Z234" s="4"/>
      <c r="AA234" s="4"/>
    </row>
    <row r="235" ht="15.75" customHeight="1">
      <c r="A235" s="37"/>
      <c r="B235" s="37"/>
      <c r="C235" s="37"/>
      <c r="D235" s="38"/>
      <c r="E235" s="8" t="str">
        <f>IFERROR(__xludf.DUMMYFUNCTION("IF(ISBLANK(D235), """", COUNTA(SPLIT(D235, "" "")))"),"")</f>
        <v/>
      </c>
      <c r="F235" s="4"/>
      <c r="G235" s="4"/>
      <c r="H235" s="4"/>
      <c r="I235" s="4"/>
      <c r="J235" s="4"/>
      <c r="K235" s="4"/>
      <c r="L235" s="4"/>
      <c r="M235" s="4"/>
      <c r="N235" s="4"/>
      <c r="O235" s="4"/>
      <c r="P235" s="4"/>
      <c r="Q235" s="4"/>
      <c r="R235" s="4"/>
      <c r="S235" s="4"/>
      <c r="T235" s="4"/>
      <c r="U235" s="4"/>
      <c r="V235" s="4"/>
      <c r="W235" s="4"/>
      <c r="X235" s="4"/>
      <c r="Y235" s="4"/>
      <c r="Z235" s="4"/>
      <c r="AA235" s="4"/>
    </row>
    <row r="236" ht="15.75" customHeight="1">
      <c r="A236" s="37"/>
      <c r="B236" s="37"/>
      <c r="C236" s="37"/>
      <c r="D236" s="38"/>
      <c r="E236" s="8" t="str">
        <f>IFERROR(__xludf.DUMMYFUNCTION("IF(ISBLANK(D236), """", COUNTA(SPLIT(D236, "" "")))"),"")</f>
        <v/>
      </c>
      <c r="F236" s="4"/>
      <c r="G236" s="4"/>
      <c r="H236" s="4"/>
      <c r="I236" s="4"/>
      <c r="J236" s="4"/>
      <c r="K236" s="4"/>
      <c r="L236" s="4"/>
      <c r="M236" s="4"/>
      <c r="N236" s="4"/>
      <c r="O236" s="4"/>
      <c r="P236" s="4"/>
      <c r="Q236" s="4"/>
      <c r="R236" s="4"/>
      <c r="S236" s="4"/>
      <c r="T236" s="4"/>
      <c r="U236" s="4"/>
      <c r="V236" s="4"/>
      <c r="W236" s="4"/>
      <c r="X236" s="4"/>
      <c r="Y236" s="4"/>
      <c r="Z236" s="4"/>
      <c r="AA236" s="4"/>
    </row>
    <row r="237" ht="15.75" customHeight="1">
      <c r="A237" s="37"/>
      <c r="B237" s="37"/>
      <c r="C237" s="37"/>
      <c r="D237" s="38"/>
      <c r="E237" s="8" t="str">
        <f>IFERROR(__xludf.DUMMYFUNCTION("IF(ISBLANK(D237), """", COUNTA(SPLIT(D237, "" "")))"),"")</f>
        <v/>
      </c>
      <c r="F237" s="4"/>
      <c r="G237" s="4"/>
      <c r="H237" s="4"/>
      <c r="I237" s="4"/>
      <c r="J237" s="4"/>
      <c r="K237" s="4"/>
      <c r="L237" s="4"/>
      <c r="M237" s="4"/>
      <c r="N237" s="4"/>
      <c r="O237" s="4"/>
      <c r="P237" s="4"/>
      <c r="Q237" s="4"/>
      <c r="R237" s="4"/>
      <c r="S237" s="4"/>
      <c r="T237" s="4"/>
      <c r="U237" s="4"/>
      <c r="V237" s="4"/>
      <c r="W237" s="4"/>
      <c r="X237" s="4"/>
      <c r="Y237" s="4"/>
      <c r="Z237" s="4"/>
      <c r="AA237" s="4"/>
    </row>
    <row r="238" ht="15.75" customHeight="1">
      <c r="A238" s="37"/>
      <c r="B238" s="37"/>
      <c r="C238" s="37"/>
      <c r="D238" s="38"/>
      <c r="E238" s="8" t="str">
        <f>IFERROR(__xludf.DUMMYFUNCTION("IF(ISBLANK(D238), """", COUNTA(SPLIT(D238, "" "")))"),"")</f>
        <v/>
      </c>
      <c r="F238" s="4"/>
      <c r="G238" s="4"/>
      <c r="H238" s="4"/>
      <c r="I238" s="4"/>
      <c r="J238" s="4"/>
      <c r="K238" s="4"/>
      <c r="L238" s="4"/>
      <c r="M238" s="4"/>
      <c r="N238" s="4"/>
      <c r="O238" s="4"/>
      <c r="P238" s="4"/>
      <c r="Q238" s="4"/>
      <c r="R238" s="4"/>
      <c r="S238" s="4"/>
      <c r="T238" s="4"/>
      <c r="U238" s="4"/>
      <c r="V238" s="4"/>
      <c r="W238" s="4"/>
      <c r="X238" s="4"/>
      <c r="Y238" s="4"/>
      <c r="Z238" s="4"/>
      <c r="AA238" s="4"/>
    </row>
    <row r="239" ht="15.75" customHeight="1">
      <c r="A239" s="37"/>
      <c r="B239" s="37"/>
      <c r="C239" s="37"/>
      <c r="D239" s="38"/>
      <c r="E239" s="8" t="str">
        <f>IFERROR(__xludf.DUMMYFUNCTION("IF(ISBLANK(D239), """", COUNTA(SPLIT(D239, "" "")))"),"")</f>
        <v/>
      </c>
      <c r="F239" s="4"/>
      <c r="G239" s="4"/>
      <c r="H239" s="4"/>
      <c r="I239" s="4"/>
      <c r="J239" s="4"/>
      <c r="K239" s="4"/>
      <c r="L239" s="4"/>
      <c r="M239" s="4"/>
      <c r="N239" s="4"/>
      <c r="O239" s="4"/>
      <c r="P239" s="4"/>
      <c r="Q239" s="4"/>
      <c r="R239" s="4"/>
      <c r="S239" s="4"/>
      <c r="T239" s="4"/>
      <c r="U239" s="4"/>
      <c r="V239" s="4"/>
      <c r="W239" s="4"/>
      <c r="X239" s="4"/>
      <c r="Y239" s="4"/>
      <c r="Z239" s="4"/>
      <c r="AA239" s="4"/>
    </row>
    <row r="240" ht="15.75" customHeight="1">
      <c r="A240" s="37"/>
      <c r="B240" s="37"/>
      <c r="C240" s="37"/>
      <c r="D240" s="38"/>
      <c r="E240" s="8" t="str">
        <f>IFERROR(__xludf.DUMMYFUNCTION("IF(ISBLANK(D240), """", COUNTA(SPLIT(D240, "" "")))"),"")</f>
        <v/>
      </c>
      <c r="F240" s="4"/>
      <c r="G240" s="4"/>
      <c r="H240" s="4"/>
      <c r="I240" s="4"/>
      <c r="J240" s="4"/>
      <c r="K240" s="4"/>
      <c r="L240" s="4"/>
      <c r="M240" s="4"/>
      <c r="N240" s="4"/>
      <c r="O240" s="4"/>
      <c r="P240" s="4"/>
      <c r="Q240" s="4"/>
      <c r="R240" s="4"/>
      <c r="S240" s="4"/>
      <c r="T240" s="4"/>
      <c r="U240" s="4"/>
      <c r="V240" s="4"/>
      <c r="W240" s="4"/>
      <c r="X240" s="4"/>
      <c r="Y240" s="4"/>
      <c r="Z240" s="4"/>
      <c r="AA240" s="4"/>
    </row>
    <row r="241" ht="15.75" customHeight="1">
      <c r="A241" s="37"/>
      <c r="B241" s="37"/>
      <c r="C241" s="37"/>
      <c r="D241" s="38"/>
      <c r="E241" s="8" t="str">
        <f>IFERROR(__xludf.DUMMYFUNCTION("IF(ISBLANK(D241), """", COUNTA(SPLIT(D241, "" "")))"),"")</f>
        <v/>
      </c>
      <c r="F241" s="4"/>
      <c r="G241" s="4"/>
      <c r="H241" s="4"/>
      <c r="I241" s="4"/>
      <c r="J241" s="4"/>
      <c r="K241" s="4"/>
      <c r="L241" s="4"/>
      <c r="M241" s="4"/>
      <c r="N241" s="4"/>
      <c r="O241" s="4"/>
      <c r="P241" s="4"/>
      <c r="Q241" s="4"/>
      <c r="R241" s="4"/>
      <c r="S241" s="4"/>
      <c r="T241" s="4"/>
      <c r="U241" s="4"/>
      <c r="V241" s="4"/>
      <c r="W241" s="4"/>
      <c r="X241" s="4"/>
      <c r="Y241" s="4"/>
      <c r="Z241" s="4"/>
      <c r="AA241" s="4"/>
    </row>
    <row r="242" ht="15.75" customHeight="1">
      <c r="A242" s="37"/>
      <c r="B242" s="37"/>
      <c r="C242" s="37"/>
      <c r="D242" s="38"/>
      <c r="E242" s="8" t="str">
        <f>IFERROR(__xludf.DUMMYFUNCTION("IF(ISBLANK(D242), """", COUNTA(SPLIT(D242, "" "")))"),"")</f>
        <v/>
      </c>
      <c r="F242" s="4"/>
      <c r="G242" s="4"/>
      <c r="H242" s="4"/>
      <c r="I242" s="4"/>
      <c r="J242" s="4"/>
      <c r="K242" s="4"/>
      <c r="L242" s="4"/>
      <c r="M242" s="4"/>
      <c r="N242" s="4"/>
      <c r="O242" s="4"/>
      <c r="P242" s="4"/>
      <c r="Q242" s="4"/>
      <c r="R242" s="4"/>
      <c r="S242" s="4"/>
      <c r="T242" s="4"/>
      <c r="U242" s="4"/>
      <c r="V242" s="4"/>
      <c r="W242" s="4"/>
      <c r="X242" s="4"/>
      <c r="Y242" s="4"/>
      <c r="Z242" s="4"/>
      <c r="AA242" s="4"/>
    </row>
    <row r="243" ht="15.75" customHeight="1">
      <c r="A243" s="37"/>
      <c r="B243" s="37"/>
      <c r="C243" s="37"/>
      <c r="D243" s="38"/>
      <c r="E243" s="8" t="str">
        <f>IFERROR(__xludf.DUMMYFUNCTION("IF(ISBLANK(D243), """", COUNTA(SPLIT(D243, "" "")))"),"")</f>
        <v/>
      </c>
      <c r="F243" s="4"/>
      <c r="G243" s="4"/>
      <c r="H243" s="4"/>
      <c r="I243" s="4"/>
      <c r="J243" s="4"/>
      <c r="K243" s="4"/>
      <c r="L243" s="4"/>
      <c r="M243" s="4"/>
      <c r="N243" s="4"/>
      <c r="O243" s="4"/>
      <c r="P243" s="4"/>
      <c r="Q243" s="4"/>
      <c r="R243" s="4"/>
      <c r="S243" s="4"/>
      <c r="T243" s="4"/>
      <c r="U243" s="4"/>
      <c r="V243" s="4"/>
      <c r="W243" s="4"/>
      <c r="X243" s="4"/>
      <c r="Y243" s="4"/>
      <c r="Z243" s="4"/>
      <c r="AA243" s="4"/>
    </row>
    <row r="244" ht="15.75" customHeight="1">
      <c r="A244" s="37"/>
      <c r="B244" s="37"/>
      <c r="C244" s="37"/>
      <c r="D244" s="38"/>
      <c r="E244" s="8" t="str">
        <f>IFERROR(__xludf.DUMMYFUNCTION("IF(ISBLANK(D244), """", COUNTA(SPLIT(D244, "" "")))"),"")</f>
        <v/>
      </c>
      <c r="F244" s="4"/>
      <c r="G244" s="4"/>
      <c r="H244" s="4"/>
      <c r="I244" s="4"/>
      <c r="J244" s="4"/>
      <c r="K244" s="4"/>
      <c r="L244" s="4"/>
      <c r="M244" s="4"/>
      <c r="N244" s="4"/>
      <c r="O244" s="4"/>
      <c r="P244" s="4"/>
      <c r="Q244" s="4"/>
      <c r="R244" s="4"/>
      <c r="S244" s="4"/>
      <c r="T244" s="4"/>
      <c r="U244" s="4"/>
      <c r="V244" s="4"/>
      <c r="W244" s="4"/>
      <c r="X244" s="4"/>
      <c r="Y244" s="4"/>
      <c r="Z244" s="4"/>
      <c r="AA244" s="4"/>
    </row>
    <row r="245" ht="15.75" customHeight="1">
      <c r="A245" s="37"/>
      <c r="B245" s="37"/>
      <c r="C245" s="37"/>
      <c r="D245" s="38"/>
      <c r="E245" s="8" t="str">
        <f>IFERROR(__xludf.DUMMYFUNCTION("IF(ISBLANK(D245), """", COUNTA(SPLIT(D245, "" "")))"),"")</f>
        <v/>
      </c>
      <c r="F245" s="4"/>
      <c r="G245" s="4"/>
      <c r="H245" s="4"/>
      <c r="I245" s="4"/>
      <c r="J245" s="4"/>
      <c r="K245" s="4"/>
      <c r="L245" s="4"/>
      <c r="M245" s="4"/>
      <c r="N245" s="4"/>
      <c r="O245" s="4"/>
      <c r="P245" s="4"/>
      <c r="Q245" s="4"/>
      <c r="R245" s="4"/>
      <c r="S245" s="4"/>
      <c r="T245" s="4"/>
      <c r="U245" s="4"/>
      <c r="V245" s="4"/>
      <c r="W245" s="4"/>
      <c r="X245" s="4"/>
      <c r="Y245" s="4"/>
      <c r="Z245" s="4"/>
      <c r="AA245" s="4"/>
    </row>
    <row r="246" ht="15.75" customHeight="1">
      <c r="A246" s="37"/>
      <c r="B246" s="37"/>
      <c r="C246" s="37"/>
      <c r="D246" s="38"/>
      <c r="E246" s="8" t="str">
        <f>IFERROR(__xludf.DUMMYFUNCTION("IF(ISBLANK(D246), """", COUNTA(SPLIT(D246, "" "")))"),"")</f>
        <v/>
      </c>
      <c r="F246" s="4"/>
      <c r="G246" s="4"/>
      <c r="H246" s="4"/>
      <c r="I246" s="4"/>
      <c r="J246" s="4"/>
      <c r="K246" s="4"/>
      <c r="L246" s="4"/>
      <c r="M246" s="4"/>
      <c r="N246" s="4"/>
      <c r="O246" s="4"/>
      <c r="P246" s="4"/>
      <c r="Q246" s="4"/>
      <c r="R246" s="4"/>
      <c r="S246" s="4"/>
      <c r="T246" s="4"/>
      <c r="U246" s="4"/>
      <c r="V246" s="4"/>
      <c r="W246" s="4"/>
      <c r="X246" s="4"/>
      <c r="Y246" s="4"/>
      <c r="Z246" s="4"/>
      <c r="AA246" s="4"/>
    </row>
    <row r="247" ht="15.75" customHeight="1">
      <c r="A247" s="37"/>
      <c r="B247" s="37"/>
      <c r="C247" s="37"/>
      <c r="D247" s="38"/>
      <c r="E247" s="8" t="str">
        <f>IFERROR(__xludf.DUMMYFUNCTION("IF(ISBLANK(D247), """", COUNTA(SPLIT(D247, "" "")))"),"")</f>
        <v/>
      </c>
      <c r="F247" s="4"/>
      <c r="G247" s="4"/>
      <c r="H247" s="4"/>
      <c r="I247" s="4"/>
      <c r="J247" s="4"/>
      <c r="K247" s="4"/>
      <c r="L247" s="4"/>
      <c r="M247" s="4"/>
      <c r="N247" s="4"/>
      <c r="O247" s="4"/>
      <c r="P247" s="4"/>
      <c r="Q247" s="4"/>
      <c r="R247" s="4"/>
      <c r="S247" s="4"/>
      <c r="T247" s="4"/>
      <c r="U247" s="4"/>
      <c r="V247" s="4"/>
      <c r="W247" s="4"/>
      <c r="X247" s="4"/>
      <c r="Y247" s="4"/>
      <c r="Z247" s="4"/>
      <c r="AA247" s="4"/>
    </row>
    <row r="248" ht="15.75" customHeight="1">
      <c r="A248" s="37"/>
      <c r="B248" s="37"/>
      <c r="C248" s="37"/>
      <c r="D248" s="38"/>
      <c r="E248" s="8" t="str">
        <f>IFERROR(__xludf.DUMMYFUNCTION("IF(ISBLANK(D248), """", COUNTA(SPLIT(D248, "" "")))"),"")</f>
        <v/>
      </c>
      <c r="F248" s="4"/>
      <c r="G248" s="4"/>
      <c r="H248" s="4"/>
      <c r="I248" s="4"/>
      <c r="J248" s="4"/>
      <c r="K248" s="4"/>
      <c r="L248" s="4"/>
      <c r="M248" s="4"/>
      <c r="N248" s="4"/>
      <c r="O248" s="4"/>
      <c r="P248" s="4"/>
      <c r="Q248" s="4"/>
      <c r="R248" s="4"/>
      <c r="S248" s="4"/>
      <c r="T248" s="4"/>
      <c r="U248" s="4"/>
      <c r="V248" s="4"/>
      <c r="W248" s="4"/>
      <c r="X248" s="4"/>
      <c r="Y248" s="4"/>
      <c r="Z248" s="4"/>
      <c r="AA248" s="4"/>
    </row>
    <row r="249" ht="15.75" customHeight="1">
      <c r="A249" s="37"/>
      <c r="B249" s="37"/>
      <c r="C249" s="37"/>
      <c r="D249" s="38"/>
      <c r="E249" s="8" t="str">
        <f>IFERROR(__xludf.DUMMYFUNCTION("IF(ISBLANK(D249), """", COUNTA(SPLIT(D249, "" "")))"),"")</f>
        <v/>
      </c>
      <c r="F249" s="4"/>
      <c r="G249" s="4"/>
      <c r="H249" s="4"/>
      <c r="I249" s="4"/>
      <c r="J249" s="4"/>
      <c r="K249" s="4"/>
      <c r="L249" s="4"/>
      <c r="M249" s="4"/>
      <c r="N249" s="4"/>
      <c r="O249" s="4"/>
      <c r="P249" s="4"/>
      <c r="Q249" s="4"/>
      <c r="R249" s="4"/>
      <c r="S249" s="4"/>
      <c r="T249" s="4"/>
      <c r="U249" s="4"/>
      <c r="V249" s="4"/>
      <c r="W249" s="4"/>
      <c r="X249" s="4"/>
      <c r="Y249" s="4"/>
      <c r="Z249" s="4"/>
      <c r="AA249" s="4"/>
    </row>
    <row r="250" ht="15.75" customHeight="1">
      <c r="A250" s="37"/>
      <c r="B250" s="37"/>
      <c r="C250" s="37"/>
      <c r="D250" s="38"/>
      <c r="E250" s="8" t="str">
        <f>IFERROR(__xludf.DUMMYFUNCTION("IF(ISBLANK(D250), """", COUNTA(SPLIT(D250, "" "")))"),"")</f>
        <v/>
      </c>
      <c r="F250" s="4"/>
      <c r="G250" s="4"/>
      <c r="H250" s="4"/>
      <c r="I250" s="4"/>
      <c r="J250" s="4"/>
      <c r="K250" s="4"/>
      <c r="L250" s="4"/>
      <c r="M250" s="4"/>
      <c r="N250" s="4"/>
      <c r="O250" s="4"/>
      <c r="P250" s="4"/>
      <c r="Q250" s="4"/>
      <c r="R250" s="4"/>
      <c r="S250" s="4"/>
      <c r="T250" s="4"/>
      <c r="U250" s="4"/>
      <c r="V250" s="4"/>
      <c r="W250" s="4"/>
      <c r="X250" s="4"/>
      <c r="Y250" s="4"/>
      <c r="Z250" s="4"/>
      <c r="AA250" s="4"/>
    </row>
    <row r="251" ht="15.75" customHeight="1">
      <c r="A251" s="37"/>
      <c r="B251" s="37"/>
      <c r="C251" s="37"/>
      <c r="D251" s="38"/>
      <c r="E251" s="8" t="str">
        <f>IFERROR(__xludf.DUMMYFUNCTION("IF(ISBLANK(D251), """", COUNTA(SPLIT(D251, "" "")))"),"")</f>
        <v/>
      </c>
      <c r="F251" s="4"/>
      <c r="G251" s="4"/>
      <c r="H251" s="4"/>
      <c r="I251" s="4"/>
      <c r="J251" s="4"/>
      <c r="K251" s="4"/>
      <c r="L251" s="4"/>
      <c r="M251" s="4"/>
      <c r="N251" s="4"/>
      <c r="O251" s="4"/>
      <c r="P251" s="4"/>
      <c r="Q251" s="4"/>
      <c r="R251" s="4"/>
      <c r="S251" s="4"/>
      <c r="T251" s="4"/>
      <c r="U251" s="4"/>
      <c r="V251" s="4"/>
      <c r="W251" s="4"/>
      <c r="X251" s="4"/>
      <c r="Y251" s="4"/>
      <c r="Z251" s="4"/>
      <c r="AA251" s="4"/>
    </row>
    <row r="252" ht="15.75" customHeight="1">
      <c r="A252" s="37"/>
      <c r="B252" s="37"/>
      <c r="C252" s="37"/>
      <c r="D252" s="38"/>
      <c r="E252" s="8" t="str">
        <f>IFERROR(__xludf.DUMMYFUNCTION("IF(ISBLANK(D252), """", COUNTA(SPLIT(D252, "" "")))"),"")</f>
        <v/>
      </c>
      <c r="F252" s="4"/>
      <c r="G252" s="4"/>
      <c r="H252" s="4"/>
      <c r="I252" s="4"/>
      <c r="J252" s="4"/>
      <c r="K252" s="4"/>
      <c r="L252" s="4"/>
      <c r="M252" s="4"/>
      <c r="N252" s="4"/>
      <c r="O252" s="4"/>
      <c r="P252" s="4"/>
      <c r="Q252" s="4"/>
      <c r="R252" s="4"/>
      <c r="S252" s="4"/>
      <c r="T252" s="4"/>
      <c r="U252" s="4"/>
      <c r="V252" s="4"/>
      <c r="W252" s="4"/>
      <c r="X252" s="4"/>
      <c r="Y252" s="4"/>
      <c r="Z252" s="4"/>
      <c r="AA252" s="4"/>
    </row>
    <row r="253" ht="15.75" customHeight="1">
      <c r="A253" s="37"/>
      <c r="B253" s="37"/>
      <c r="C253" s="37"/>
      <c r="D253" s="38"/>
      <c r="E253" s="8" t="str">
        <f>IFERROR(__xludf.DUMMYFUNCTION("IF(ISBLANK(D253), """", COUNTA(SPLIT(D253, "" "")))"),"")</f>
        <v/>
      </c>
      <c r="F253" s="4"/>
      <c r="G253" s="4"/>
      <c r="H253" s="4"/>
      <c r="I253" s="4"/>
      <c r="J253" s="4"/>
      <c r="K253" s="4"/>
      <c r="L253" s="4"/>
      <c r="M253" s="4"/>
      <c r="N253" s="4"/>
      <c r="O253" s="4"/>
      <c r="P253" s="4"/>
      <c r="Q253" s="4"/>
      <c r="R253" s="4"/>
      <c r="S253" s="4"/>
      <c r="T253" s="4"/>
      <c r="U253" s="4"/>
      <c r="V253" s="4"/>
      <c r="W253" s="4"/>
      <c r="X253" s="4"/>
      <c r="Y253" s="4"/>
      <c r="Z253" s="4"/>
      <c r="AA253" s="4"/>
    </row>
    <row r="254" ht="15.75" customHeight="1">
      <c r="A254" s="37"/>
      <c r="B254" s="37"/>
      <c r="C254" s="37"/>
      <c r="D254" s="38"/>
      <c r="E254" s="8" t="str">
        <f>IFERROR(__xludf.DUMMYFUNCTION("IF(ISBLANK(D254), """", COUNTA(SPLIT(D254, "" "")))"),"")</f>
        <v/>
      </c>
      <c r="F254" s="4"/>
      <c r="G254" s="4"/>
      <c r="H254" s="4"/>
      <c r="I254" s="4"/>
      <c r="J254" s="4"/>
      <c r="K254" s="4"/>
      <c r="L254" s="4"/>
      <c r="M254" s="4"/>
      <c r="N254" s="4"/>
      <c r="O254" s="4"/>
      <c r="P254" s="4"/>
      <c r="Q254" s="4"/>
      <c r="R254" s="4"/>
      <c r="S254" s="4"/>
      <c r="T254" s="4"/>
      <c r="U254" s="4"/>
      <c r="V254" s="4"/>
      <c r="W254" s="4"/>
      <c r="X254" s="4"/>
      <c r="Y254" s="4"/>
      <c r="Z254" s="4"/>
      <c r="AA254" s="4"/>
    </row>
    <row r="255" ht="15.75" customHeight="1">
      <c r="A255" s="37"/>
      <c r="B255" s="37"/>
      <c r="C255" s="37"/>
      <c r="D255" s="38"/>
      <c r="E255" s="8" t="str">
        <f>IFERROR(__xludf.DUMMYFUNCTION("IF(ISBLANK(D255), """", COUNTA(SPLIT(D255, "" "")))"),"")</f>
        <v/>
      </c>
      <c r="F255" s="4"/>
      <c r="G255" s="4"/>
      <c r="H255" s="4"/>
      <c r="I255" s="4"/>
      <c r="J255" s="4"/>
      <c r="K255" s="4"/>
      <c r="L255" s="4"/>
      <c r="M255" s="4"/>
      <c r="N255" s="4"/>
      <c r="O255" s="4"/>
      <c r="P255" s="4"/>
      <c r="Q255" s="4"/>
      <c r="R255" s="4"/>
      <c r="S255" s="4"/>
      <c r="T255" s="4"/>
      <c r="U255" s="4"/>
      <c r="V255" s="4"/>
      <c r="W255" s="4"/>
      <c r="X255" s="4"/>
      <c r="Y255" s="4"/>
      <c r="Z255" s="4"/>
      <c r="AA255" s="4"/>
    </row>
    <row r="256" ht="15.75" customHeight="1">
      <c r="A256" s="37"/>
      <c r="B256" s="37"/>
      <c r="C256" s="37"/>
      <c r="D256" s="38"/>
      <c r="E256" s="8" t="str">
        <f>IFERROR(__xludf.DUMMYFUNCTION("IF(ISBLANK(D256), """", COUNTA(SPLIT(D256, "" "")))"),"")</f>
        <v/>
      </c>
      <c r="F256" s="4"/>
      <c r="G256" s="4"/>
      <c r="H256" s="4"/>
      <c r="I256" s="4"/>
      <c r="J256" s="4"/>
      <c r="K256" s="4"/>
      <c r="L256" s="4"/>
      <c r="M256" s="4"/>
      <c r="N256" s="4"/>
      <c r="O256" s="4"/>
      <c r="P256" s="4"/>
      <c r="Q256" s="4"/>
      <c r="R256" s="4"/>
      <c r="S256" s="4"/>
      <c r="T256" s="4"/>
      <c r="U256" s="4"/>
      <c r="V256" s="4"/>
      <c r="W256" s="4"/>
      <c r="X256" s="4"/>
      <c r="Y256" s="4"/>
      <c r="Z256" s="4"/>
      <c r="AA256" s="4"/>
    </row>
    <row r="257" ht="15.75" customHeight="1">
      <c r="A257" s="37"/>
      <c r="B257" s="37"/>
      <c r="C257" s="37"/>
      <c r="D257" s="38"/>
      <c r="E257" s="8" t="str">
        <f>IFERROR(__xludf.DUMMYFUNCTION("IF(ISBLANK(D257), """", COUNTA(SPLIT(D257, "" "")))"),"")</f>
        <v/>
      </c>
      <c r="F257" s="4"/>
      <c r="G257" s="4"/>
      <c r="H257" s="4"/>
      <c r="I257" s="4"/>
      <c r="J257" s="4"/>
      <c r="K257" s="4"/>
      <c r="L257" s="4"/>
      <c r="M257" s="4"/>
      <c r="N257" s="4"/>
      <c r="O257" s="4"/>
      <c r="P257" s="4"/>
      <c r="Q257" s="4"/>
      <c r="R257" s="4"/>
      <c r="S257" s="4"/>
      <c r="T257" s="4"/>
      <c r="U257" s="4"/>
      <c r="V257" s="4"/>
      <c r="W257" s="4"/>
      <c r="X257" s="4"/>
      <c r="Y257" s="4"/>
      <c r="Z257" s="4"/>
      <c r="AA257" s="4"/>
    </row>
    <row r="258" ht="15.75" customHeight="1">
      <c r="A258" s="37"/>
      <c r="B258" s="37"/>
      <c r="C258" s="37"/>
      <c r="D258" s="38"/>
      <c r="E258" s="8" t="str">
        <f>IFERROR(__xludf.DUMMYFUNCTION("IF(ISBLANK(D258), """", COUNTA(SPLIT(D258, "" "")))"),"")</f>
        <v/>
      </c>
      <c r="F258" s="4"/>
      <c r="G258" s="4"/>
      <c r="H258" s="4"/>
      <c r="I258" s="4"/>
      <c r="J258" s="4"/>
      <c r="K258" s="4"/>
      <c r="L258" s="4"/>
      <c r="M258" s="4"/>
      <c r="N258" s="4"/>
      <c r="O258" s="4"/>
      <c r="P258" s="4"/>
      <c r="Q258" s="4"/>
      <c r="R258" s="4"/>
      <c r="S258" s="4"/>
      <c r="T258" s="4"/>
      <c r="U258" s="4"/>
      <c r="V258" s="4"/>
      <c r="W258" s="4"/>
      <c r="X258" s="4"/>
      <c r="Y258" s="4"/>
      <c r="Z258" s="4"/>
      <c r="AA258" s="4"/>
    </row>
    <row r="259" ht="15.75" customHeight="1">
      <c r="A259" s="37"/>
      <c r="B259" s="37"/>
      <c r="C259" s="37"/>
      <c r="D259" s="38"/>
      <c r="E259" s="8" t="str">
        <f>IFERROR(__xludf.DUMMYFUNCTION("IF(ISBLANK(D259), """", COUNTA(SPLIT(D259, "" "")))"),"")</f>
        <v/>
      </c>
      <c r="F259" s="4"/>
      <c r="G259" s="4"/>
      <c r="H259" s="4"/>
      <c r="I259" s="4"/>
      <c r="J259" s="4"/>
      <c r="K259" s="4"/>
      <c r="L259" s="4"/>
      <c r="M259" s="4"/>
      <c r="N259" s="4"/>
      <c r="O259" s="4"/>
      <c r="P259" s="4"/>
      <c r="Q259" s="4"/>
      <c r="R259" s="4"/>
      <c r="S259" s="4"/>
      <c r="T259" s="4"/>
      <c r="U259" s="4"/>
      <c r="V259" s="4"/>
      <c r="W259" s="4"/>
      <c r="X259" s="4"/>
      <c r="Y259" s="4"/>
      <c r="Z259" s="4"/>
      <c r="AA259" s="4"/>
    </row>
    <row r="260" ht="15.75" customHeight="1">
      <c r="A260" s="37"/>
      <c r="B260" s="37"/>
      <c r="C260" s="37"/>
      <c r="D260" s="38"/>
      <c r="E260" s="8" t="str">
        <f>IFERROR(__xludf.DUMMYFUNCTION("IF(ISBLANK(D260), """", COUNTA(SPLIT(D260, "" "")))"),"")</f>
        <v/>
      </c>
      <c r="F260" s="4"/>
      <c r="G260" s="4"/>
      <c r="H260" s="4"/>
      <c r="I260" s="4"/>
      <c r="J260" s="4"/>
      <c r="K260" s="4"/>
      <c r="L260" s="4"/>
      <c r="M260" s="4"/>
      <c r="N260" s="4"/>
      <c r="O260" s="4"/>
      <c r="P260" s="4"/>
      <c r="Q260" s="4"/>
      <c r="R260" s="4"/>
      <c r="S260" s="4"/>
      <c r="T260" s="4"/>
      <c r="U260" s="4"/>
      <c r="V260" s="4"/>
      <c r="W260" s="4"/>
      <c r="X260" s="4"/>
      <c r="Y260" s="4"/>
      <c r="Z260" s="4"/>
      <c r="AA260" s="4"/>
    </row>
    <row r="261" ht="15.75" customHeight="1">
      <c r="A261" s="37"/>
      <c r="B261" s="37"/>
      <c r="C261" s="37"/>
      <c r="D261" s="38"/>
      <c r="E261" s="8" t="str">
        <f>IFERROR(__xludf.DUMMYFUNCTION("IF(ISBLANK(D261), """", COUNTA(SPLIT(D261, "" "")))"),"")</f>
        <v/>
      </c>
      <c r="F261" s="4"/>
      <c r="G261" s="4"/>
      <c r="H261" s="4"/>
      <c r="I261" s="4"/>
      <c r="J261" s="4"/>
      <c r="K261" s="4"/>
      <c r="L261" s="4"/>
      <c r="M261" s="4"/>
      <c r="N261" s="4"/>
      <c r="O261" s="4"/>
      <c r="P261" s="4"/>
      <c r="Q261" s="4"/>
      <c r="R261" s="4"/>
      <c r="S261" s="4"/>
      <c r="T261" s="4"/>
      <c r="U261" s="4"/>
      <c r="V261" s="4"/>
      <c r="W261" s="4"/>
      <c r="X261" s="4"/>
      <c r="Y261" s="4"/>
      <c r="Z261" s="4"/>
      <c r="AA261" s="4"/>
    </row>
    <row r="262" ht="15.75" customHeight="1">
      <c r="A262" s="37"/>
      <c r="B262" s="37"/>
      <c r="C262" s="37"/>
      <c r="D262" s="38"/>
      <c r="E262" s="8" t="str">
        <f>IFERROR(__xludf.DUMMYFUNCTION("IF(ISBLANK(D262), """", COUNTA(SPLIT(D262, "" "")))"),"")</f>
        <v/>
      </c>
      <c r="F262" s="4"/>
      <c r="G262" s="4"/>
      <c r="H262" s="4"/>
      <c r="I262" s="4"/>
      <c r="J262" s="4"/>
      <c r="K262" s="4"/>
      <c r="L262" s="4"/>
      <c r="M262" s="4"/>
      <c r="N262" s="4"/>
      <c r="O262" s="4"/>
      <c r="P262" s="4"/>
      <c r="Q262" s="4"/>
      <c r="R262" s="4"/>
      <c r="S262" s="4"/>
      <c r="T262" s="4"/>
      <c r="U262" s="4"/>
      <c r="V262" s="4"/>
      <c r="W262" s="4"/>
      <c r="X262" s="4"/>
      <c r="Y262" s="4"/>
      <c r="Z262" s="4"/>
      <c r="AA262" s="4"/>
    </row>
    <row r="263" ht="15.75" customHeight="1">
      <c r="A263" s="37"/>
      <c r="B263" s="37"/>
      <c r="C263" s="37"/>
      <c r="D263" s="38"/>
      <c r="E263" s="4"/>
      <c r="F263" s="4"/>
      <c r="G263" s="4"/>
      <c r="H263" s="4"/>
      <c r="I263" s="4"/>
      <c r="J263" s="4"/>
      <c r="K263" s="4"/>
      <c r="L263" s="4"/>
      <c r="M263" s="4"/>
      <c r="N263" s="4"/>
      <c r="O263" s="4"/>
      <c r="P263" s="4"/>
      <c r="Q263" s="4"/>
      <c r="R263" s="4"/>
      <c r="S263" s="4"/>
      <c r="T263" s="4"/>
      <c r="U263" s="4"/>
      <c r="V263" s="4"/>
      <c r="W263" s="4"/>
      <c r="X263" s="4"/>
      <c r="Y263" s="4"/>
      <c r="Z263" s="4"/>
      <c r="AA263" s="4"/>
    </row>
    <row r="264" ht="15.75" customHeight="1">
      <c r="A264" s="37"/>
      <c r="B264" s="37"/>
      <c r="C264" s="37"/>
      <c r="D264" s="38"/>
      <c r="E264" s="4"/>
      <c r="F264" s="4"/>
      <c r="G264" s="4"/>
      <c r="H264" s="4"/>
      <c r="I264" s="4"/>
      <c r="J264" s="4"/>
      <c r="K264" s="4"/>
      <c r="L264" s="4"/>
      <c r="M264" s="4"/>
      <c r="N264" s="4"/>
      <c r="O264" s="4"/>
      <c r="P264" s="4"/>
      <c r="Q264" s="4"/>
      <c r="R264" s="4"/>
      <c r="S264" s="4"/>
      <c r="T264" s="4"/>
      <c r="U264" s="4"/>
      <c r="V264" s="4"/>
      <c r="W264" s="4"/>
      <c r="X264" s="4"/>
      <c r="Y264" s="4"/>
      <c r="Z264" s="4"/>
      <c r="AA264" s="4"/>
    </row>
    <row r="265" ht="15.75" customHeight="1">
      <c r="A265" s="37"/>
      <c r="B265" s="37"/>
      <c r="C265" s="37"/>
      <c r="D265" s="38"/>
      <c r="E265" s="4"/>
      <c r="F265" s="4"/>
      <c r="G265" s="4"/>
      <c r="H265" s="4"/>
      <c r="I265" s="4"/>
      <c r="J265" s="4"/>
      <c r="K265" s="4"/>
      <c r="L265" s="4"/>
      <c r="M265" s="4"/>
      <c r="N265" s="4"/>
      <c r="O265" s="4"/>
      <c r="P265" s="4"/>
      <c r="Q265" s="4"/>
      <c r="R265" s="4"/>
      <c r="S265" s="4"/>
      <c r="T265" s="4"/>
      <c r="U265" s="4"/>
      <c r="V265" s="4"/>
      <c r="W265" s="4"/>
      <c r="X265" s="4"/>
      <c r="Y265" s="4"/>
      <c r="Z265" s="4"/>
      <c r="AA265" s="4"/>
    </row>
    <row r="266" ht="15.75" customHeight="1">
      <c r="A266" s="37"/>
      <c r="B266" s="37"/>
      <c r="C266" s="37"/>
      <c r="D266" s="38"/>
      <c r="E266" s="4"/>
      <c r="F266" s="4"/>
      <c r="G266" s="4"/>
      <c r="H266" s="4"/>
      <c r="I266" s="4"/>
      <c r="J266" s="4"/>
      <c r="K266" s="4"/>
      <c r="L266" s="4"/>
      <c r="M266" s="4"/>
      <c r="N266" s="4"/>
      <c r="O266" s="4"/>
      <c r="P266" s="4"/>
      <c r="Q266" s="4"/>
      <c r="R266" s="4"/>
      <c r="S266" s="4"/>
      <c r="T266" s="4"/>
      <c r="U266" s="4"/>
      <c r="V266" s="4"/>
      <c r="W266" s="4"/>
      <c r="X266" s="4"/>
      <c r="Y266" s="4"/>
      <c r="Z266" s="4"/>
      <c r="AA266" s="4"/>
    </row>
    <row r="267" ht="15.75" customHeight="1">
      <c r="A267" s="37"/>
      <c r="B267" s="37"/>
      <c r="C267" s="37"/>
      <c r="D267" s="38"/>
      <c r="E267" s="4"/>
      <c r="F267" s="4"/>
      <c r="G267" s="4"/>
      <c r="H267" s="4"/>
      <c r="I267" s="4"/>
      <c r="J267" s="4"/>
      <c r="K267" s="4"/>
      <c r="L267" s="4"/>
      <c r="M267" s="4"/>
      <c r="N267" s="4"/>
      <c r="O267" s="4"/>
      <c r="P267" s="4"/>
      <c r="Q267" s="4"/>
      <c r="R267" s="4"/>
      <c r="S267" s="4"/>
      <c r="T267" s="4"/>
      <c r="U267" s="4"/>
      <c r="V267" s="4"/>
      <c r="W267" s="4"/>
      <c r="X267" s="4"/>
      <c r="Y267" s="4"/>
      <c r="Z267" s="4"/>
      <c r="AA267" s="4"/>
    </row>
    <row r="268" ht="15.75" customHeight="1">
      <c r="A268" s="37"/>
      <c r="B268" s="37"/>
      <c r="C268" s="37"/>
      <c r="D268" s="38"/>
      <c r="E268" s="4"/>
      <c r="F268" s="4"/>
      <c r="G268" s="4"/>
      <c r="H268" s="4"/>
      <c r="I268" s="4"/>
      <c r="J268" s="4"/>
      <c r="K268" s="4"/>
      <c r="L268" s="4"/>
      <c r="M268" s="4"/>
      <c r="N268" s="4"/>
      <c r="O268" s="4"/>
      <c r="P268" s="4"/>
      <c r="Q268" s="4"/>
      <c r="R268" s="4"/>
      <c r="S268" s="4"/>
      <c r="T268" s="4"/>
      <c r="U268" s="4"/>
      <c r="V268" s="4"/>
      <c r="W268" s="4"/>
      <c r="X268" s="4"/>
      <c r="Y268" s="4"/>
      <c r="Z268" s="4"/>
      <c r="AA268" s="4"/>
    </row>
    <row r="269" ht="15.75" customHeight="1">
      <c r="A269" s="37"/>
      <c r="B269" s="37"/>
      <c r="C269" s="37"/>
      <c r="D269" s="38"/>
      <c r="E269" s="4"/>
      <c r="F269" s="4"/>
      <c r="G269" s="4"/>
      <c r="H269" s="4"/>
      <c r="I269" s="4"/>
      <c r="J269" s="4"/>
      <c r="K269" s="4"/>
      <c r="L269" s="4"/>
      <c r="M269" s="4"/>
      <c r="N269" s="4"/>
      <c r="O269" s="4"/>
      <c r="P269" s="4"/>
      <c r="Q269" s="4"/>
      <c r="R269" s="4"/>
      <c r="S269" s="4"/>
      <c r="T269" s="4"/>
      <c r="U269" s="4"/>
      <c r="V269" s="4"/>
      <c r="W269" s="4"/>
      <c r="X269" s="4"/>
      <c r="Y269" s="4"/>
      <c r="Z269" s="4"/>
      <c r="AA269" s="4"/>
    </row>
    <row r="270" ht="15.75" customHeight="1">
      <c r="A270" s="37"/>
      <c r="B270" s="37"/>
      <c r="C270" s="37"/>
      <c r="D270" s="38"/>
      <c r="E270" s="4"/>
      <c r="F270" s="4"/>
      <c r="G270" s="4"/>
      <c r="H270" s="4"/>
      <c r="I270" s="4"/>
      <c r="J270" s="4"/>
      <c r="K270" s="4"/>
      <c r="L270" s="4"/>
      <c r="M270" s="4"/>
      <c r="N270" s="4"/>
      <c r="O270" s="4"/>
      <c r="P270" s="4"/>
      <c r="Q270" s="4"/>
      <c r="R270" s="4"/>
      <c r="S270" s="4"/>
      <c r="T270" s="4"/>
      <c r="U270" s="4"/>
      <c r="V270" s="4"/>
      <c r="W270" s="4"/>
      <c r="X270" s="4"/>
      <c r="Y270" s="4"/>
      <c r="Z270" s="4"/>
      <c r="AA270" s="4"/>
    </row>
    <row r="271" ht="15.75" customHeight="1">
      <c r="A271" s="37"/>
      <c r="B271" s="37"/>
      <c r="C271" s="37"/>
      <c r="D271" s="38"/>
      <c r="E271" s="4"/>
      <c r="F271" s="4"/>
      <c r="G271" s="4"/>
      <c r="H271" s="4"/>
      <c r="I271" s="4"/>
      <c r="J271" s="4"/>
      <c r="K271" s="4"/>
      <c r="L271" s="4"/>
      <c r="M271" s="4"/>
      <c r="N271" s="4"/>
      <c r="O271" s="4"/>
      <c r="P271" s="4"/>
      <c r="Q271" s="4"/>
      <c r="R271" s="4"/>
      <c r="S271" s="4"/>
      <c r="T271" s="4"/>
      <c r="U271" s="4"/>
      <c r="V271" s="4"/>
      <c r="W271" s="4"/>
      <c r="X271" s="4"/>
      <c r="Y271" s="4"/>
      <c r="Z271" s="4"/>
      <c r="AA271" s="4"/>
    </row>
    <row r="272" ht="15.75" customHeight="1">
      <c r="A272" s="37"/>
      <c r="B272" s="37"/>
      <c r="C272" s="37"/>
      <c r="D272" s="38"/>
      <c r="E272" s="4"/>
      <c r="F272" s="4"/>
      <c r="G272" s="4"/>
      <c r="H272" s="4"/>
      <c r="I272" s="4"/>
      <c r="J272" s="4"/>
      <c r="K272" s="4"/>
      <c r="L272" s="4"/>
      <c r="M272" s="4"/>
      <c r="N272" s="4"/>
      <c r="O272" s="4"/>
      <c r="P272" s="4"/>
      <c r="Q272" s="4"/>
      <c r="R272" s="4"/>
      <c r="S272" s="4"/>
      <c r="T272" s="4"/>
      <c r="U272" s="4"/>
      <c r="V272" s="4"/>
      <c r="W272" s="4"/>
      <c r="X272" s="4"/>
      <c r="Y272" s="4"/>
      <c r="Z272" s="4"/>
      <c r="AA272" s="4"/>
    </row>
    <row r="273" ht="15.75" customHeight="1">
      <c r="A273" s="37"/>
      <c r="B273" s="37"/>
      <c r="C273" s="37"/>
      <c r="D273" s="38"/>
      <c r="E273" s="4"/>
      <c r="F273" s="4"/>
      <c r="G273" s="4"/>
      <c r="H273" s="4"/>
      <c r="I273" s="4"/>
      <c r="J273" s="4"/>
      <c r="K273" s="4"/>
      <c r="L273" s="4"/>
      <c r="M273" s="4"/>
      <c r="N273" s="4"/>
      <c r="O273" s="4"/>
      <c r="P273" s="4"/>
      <c r="Q273" s="4"/>
      <c r="R273" s="4"/>
      <c r="S273" s="4"/>
      <c r="T273" s="4"/>
      <c r="U273" s="4"/>
      <c r="V273" s="4"/>
      <c r="W273" s="4"/>
      <c r="X273" s="4"/>
      <c r="Y273" s="4"/>
      <c r="Z273" s="4"/>
      <c r="AA273" s="4"/>
    </row>
    <row r="274" ht="15.75" customHeight="1">
      <c r="A274" s="37"/>
      <c r="B274" s="37"/>
      <c r="C274" s="37"/>
      <c r="D274" s="38"/>
      <c r="E274" s="4"/>
      <c r="F274" s="4"/>
      <c r="G274" s="4"/>
      <c r="H274" s="4"/>
      <c r="I274" s="4"/>
      <c r="J274" s="4"/>
      <c r="K274" s="4"/>
      <c r="L274" s="4"/>
      <c r="M274" s="4"/>
      <c r="N274" s="4"/>
      <c r="O274" s="4"/>
      <c r="P274" s="4"/>
      <c r="Q274" s="4"/>
      <c r="R274" s="4"/>
      <c r="S274" s="4"/>
      <c r="T274" s="4"/>
      <c r="U274" s="4"/>
      <c r="V274" s="4"/>
      <c r="W274" s="4"/>
      <c r="X274" s="4"/>
      <c r="Y274" s="4"/>
      <c r="Z274" s="4"/>
      <c r="AA274" s="4"/>
    </row>
    <row r="275" ht="15.75" customHeight="1">
      <c r="A275" s="37"/>
      <c r="B275" s="37"/>
      <c r="C275" s="37"/>
      <c r="D275" s="38"/>
      <c r="E275" s="4"/>
      <c r="F275" s="4"/>
      <c r="G275" s="4"/>
      <c r="H275" s="4"/>
      <c r="I275" s="4"/>
      <c r="J275" s="4"/>
      <c r="K275" s="4"/>
      <c r="L275" s="4"/>
      <c r="M275" s="4"/>
      <c r="N275" s="4"/>
      <c r="O275" s="4"/>
      <c r="P275" s="4"/>
      <c r="Q275" s="4"/>
      <c r="R275" s="4"/>
      <c r="S275" s="4"/>
      <c r="T275" s="4"/>
      <c r="U275" s="4"/>
      <c r="V275" s="4"/>
      <c r="W275" s="4"/>
      <c r="X275" s="4"/>
      <c r="Y275" s="4"/>
      <c r="Z275" s="4"/>
      <c r="AA275" s="4"/>
    </row>
    <row r="276" ht="15.75" customHeight="1">
      <c r="A276" s="37"/>
      <c r="B276" s="37"/>
      <c r="C276" s="37"/>
      <c r="D276" s="38"/>
      <c r="E276" s="4"/>
      <c r="F276" s="4"/>
      <c r="G276" s="4"/>
      <c r="H276" s="4"/>
      <c r="I276" s="4"/>
      <c r="J276" s="4"/>
      <c r="K276" s="4"/>
      <c r="L276" s="4"/>
      <c r="M276" s="4"/>
      <c r="N276" s="4"/>
      <c r="O276" s="4"/>
      <c r="P276" s="4"/>
      <c r="Q276" s="4"/>
      <c r="R276" s="4"/>
      <c r="S276" s="4"/>
      <c r="T276" s="4"/>
      <c r="U276" s="4"/>
      <c r="V276" s="4"/>
      <c r="W276" s="4"/>
      <c r="X276" s="4"/>
      <c r="Y276" s="4"/>
      <c r="Z276" s="4"/>
      <c r="AA276" s="4"/>
    </row>
    <row r="277" ht="15.75" customHeight="1">
      <c r="A277" s="37"/>
      <c r="B277" s="37"/>
      <c r="C277" s="37"/>
      <c r="D277" s="38"/>
      <c r="E277" s="4"/>
      <c r="F277" s="4"/>
      <c r="G277" s="4"/>
      <c r="H277" s="4"/>
      <c r="I277" s="4"/>
      <c r="J277" s="4"/>
      <c r="K277" s="4"/>
      <c r="L277" s="4"/>
      <c r="M277" s="4"/>
      <c r="N277" s="4"/>
      <c r="O277" s="4"/>
      <c r="P277" s="4"/>
      <c r="Q277" s="4"/>
      <c r="R277" s="4"/>
      <c r="S277" s="4"/>
      <c r="T277" s="4"/>
      <c r="U277" s="4"/>
      <c r="V277" s="4"/>
      <c r="W277" s="4"/>
      <c r="X277" s="4"/>
      <c r="Y277" s="4"/>
      <c r="Z277" s="4"/>
      <c r="AA277" s="4"/>
    </row>
    <row r="278" ht="15.75" customHeight="1">
      <c r="A278" s="37"/>
      <c r="B278" s="37"/>
      <c r="C278" s="37"/>
      <c r="D278" s="38"/>
      <c r="E278" s="4"/>
      <c r="F278" s="4"/>
      <c r="G278" s="4"/>
      <c r="H278" s="4"/>
      <c r="I278" s="4"/>
      <c r="J278" s="4"/>
      <c r="K278" s="4"/>
      <c r="L278" s="4"/>
      <c r="M278" s="4"/>
      <c r="N278" s="4"/>
      <c r="O278" s="4"/>
      <c r="P278" s="4"/>
      <c r="Q278" s="4"/>
      <c r="R278" s="4"/>
      <c r="S278" s="4"/>
      <c r="T278" s="4"/>
      <c r="U278" s="4"/>
      <c r="V278" s="4"/>
      <c r="W278" s="4"/>
      <c r="X278" s="4"/>
      <c r="Y278" s="4"/>
      <c r="Z278" s="4"/>
      <c r="AA278" s="4"/>
    </row>
    <row r="279" ht="15.75" customHeight="1">
      <c r="A279" s="37"/>
      <c r="B279" s="37"/>
      <c r="C279" s="37"/>
      <c r="D279" s="38"/>
      <c r="E279" s="4"/>
      <c r="F279" s="4"/>
      <c r="G279" s="4"/>
      <c r="H279" s="4"/>
      <c r="I279" s="4"/>
      <c r="J279" s="4"/>
      <c r="K279" s="4"/>
      <c r="L279" s="4"/>
      <c r="M279" s="4"/>
      <c r="N279" s="4"/>
      <c r="O279" s="4"/>
      <c r="P279" s="4"/>
      <c r="Q279" s="4"/>
      <c r="R279" s="4"/>
      <c r="S279" s="4"/>
      <c r="T279" s="4"/>
      <c r="U279" s="4"/>
      <c r="V279" s="4"/>
      <c r="W279" s="4"/>
      <c r="X279" s="4"/>
      <c r="Y279" s="4"/>
      <c r="Z279" s="4"/>
      <c r="AA279" s="4"/>
    </row>
    <row r="280" ht="15.75" customHeight="1">
      <c r="A280" s="37"/>
      <c r="B280" s="37"/>
      <c r="C280" s="37"/>
      <c r="D280" s="38"/>
      <c r="E280" s="4"/>
      <c r="F280" s="4"/>
      <c r="G280" s="4"/>
      <c r="H280" s="4"/>
      <c r="I280" s="4"/>
      <c r="J280" s="4"/>
      <c r="K280" s="4"/>
      <c r="L280" s="4"/>
      <c r="M280" s="4"/>
      <c r="N280" s="4"/>
      <c r="O280" s="4"/>
      <c r="P280" s="4"/>
      <c r="Q280" s="4"/>
      <c r="R280" s="4"/>
      <c r="S280" s="4"/>
      <c r="T280" s="4"/>
      <c r="U280" s="4"/>
      <c r="V280" s="4"/>
      <c r="W280" s="4"/>
      <c r="X280" s="4"/>
      <c r="Y280" s="4"/>
      <c r="Z280" s="4"/>
      <c r="AA280" s="4"/>
    </row>
    <row r="281" ht="15.75" customHeight="1">
      <c r="A281" s="37"/>
      <c r="B281" s="37"/>
      <c r="C281" s="37"/>
      <c r="D281" s="38"/>
      <c r="E281" s="4"/>
      <c r="F281" s="4"/>
      <c r="G281" s="4"/>
      <c r="H281" s="4"/>
      <c r="I281" s="4"/>
      <c r="J281" s="4"/>
      <c r="K281" s="4"/>
      <c r="L281" s="4"/>
      <c r="M281" s="4"/>
      <c r="N281" s="4"/>
      <c r="O281" s="4"/>
      <c r="P281" s="4"/>
      <c r="Q281" s="4"/>
      <c r="R281" s="4"/>
      <c r="S281" s="4"/>
      <c r="T281" s="4"/>
      <c r="U281" s="4"/>
      <c r="V281" s="4"/>
      <c r="W281" s="4"/>
      <c r="X281" s="4"/>
      <c r="Y281" s="4"/>
      <c r="Z281" s="4"/>
      <c r="AA281" s="4"/>
    </row>
    <row r="282" ht="15.75" customHeight="1">
      <c r="A282" s="37"/>
      <c r="B282" s="37"/>
      <c r="C282" s="37"/>
      <c r="D282" s="38"/>
      <c r="E282" s="4"/>
      <c r="F282" s="4"/>
      <c r="G282" s="4"/>
      <c r="H282" s="4"/>
      <c r="I282" s="4"/>
      <c r="J282" s="4"/>
      <c r="K282" s="4"/>
      <c r="L282" s="4"/>
      <c r="M282" s="4"/>
      <c r="N282" s="4"/>
      <c r="O282" s="4"/>
      <c r="P282" s="4"/>
      <c r="Q282" s="4"/>
      <c r="R282" s="4"/>
      <c r="S282" s="4"/>
      <c r="T282" s="4"/>
      <c r="U282" s="4"/>
      <c r="V282" s="4"/>
      <c r="W282" s="4"/>
      <c r="X282" s="4"/>
      <c r="Y282" s="4"/>
      <c r="Z282" s="4"/>
      <c r="AA282" s="4"/>
    </row>
    <row r="283" ht="15.75" customHeight="1">
      <c r="A283" s="37"/>
      <c r="B283" s="37"/>
      <c r="C283" s="37"/>
      <c r="D283" s="38"/>
      <c r="E283" s="4"/>
      <c r="F283" s="4"/>
      <c r="G283" s="4"/>
      <c r="H283" s="4"/>
      <c r="I283" s="4"/>
      <c r="J283" s="4"/>
      <c r="K283" s="4"/>
      <c r="L283" s="4"/>
      <c r="M283" s="4"/>
      <c r="N283" s="4"/>
      <c r="O283" s="4"/>
      <c r="P283" s="4"/>
      <c r="Q283" s="4"/>
      <c r="R283" s="4"/>
      <c r="S283" s="4"/>
      <c r="T283" s="4"/>
      <c r="U283" s="4"/>
      <c r="V283" s="4"/>
      <c r="W283" s="4"/>
      <c r="X283" s="4"/>
      <c r="Y283" s="4"/>
      <c r="Z283" s="4"/>
      <c r="AA283" s="4"/>
    </row>
    <row r="284" ht="15.75" customHeight="1">
      <c r="A284" s="37"/>
      <c r="B284" s="37"/>
      <c r="C284" s="37"/>
      <c r="D284" s="38"/>
      <c r="E284" s="4"/>
      <c r="F284" s="4"/>
      <c r="G284" s="4"/>
      <c r="H284" s="4"/>
      <c r="I284" s="4"/>
      <c r="J284" s="4"/>
      <c r="K284" s="4"/>
      <c r="L284" s="4"/>
      <c r="M284" s="4"/>
      <c r="N284" s="4"/>
      <c r="O284" s="4"/>
      <c r="P284" s="4"/>
      <c r="Q284" s="4"/>
      <c r="R284" s="4"/>
      <c r="S284" s="4"/>
      <c r="T284" s="4"/>
      <c r="U284" s="4"/>
      <c r="V284" s="4"/>
      <c r="W284" s="4"/>
      <c r="X284" s="4"/>
      <c r="Y284" s="4"/>
      <c r="Z284" s="4"/>
      <c r="AA284" s="4"/>
    </row>
    <row r="285" ht="15.75" customHeight="1">
      <c r="A285" s="37"/>
      <c r="B285" s="37"/>
      <c r="C285" s="37"/>
      <c r="D285" s="38"/>
      <c r="E285" s="4"/>
      <c r="F285" s="4"/>
      <c r="G285" s="4"/>
      <c r="H285" s="4"/>
      <c r="I285" s="4"/>
      <c r="J285" s="4"/>
      <c r="K285" s="4"/>
      <c r="L285" s="4"/>
      <c r="M285" s="4"/>
      <c r="N285" s="4"/>
      <c r="O285" s="4"/>
      <c r="P285" s="4"/>
      <c r="Q285" s="4"/>
      <c r="R285" s="4"/>
      <c r="S285" s="4"/>
      <c r="T285" s="4"/>
      <c r="U285" s="4"/>
      <c r="V285" s="4"/>
      <c r="W285" s="4"/>
      <c r="X285" s="4"/>
      <c r="Y285" s="4"/>
      <c r="Z285" s="4"/>
      <c r="AA285" s="4"/>
    </row>
    <row r="286" ht="15.75" customHeight="1">
      <c r="A286" s="37"/>
      <c r="B286" s="37"/>
      <c r="C286" s="37"/>
      <c r="D286" s="38"/>
      <c r="E286" s="4"/>
      <c r="F286" s="4"/>
      <c r="G286" s="4"/>
      <c r="H286" s="4"/>
      <c r="I286" s="4"/>
      <c r="J286" s="4"/>
      <c r="K286" s="4"/>
      <c r="L286" s="4"/>
      <c r="M286" s="4"/>
      <c r="N286" s="4"/>
      <c r="O286" s="4"/>
      <c r="P286" s="4"/>
      <c r="Q286" s="4"/>
      <c r="R286" s="4"/>
      <c r="S286" s="4"/>
      <c r="T286" s="4"/>
      <c r="U286" s="4"/>
      <c r="V286" s="4"/>
      <c r="W286" s="4"/>
      <c r="X286" s="4"/>
      <c r="Y286" s="4"/>
      <c r="Z286" s="4"/>
      <c r="AA286" s="4"/>
    </row>
    <row r="287" ht="15.75" customHeight="1">
      <c r="A287" s="37"/>
      <c r="B287" s="37"/>
      <c r="C287" s="37"/>
      <c r="D287" s="38"/>
      <c r="E287" s="4"/>
      <c r="F287" s="4"/>
      <c r="G287" s="4"/>
      <c r="H287" s="4"/>
      <c r="I287" s="4"/>
      <c r="J287" s="4"/>
      <c r="K287" s="4"/>
      <c r="L287" s="4"/>
      <c r="M287" s="4"/>
      <c r="N287" s="4"/>
      <c r="O287" s="4"/>
      <c r="P287" s="4"/>
      <c r="Q287" s="4"/>
      <c r="R287" s="4"/>
      <c r="S287" s="4"/>
      <c r="T287" s="4"/>
      <c r="U287" s="4"/>
      <c r="V287" s="4"/>
      <c r="W287" s="4"/>
      <c r="X287" s="4"/>
      <c r="Y287" s="4"/>
      <c r="Z287" s="4"/>
      <c r="AA287" s="4"/>
    </row>
    <row r="288" ht="15.75" customHeight="1">
      <c r="A288" s="37"/>
      <c r="B288" s="37"/>
      <c r="C288" s="37"/>
      <c r="D288" s="38"/>
      <c r="E288" s="4"/>
      <c r="F288" s="4"/>
      <c r="G288" s="4"/>
      <c r="H288" s="4"/>
      <c r="I288" s="4"/>
      <c r="J288" s="4"/>
      <c r="K288" s="4"/>
      <c r="L288" s="4"/>
      <c r="M288" s="4"/>
      <c r="N288" s="4"/>
      <c r="O288" s="4"/>
      <c r="P288" s="4"/>
      <c r="Q288" s="4"/>
      <c r="R288" s="4"/>
      <c r="S288" s="4"/>
      <c r="T288" s="4"/>
      <c r="U288" s="4"/>
      <c r="V288" s="4"/>
      <c r="W288" s="4"/>
      <c r="X288" s="4"/>
      <c r="Y288" s="4"/>
      <c r="Z288" s="4"/>
      <c r="AA288" s="4"/>
    </row>
    <row r="289" ht="15.75" customHeight="1">
      <c r="A289" s="37"/>
      <c r="B289" s="37"/>
      <c r="C289" s="37"/>
      <c r="D289" s="38"/>
      <c r="E289" s="4"/>
      <c r="F289" s="4"/>
      <c r="G289" s="4"/>
      <c r="H289" s="4"/>
      <c r="I289" s="4"/>
      <c r="J289" s="4"/>
      <c r="K289" s="4"/>
      <c r="L289" s="4"/>
      <c r="M289" s="4"/>
      <c r="N289" s="4"/>
      <c r="O289" s="4"/>
      <c r="P289" s="4"/>
      <c r="Q289" s="4"/>
      <c r="R289" s="4"/>
      <c r="S289" s="4"/>
      <c r="T289" s="4"/>
      <c r="U289" s="4"/>
      <c r="V289" s="4"/>
      <c r="W289" s="4"/>
      <c r="X289" s="4"/>
      <c r="Y289" s="4"/>
      <c r="Z289" s="4"/>
      <c r="AA289" s="4"/>
    </row>
    <row r="290" ht="15.75" customHeight="1">
      <c r="A290" s="37"/>
      <c r="B290" s="37"/>
      <c r="C290" s="37"/>
      <c r="D290" s="38"/>
      <c r="E290" s="4"/>
      <c r="F290" s="4"/>
      <c r="G290" s="4"/>
      <c r="H290" s="4"/>
      <c r="I290" s="4"/>
      <c r="J290" s="4"/>
      <c r="K290" s="4"/>
      <c r="L290" s="4"/>
      <c r="M290" s="4"/>
      <c r="N290" s="4"/>
      <c r="O290" s="4"/>
      <c r="P290" s="4"/>
      <c r="Q290" s="4"/>
      <c r="R290" s="4"/>
      <c r="S290" s="4"/>
      <c r="T290" s="4"/>
      <c r="U290" s="4"/>
      <c r="V290" s="4"/>
      <c r="W290" s="4"/>
      <c r="X290" s="4"/>
      <c r="Y290" s="4"/>
      <c r="Z290" s="4"/>
      <c r="AA290" s="4"/>
    </row>
    <row r="291" ht="15.75" customHeight="1">
      <c r="A291" s="37"/>
      <c r="B291" s="37"/>
      <c r="C291" s="37"/>
      <c r="D291" s="38"/>
      <c r="E291" s="4"/>
      <c r="F291" s="4"/>
      <c r="G291" s="4"/>
      <c r="H291" s="4"/>
      <c r="I291" s="4"/>
      <c r="J291" s="4"/>
      <c r="K291" s="4"/>
      <c r="L291" s="4"/>
      <c r="M291" s="4"/>
      <c r="N291" s="4"/>
      <c r="O291" s="4"/>
      <c r="P291" s="4"/>
      <c r="Q291" s="4"/>
      <c r="R291" s="4"/>
      <c r="S291" s="4"/>
      <c r="T291" s="4"/>
      <c r="U291" s="4"/>
      <c r="V291" s="4"/>
      <c r="W291" s="4"/>
      <c r="X291" s="4"/>
      <c r="Y291" s="4"/>
      <c r="Z291" s="4"/>
      <c r="AA291" s="4"/>
    </row>
    <row r="292" ht="15.75" customHeight="1">
      <c r="A292" s="37"/>
      <c r="B292" s="37"/>
      <c r="C292" s="37"/>
      <c r="D292" s="38"/>
      <c r="E292" s="4"/>
      <c r="F292" s="4"/>
      <c r="G292" s="4"/>
      <c r="H292" s="4"/>
      <c r="I292" s="4"/>
      <c r="J292" s="4"/>
      <c r="K292" s="4"/>
      <c r="L292" s="4"/>
      <c r="M292" s="4"/>
      <c r="N292" s="4"/>
      <c r="O292" s="4"/>
      <c r="P292" s="4"/>
      <c r="Q292" s="4"/>
      <c r="R292" s="4"/>
      <c r="S292" s="4"/>
      <c r="T292" s="4"/>
      <c r="U292" s="4"/>
      <c r="V292" s="4"/>
      <c r="W292" s="4"/>
      <c r="X292" s="4"/>
      <c r="Y292" s="4"/>
      <c r="Z292" s="4"/>
      <c r="AA292" s="4"/>
    </row>
    <row r="293" ht="15.75" customHeight="1">
      <c r="A293" s="37"/>
      <c r="B293" s="37"/>
      <c r="C293" s="37"/>
      <c r="D293" s="38"/>
      <c r="E293" s="4"/>
      <c r="F293" s="4"/>
      <c r="G293" s="4"/>
      <c r="H293" s="4"/>
      <c r="I293" s="4"/>
      <c r="J293" s="4"/>
      <c r="K293" s="4"/>
      <c r="L293" s="4"/>
      <c r="M293" s="4"/>
      <c r="N293" s="4"/>
      <c r="O293" s="4"/>
      <c r="P293" s="4"/>
      <c r="Q293" s="4"/>
      <c r="R293" s="4"/>
      <c r="S293" s="4"/>
      <c r="T293" s="4"/>
      <c r="U293" s="4"/>
      <c r="V293" s="4"/>
      <c r="W293" s="4"/>
      <c r="X293" s="4"/>
      <c r="Y293" s="4"/>
      <c r="Z293" s="4"/>
      <c r="AA293" s="4"/>
    </row>
    <row r="294" ht="15.75" customHeight="1">
      <c r="A294" s="37"/>
      <c r="B294" s="37"/>
      <c r="C294" s="37"/>
      <c r="D294" s="38"/>
      <c r="E294" s="4"/>
      <c r="F294" s="4"/>
      <c r="G294" s="4"/>
      <c r="H294" s="4"/>
      <c r="I294" s="4"/>
      <c r="J294" s="4"/>
      <c r="K294" s="4"/>
      <c r="L294" s="4"/>
      <c r="M294" s="4"/>
      <c r="N294" s="4"/>
      <c r="O294" s="4"/>
      <c r="P294" s="4"/>
      <c r="Q294" s="4"/>
      <c r="R294" s="4"/>
      <c r="S294" s="4"/>
      <c r="T294" s="4"/>
      <c r="U294" s="4"/>
      <c r="V294" s="4"/>
      <c r="W294" s="4"/>
      <c r="X294" s="4"/>
      <c r="Y294" s="4"/>
      <c r="Z294" s="4"/>
      <c r="AA294" s="4"/>
    </row>
    <row r="295" ht="15.75" customHeight="1">
      <c r="A295" s="37"/>
      <c r="B295" s="37"/>
      <c r="C295" s="37"/>
      <c r="D295" s="38"/>
      <c r="E295" s="4"/>
      <c r="F295" s="4"/>
      <c r="G295" s="4"/>
      <c r="H295" s="4"/>
      <c r="I295" s="4"/>
      <c r="J295" s="4"/>
      <c r="K295" s="4"/>
      <c r="L295" s="4"/>
      <c r="M295" s="4"/>
      <c r="N295" s="4"/>
      <c r="O295" s="4"/>
      <c r="P295" s="4"/>
      <c r="Q295" s="4"/>
      <c r="R295" s="4"/>
      <c r="S295" s="4"/>
      <c r="T295" s="4"/>
      <c r="U295" s="4"/>
      <c r="V295" s="4"/>
      <c r="W295" s="4"/>
      <c r="X295" s="4"/>
      <c r="Y295" s="4"/>
      <c r="Z295" s="4"/>
      <c r="AA295" s="4"/>
    </row>
    <row r="296" ht="15.75" customHeight="1">
      <c r="A296" s="37"/>
      <c r="B296" s="37"/>
      <c r="C296" s="37"/>
      <c r="D296" s="38"/>
      <c r="E296" s="4"/>
      <c r="F296" s="4"/>
      <c r="G296" s="4"/>
      <c r="H296" s="4"/>
      <c r="I296" s="4"/>
      <c r="J296" s="4"/>
      <c r="K296" s="4"/>
      <c r="L296" s="4"/>
      <c r="M296" s="4"/>
      <c r="N296" s="4"/>
      <c r="O296" s="4"/>
      <c r="P296" s="4"/>
      <c r="Q296" s="4"/>
      <c r="R296" s="4"/>
      <c r="S296" s="4"/>
      <c r="T296" s="4"/>
      <c r="U296" s="4"/>
      <c r="V296" s="4"/>
      <c r="W296" s="4"/>
      <c r="X296" s="4"/>
      <c r="Y296" s="4"/>
      <c r="Z296" s="4"/>
      <c r="AA296" s="4"/>
    </row>
    <row r="297" ht="15.75" customHeight="1">
      <c r="A297" s="37"/>
      <c r="B297" s="37"/>
      <c r="C297" s="37"/>
      <c r="D297" s="38"/>
      <c r="E297" s="4"/>
      <c r="F297" s="4"/>
      <c r="G297" s="4"/>
      <c r="H297" s="4"/>
      <c r="I297" s="4"/>
      <c r="J297" s="4"/>
      <c r="K297" s="4"/>
      <c r="L297" s="4"/>
      <c r="M297" s="4"/>
      <c r="N297" s="4"/>
      <c r="O297" s="4"/>
      <c r="P297" s="4"/>
      <c r="Q297" s="4"/>
      <c r="R297" s="4"/>
      <c r="S297" s="4"/>
      <c r="T297" s="4"/>
      <c r="U297" s="4"/>
      <c r="V297" s="4"/>
      <c r="W297" s="4"/>
      <c r="X297" s="4"/>
      <c r="Y297" s="4"/>
      <c r="Z297" s="4"/>
      <c r="AA297" s="4"/>
    </row>
    <row r="298" ht="15.75" customHeight="1">
      <c r="A298" s="37"/>
      <c r="B298" s="37"/>
      <c r="C298" s="37"/>
      <c r="D298" s="38"/>
      <c r="E298" s="4"/>
      <c r="F298" s="4"/>
      <c r="G298" s="4"/>
      <c r="H298" s="4"/>
      <c r="I298" s="4"/>
      <c r="J298" s="4"/>
      <c r="K298" s="4"/>
      <c r="L298" s="4"/>
      <c r="M298" s="4"/>
      <c r="N298" s="4"/>
      <c r="O298" s="4"/>
      <c r="P298" s="4"/>
      <c r="Q298" s="4"/>
      <c r="R298" s="4"/>
      <c r="S298" s="4"/>
      <c r="T298" s="4"/>
      <c r="U298" s="4"/>
      <c r="V298" s="4"/>
      <c r="W298" s="4"/>
      <c r="X298" s="4"/>
      <c r="Y298" s="4"/>
      <c r="Z298" s="4"/>
      <c r="AA298" s="4"/>
    </row>
    <row r="299" ht="15.75" customHeight="1">
      <c r="A299" s="37"/>
      <c r="B299" s="37"/>
      <c r="C299" s="37"/>
      <c r="D299" s="38"/>
      <c r="E299" s="4"/>
      <c r="F299" s="4"/>
      <c r="G299" s="4"/>
      <c r="H299" s="4"/>
      <c r="I299" s="4"/>
      <c r="J299" s="4"/>
      <c r="K299" s="4"/>
      <c r="L299" s="4"/>
      <c r="M299" s="4"/>
      <c r="N299" s="4"/>
      <c r="O299" s="4"/>
      <c r="P299" s="4"/>
      <c r="Q299" s="4"/>
      <c r="R299" s="4"/>
      <c r="S299" s="4"/>
      <c r="T299" s="4"/>
      <c r="U299" s="4"/>
      <c r="V299" s="4"/>
      <c r="W299" s="4"/>
      <c r="X299" s="4"/>
      <c r="Y299" s="4"/>
      <c r="Z299" s="4"/>
      <c r="AA299" s="4"/>
    </row>
    <row r="300" ht="15.75" customHeight="1">
      <c r="A300" s="37"/>
      <c r="B300" s="37"/>
      <c r="C300" s="37"/>
      <c r="D300" s="38"/>
      <c r="E300" s="4"/>
      <c r="F300" s="4"/>
      <c r="G300" s="4"/>
      <c r="H300" s="4"/>
      <c r="I300" s="4"/>
      <c r="J300" s="4"/>
      <c r="K300" s="4"/>
      <c r="L300" s="4"/>
      <c r="M300" s="4"/>
      <c r="N300" s="4"/>
      <c r="O300" s="4"/>
      <c r="P300" s="4"/>
      <c r="Q300" s="4"/>
      <c r="R300" s="4"/>
      <c r="S300" s="4"/>
      <c r="T300" s="4"/>
      <c r="U300" s="4"/>
      <c r="V300" s="4"/>
      <c r="W300" s="4"/>
      <c r="X300" s="4"/>
      <c r="Y300" s="4"/>
      <c r="Z300" s="4"/>
      <c r="AA300" s="4"/>
    </row>
    <row r="301" ht="15.75" customHeight="1">
      <c r="A301" s="37"/>
      <c r="B301" s="37"/>
      <c r="C301" s="37"/>
      <c r="D301" s="38"/>
      <c r="E301" s="4"/>
      <c r="F301" s="4"/>
      <c r="G301" s="4"/>
      <c r="H301" s="4"/>
      <c r="I301" s="4"/>
      <c r="J301" s="4"/>
      <c r="K301" s="4"/>
      <c r="L301" s="4"/>
      <c r="M301" s="4"/>
      <c r="N301" s="4"/>
      <c r="O301" s="4"/>
      <c r="P301" s="4"/>
      <c r="Q301" s="4"/>
      <c r="R301" s="4"/>
      <c r="S301" s="4"/>
      <c r="T301" s="4"/>
      <c r="U301" s="4"/>
      <c r="V301" s="4"/>
      <c r="W301" s="4"/>
      <c r="X301" s="4"/>
      <c r="Y301" s="4"/>
      <c r="Z301" s="4"/>
      <c r="AA301" s="4"/>
    </row>
    <row r="302" ht="15.75" customHeight="1">
      <c r="A302" s="37"/>
      <c r="B302" s="37"/>
      <c r="C302" s="37"/>
      <c r="D302" s="38"/>
      <c r="E302" s="4"/>
      <c r="F302" s="4"/>
      <c r="G302" s="4"/>
      <c r="H302" s="4"/>
      <c r="I302" s="4"/>
      <c r="J302" s="4"/>
      <c r="K302" s="4"/>
      <c r="L302" s="4"/>
      <c r="M302" s="4"/>
      <c r="N302" s="4"/>
      <c r="O302" s="4"/>
      <c r="P302" s="4"/>
      <c r="Q302" s="4"/>
      <c r="R302" s="4"/>
      <c r="S302" s="4"/>
      <c r="T302" s="4"/>
      <c r="U302" s="4"/>
      <c r="V302" s="4"/>
      <c r="W302" s="4"/>
      <c r="X302" s="4"/>
      <c r="Y302" s="4"/>
      <c r="Z302" s="4"/>
      <c r="AA302" s="4"/>
    </row>
    <row r="303" ht="15.75" customHeight="1">
      <c r="A303" s="37"/>
      <c r="B303" s="37"/>
      <c r="C303" s="37"/>
      <c r="D303" s="38"/>
      <c r="E303" s="4"/>
      <c r="F303" s="4"/>
      <c r="G303" s="4"/>
      <c r="H303" s="4"/>
      <c r="I303" s="4"/>
      <c r="J303" s="4"/>
      <c r="K303" s="4"/>
      <c r="L303" s="4"/>
      <c r="M303" s="4"/>
      <c r="N303" s="4"/>
      <c r="O303" s="4"/>
      <c r="P303" s="4"/>
      <c r="Q303" s="4"/>
      <c r="R303" s="4"/>
      <c r="S303" s="4"/>
      <c r="T303" s="4"/>
      <c r="U303" s="4"/>
      <c r="V303" s="4"/>
      <c r="W303" s="4"/>
      <c r="X303" s="4"/>
      <c r="Y303" s="4"/>
      <c r="Z303" s="4"/>
      <c r="AA303" s="4"/>
    </row>
    <row r="304" ht="15.75" customHeight="1">
      <c r="A304" s="37"/>
      <c r="B304" s="37"/>
      <c r="C304" s="37"/>
      <c r="D304" s="38"/>
      <c r="E304" s="4"/>
      <c r="F304" s="4"/>
      <c r="G304" s="4"/>
      <c r="H304" s="4"/>
      <c r="I304" s="4"/>
      <c r="J304" s="4"/>
      <c r="K304" s="4"/>
      <c r="L304" s="4"/>
      <c r="M304" s="4"/>
      <c r="N304" s="4"/>
      <c r="O304" s="4"/>
      <c r="P304" s="4"/>
      <c r="Q304" s="4"/>
      <c r="R304" s="4"/>
      <c r="S304" s="4"/>
      <c r="T304" s="4"/>
      <c r="U304" s="4"/>
      <c r="V304" s="4"/>
      <c r="W304" s="4"/>
      <c r="X304" s="4"/>
      <c r="Y304" s="4"/>
      <c r="Z304" s="4"/>
      <c r="AA304" s="4"/>
    </row>
    <row r="305" ht="15.75" customHeight="1">
      <c r="A305" s="37"/>
      <c r="B305" s="37"/>
      <c r="C305" s="37"/>
      <c r="D305" s="38"/>
      <c r="E305" s="4"/>
      <c r="F305" s="4"/>
      <c r="G305" s="4"/>
      <c r="H305" s="4"/>
      <c r="I305" s="4"/>
      <c r="J305" s="4"/>
      <c r="K305" s="4"/>
      <c r="L305" s="4"/>
      <c r="M305" s="4"/>
      <c r="N305" s="4"/>
      <c r="O305" s="4"/>
      <c r="P305" s="4"/>
      <c r="Q305" s="4"/>
      <c r="R305" s="4"/>
      <c r="S305" s="4"/>
      <c r="T305" s="4"/>
      <c r="U305" s="4"/>
      <c r="V305" s="4"/>
      <c r="W305" s="4"/>
      <c r="X305" s="4"/>
      <c r="Y305" s="4"/>
      <c r="Z305" s="4"/>
      <c r="AA305" s="4"/>
    </row>
    <row r="306" ht="15.75" customHeight="1">
      <c r="A306" s="37"/>
      <c r="B306" s="37"/>
      <c r="C306" s="37"/>
      <c r="D306" s="38"/>
      <c r="E306" s="4"/>
      <c r="F306" s="4"/>
      <c r="G306" s="4"/>
      <c r="H306" s="4"/>
      <c r="I306" s="4"/>
      <c r="J306" s="4"/>
      <c r="K306" s="4"/>
      <c r="L306" s="4"/>
      <c r="M306" s="4"/>
      <c r="N306" s="4"/>
      <c r="O306" s="4"/>
      <c r="P306" s="4"/>
      <c r="Q306" s="4"/>
      <c r="R306" s="4"/>
      <c r="S306" s="4"/>
      <c r="T306" s="4"/>
      <c r="U306" s="4"/>
      <c r="V306" s="4"/>
      <c r="W306" s="4"/>
      <c r="X306" s="4"/>
      <c r="Y306" s="4"/>
      <c r="Z306" s="4"/>
      <c r="AA306" s="4"/>
    </row>
    <row r="307" ht="15.75" customHeight="1">
      <c r="A307" s="37"/>
      <c r="B307" s="37"/>
      <c r="C307" s="37"/>
      <c r="D307" s="38"/>
      <c r="E307" s="4"/>
      <c r="F307" s="4"/>
      <c r="G307" s="4"/>
      <c r="H307" s="4"/>
      <c r="I307" s="4"/>
      <c r="J307" s="4"/>
      <c r="K307" s="4"/>
      <c r="L307" s="4"/>
      <c r="M307" s="4"/>
      <c r="N307" s="4"/>
      <c r="O307" s="4"/>
      <c r="P307" s="4"/>
      <c r="Q307" s="4"/>
      <c r="R307" s="4"/>
      <c r="S307" s="4"/>
      <c r="T307" s="4"/>
      <c r="U307" s="4"/>
      <c r="V307" s="4"/>
      <c r="W307" s="4"/>
      <c r="X307" s="4"/>
      <c r="Y307" s="4"/>
      <c r="Z307" s="4"/>
      <c r="AA307" s="4"/>
    </row>
    <row r="308" ht="15.75" customHeight="1">
      <c r="A308" s="37"/>
      <c r="B308" s="37"/>
      <c r="C308" s="37"/>
      <c r="D308" s="38"/>
      <c r="E308" s="4"/>
      <c r="F308" s="4"/>
      <c r="G308" s="4"/>
      <c r="H308" s="4"/>
      <c r="I308" s="4"/>
      <c r="J308" s="4"/>
      <c r="K308" s="4"/>
      <c r="L308" s="4"/>
      <c r="M308" s="4"/>
      <c r="N308" s="4"/>
      <c r="O308" s="4"/>
      <c r="P308" s="4"/>
      <c r="Q308" s="4"/>
      <c r="R308" s="4"/>
      <c r="S308" s="4"/>
      <c r="T308" s="4"/>
      <c r="U308" s="4"/>
      <c r="V308" s="4"/>
      <c r="W308" s="4"/>
      <c r="X308" s="4"/>
      <c r="Y308" s="4"/>
      <c r="Z308" s="4"/>
      <c r="AA308" s="4"/>
    </row>
    <row r="309" ht="15.75" customHeight="1">
      <c r="A309" s="37"/>
      <c r="B309" s="37"/>
      <c r="C309" s="37"/>
      <c r="D309" s="38"/>
      <c r="E309" s="4"/>
      <c r="F309" s="4"/>
      <c r="G309" s="4"/>
      <c r="H309" s="4"/>
      <c r="I309" s="4"/>
      <c r="J309" s="4"/>
      <c r="K309" s="4"/>
      <c r="L309" s="4"/>
      <c r="M309" s="4"/>
      <c r="N309" s="4"/>
      <c r="O309" s="4"/>
      <c r="P309" s="4"/>
      <c r="Q309" s="4"/>
      <c r="R309" s="4"/>
      <c r="S309" s="4"/>
      <c r="T309" s="4"/>
      <c r="U309" s="4"/>
      <c r="V309" s="4"/>
      <c r="W309" s="4"/>
      <c r="X309" s="4"/>
      <c r="Y309" s="4"/>
      <c r="Z309" s="4"/>
      <c r="AA309" s="4"/>
    </row>
    <row r="310" ht="15.75" customHeight="1">
      <c r="A310" s="37"/>
      <c r="B310" s="37"/>
      <c r="C310" s="37"/>
      <c r="D310" s="38"/>
      <c r="E310" s="4"/>
      <c r="F310" s="4"/>
      <c r="G310" s="4"/>
      <c r="H310" s="4"/>
      <c r="I310" s="4"/>
      <c r="J310" s="4"/>
      <c r="K310" s="4"/>
      <c r="L310" s="4"/>
      <c r="M310" s="4"/>
      <c r="N310" s="4"/>
      <c r="O310" s="4"/>
      <c r="P310" s="4"/>
      <c r="Q310" s="4"/>
      <c r="R310" s="4"/>
      <c r="S310" s="4"/>
      <c r="T310" s="4"/>
      <c r="U310" s="4"/>
      <c r="V310" s="4"/>
      <c r="W310" s="4"/>
      <c r="X310" s="4"/>
      <c r="Y310" s="4"/>
      <c r="Z310" s="4"/>
      <c r="AA310" s="4"/>
    </row>
    <row r="311" ht="15.75" customHeight="1">
      <c r="A311" s="37"/>
      <c r="B311" s="37"/>
      <c r="C311" s="37"/>
      <c r="D311" s="38"/>
      <c r="E311" s="4"/>
      <c r="F311" s="4"/>
      <c r="G311" s="4"/>
      <c r="H311" s="4"/>
      <c r="I311" s="4"/>
      <c r="J311" s="4"/>
      <c r="K311" s="4"/>
      <c r="L311" s="4"/>
      <c r="M311" s="4"/>
      <c r="N311" s="4"/>
      <c r="O311" s="4"/>
      <c r="P311" s="4"/>
      <c r="Q311" s="4"/>
      <c r="R311" s="4"/>
      <c r="S311" s="4"/>
      <c r="T311" s="4"/>
      <c r="U311" s="4"/>
      <c r="V311" s="4"/>
      <c r="W311" s="4"/>
      <c r="X311" s="4"/>
      <c r="Y311" s="4"/>
      <c r="Z311" s="4"/>
      <c r="AA311" s="4"/>
    </row>
    <row r="312" ht="15.75" customHeight="1">
      <c r="A312" s="37"/>
      <c r="B312" s="37"/>
      <c r="C312" s="37"/>
      <c r="D312" s="38"/>
      <c r="E312" s="4"/>
      <c r="F312" s="4"/>
      <c r="G312" s="4"/>
      <c r="H312" s="4"/>
      <c r="I312" s="4"/>
      <c r="J312" s="4"/>
      <c r="K312" s="4"/>
      <c r="L312" s="4"/>
      <c r="M312" s="4"/>
      <c r="N312" s="4"/>
      <c r="O312" s="4"/>
      <c r="P312" s="4"/>
      <c r="Q312" s="4"/>
      <c r="R312" s="4"/>
      <c r="S312" s="4"/>
      <c r="T312" s="4"/>
      <c r="U312" s="4"/>
      <c r="V312" s="4"/>
      <c r="W312" s="4"/>
      <c r="X312" s="4"/>
      <c r="Y312" s="4"/>
      <c r="Z312" s="4"/>
      <c r="AA312" s="4"/>
    </row>
    <row r="313" ht="15.75" customHeight="1">
      <c r="A313" s="37"/>
      <c r="B313" s="37"/>
      <c r="C313" s="37"/>
      <c r="D313" s="38"/>
      <c r="E313" s="4"/>
      <c r="F313" s="4"/>
      <c r="G313" s="4"/>
      <c r="H313" s="4"/>
      <c r="I313" s="4"/>
      <c r="J313" s="4"/>
      <c r="K313" s="4"/>
      <c r="L313" s="4"/>
      <c r="M313" s="4"/>
      <c r="N313" s="4"/>
      <c r="O313" s="4"/>
      <c r="P313" s="4"/>
      <c r="Q313" s="4"/>
      <c r="R313" s="4"/>
      <c r="S313" s="4"/>
      <c r="T313" s="4"/>
      <c r="U313" s="4"/>
      <c r="V313" s="4"/>
      <c r="W313" s="4"/>
      <c r="X313" s="4"/>
      <c r="Y313" s="4"/>
      <c r="Z313" s="4"/>
      <c r="AA313" s="4"/>
    </row>
    <row r="314" ht="15.75" customHeight="1">
      <c r="A314" s="37"/>
      <c r="B314" s="37"/>
      <c r="C314" s="37"/>
      <c r="D314" s="38"/>
      <c r="E314" s="4"/>
      <c r="F314" s="4"/>
      <c r="G314" s="4"/>
      <c r="H314" s="4"/>
      <c r="I314" s="4"/>
      <c r="J314" s="4"/>
      <c r="K314" s="4"/>
      <c r="L314" s="4"/>
      <c r="M314" s="4"/>
      <c r="N314" s="4"/>
      <c r="O314" s="4"/>
      <c r="P314" s="4"/>
      <c r="Q314" s="4"/>
      <c r="R314" s="4"/>
      <c r="S314" s="4"/>
      <c r="T314" s="4"/>
      <c r="U314" s="4"/>
      <c r="V314" s="4"/>
      <c r="W314" s="4"/>
      <c r="X314" s="4"/>
      <c r="Y314" s="4"/>
      <c r="Z314" s="4"/>
      <c r="AA314" s="4"/>
    </row>
    <row r="315" ht="15.75" customHeight="1">
      <c r="A315" s="37"/>
      <c r="B315" s="37"/>
      <c r="C315" s="37"/>
      <c r="D315" s="38"/>
      <c r="E315" s="4"/>
      <c r="F315" s="4"/>
      <c r="G315" s="4"/>
      <c r="H315" s="4"/>
      <c r="I315" s="4"/>
      <c r="J315" s="4"/>
      <c r="K315" s="4"/>
      <c r="L315" s="4"/>
      <c r="M315" s="4"/>
      <c r="N315" s="4"/>
      <c r="O315" s="4"/>
      <c r="P315" s="4"/>
      <c r="Q315" s="4"/>
      <c r="R315" s="4"/>
      <c r="S315" s="4"/>
      <c r="T315" s="4"/>
      <c r="U315" s="4"/>
      <c r="V315" s="4"/>
      <c r="W315" s="4"/>
      <c r="X315" s="4"/>
      <c r="Y315" s="4"/>
      <c r="Z315" s="4"/>
      <c r="AA315" s="4"/>
    </row>
    <row r="316" ht="15.75" customHeight="1">
      <c r="A316" s="37"/>
      <c r="B316" s="37"/>
      <c r="C316" s="37"/>
      <c r="D316" s="38"/>
      <c r="E316" s="4"/>
      <c r="F316" s="4"/>
      <c r="G316" s="4"/>
      <c r="H316" s="4"/>
      <c r="I316" s="4"/>
      <c r="J316" s="4"/>
      <c r="K316" s="4"/>
      <c r="L316" s="4"/>
      <c r="M316" s="4"/>
      <c r="N316" s="4"/>
      <c r="O316" s="4"/>
      <c r="P316" s="4"/>
      <c r="Q316" s="4"/>
      <c r="R316" s="4"/>
      <c r="S316" s="4"/>
      <c r="T316" s="4"/>
      <c r="U316" s="4"/>
      <c r="V316" s="4"/>
      <c r="W316" s="4"/>
      <c r="X316" s="4"/>
      <c r="Y316" s="4"/>
      <c r="Z316" s="4"/>
      <c r="AA316" s="4"/>
    </row>
    <row r="317" ht="15.75" customHeight="1">
      <c r="A317" s="37"/>
      <c r="B317" s="37"/>
      <c r="C317" s="37"/>
      <c r="D317" s="38"/>
      <c r="E317" s="4"/>
      <c r="F317" s="4"/>
      <c r="G317" s="4"/>
      <c r="H317" s="4"/>
      <c r="I317" s="4"/>
      <c r="J317" s="4"/>
      <c r="K317" s="4"/>
      <c r="L317" s="4"/>
      <c r="M317" s="4"/>
      <c r="N317" s="4"/>
      <c r="O317" s="4"/>
      <c r="P317" s="4"/>
      <c r="Q317" s="4"/>
      <c r="R317" s="4"/>
      <c r="S317" s="4"/>
      <c r="T317" s="4"/>
      <c r="U317" s="4"/>
      <c r="V317" s="4"/>
      <c r="W317" s="4"/>
      <c r="X317" s="4"/>
      <c r="Y317" s="4"/>
      <c r="Z317" s="4"/>
      <c r="AA317" s="4"/>
    </row>
    <row r="318" ht="15.75" customHeight="1">
      <c r="A318" s="37"/>
      <c r="B318" s="37"/>
      <c r="C318" s="37"/>
      <c r="D318" s="38"/>
      <c r="E318" s="4"/>
      <c r="F318" s="4"/>
      <c r="G318" s="4"/>
      <c r="H318" s="4"/>
      <c r="I318" s="4"/>
      <c r="J318" s="4"/>
      <c r="K318" s="4"/>
      <c r="L318" s="4"/>
      <c r="M318" s="4"/>
      <c r="N318" s="4"/>
      <c r="O318" s="4"/>
      <c r="P318" s="4"/>
      <c r="Q318" s="4"/>
      <c r="R318" s="4"/>
      <c r="S318" s="4"/>
      <c r="T318" s="4"/>
      <c r="U318" s="4"/>
      <c r="V318" s="4"/>
      <c r="W318" s="4"/>
      <c r="X318" s="4"/>
      <c r="Y318" s="4"/>
      <c r="Z318" s="4"/>
      <c r="AA318" s="4"/>
    </row>
    <row r="319" ht="15.75" customHeight="1">
      <c r="A319" s="37"/>
      <c r="B319" s="37"/>
      <c r="C319" s="37"/>
      <c r="D319" s="38"/>
      <c r="E319" s="4"/>
      <c r="F319" s="4"/>
      <c r="G319" s="4"/>
      <c r="H319" s="4"/>
      <c r="I319" s="4"/>
      <c r="J319" s="4"/>
      <c r="K319" s="4"/>
      <c r="L319" s="4"/>
      <c r="M319" s="4"/>
      <c r="N319" s="4"/>
      <c r="O319" s="4"/>
      <c r="P319" s="4"/>
      <c r="Q319" s="4"/>
      <c r="R319" s="4"/>
      <c r="S319" s="4"/>
      <c r="T319" s="4"/>
      <c r="U319" s="4"/>
      <c r="V319" s="4"/>
      <c r="W319" s="4"/>
      <c r="X319" s="4"/>
      <c r="Y319" s="4"/>
      <c r="Z319" s="4"/>
      <c r="AA319" s="4"/>
    </row>
    <row r="320" ht="15.75" customHeight="1">
      <c r="A320" s="37"/>
      <c r="B320" s="37"/>
      <c r="C320" s="37"/>
      <c r="D320" s="38"/>
      <c r="E320" s="4"/>
      <c r="F320" s="4"/>
      <c r="G320" s="4"/>
      <c r="H320" s="4"/>
      <c r="I320" s="4"/>
      <c r="J320" s="4"/>
      <c r="K320" s="4"/>
      <c r="L320" s="4"/>
      <c r="M320" s="4"/>
      <c r="N320" s="4"/>
      <c r="O320" s="4"/>
      <c r="P320" s="4"/>
      <c r="Q320" s="4"/>
      <c r="R320" s="4"/>
      <c r="S320" s="4"/>
      <c r="T320" s="4"/>
      <c r="U320" s="4"/>
      <c r="V320" s="4"/>
      <c r="W320" s="4"/>
      <c r="X320" s="4"/>
      <c r="Y320" s="4"/>
      <c r="Z320" s="4"/>
      <c r="AA320" s="4"/>
    </row>
    <row r="321" ht="15.75" customHeight="1">
      <c r="A321" s="37"/>
      <c r="B321" s="37"/>
      <c r="C321" s="37"/>
      <c r="D321" s="38"/>
      <c r="E321" s="4"/>
      <c r="F321" s="4"/>
      <c r="G321" s="4"/>
      <c r="H321" s="4"/>
      <c r="I321" s="4"/>
      <c r="J321" s="4"/>
      <c r="K321" s="4"/>
      <c r="L321" s="4"/>
      <c r="M321" s="4"/>
      <c r="N321" s="4"/>
      <c r="O321" s="4"/>
      <c r="P321" s="4"/>
      <c r="Q321" s="4"/>
      <c r="R321" s="4"/>
      <c r="S321" s="4"/>
      <c r="T321" s="4"/>
      <c r="U321" s="4"/>
      <c r="V321" s="4"/>
      <c r="W321" s="4"/>
      <c r="X321" s="4"/>
      <c r="Y321" s="4"/>
      <c r="Z321" s="4"/>
      <c r="AA321" s="4"/>
    </row>
    <row r="322" ht="15.75" customHeight="1">
      <c r="A322" s="37"/>
      <c r="B322" s="37"/>
      <c r="C322" s="37"/>
      <c r="D322" s="38"/>
      <c r="E322" s="4"/>
      <c r="F322" s="4"/>
      <c r="G322" s="4"/>
      <c r="H322" s="4"/>
      <c r="I322" s="4"/>
      <c r="J322" s="4"/>
      <c r="K322" s="4"/>
      <c r="L322" s="4"/>
      <c r="M322" s="4"/>
      <c r="N322" s="4"/>
      <c r="O322" s="4"/>
      <c r="P322" s="4"/>
      <c r="Q322" s="4"/>
      <c r="R322" s="4"/>
      <c r="S322" s="4"/>
      <c r="T322" s="4"/>
      <c r="U322" s="4"/>
      <c r="V322" s="4"/>
      <c r="W322" s="4"/>
      <c r="X322" s="4"/>
      <c r="Y322" s="4"/>
      <c r="Z322" s="4"/>
      <c r="AA322" s="4"/>
    </row>
    <row r="323" ht="15.75" customHeight="1">
      <c r="A323" s="37"/>
      <c r="B323" s="37"/>
      <c r="C323" s="37"/>
      <c r="D323" s="38"/>
      <c r="E323" s="4"/>
      <c r="F323" s="4"/>
      <c r="G323" s="4"/>
      <c r="H323" s="4"/>
      <c r="I323" s="4"/>
      <c r="J323" s="4"/>
      <c r="K323" s="4"/>
      <c r="L323" s="4"/>
      <c r="M323" s="4"/>
      <c r="N323" s="4"/>
      <c r="O323" s="4"/>
      <c r="P323" s="4"/>
      <c r="Q323" s="4"/>
      <c r="R323" s="4"/>
      <c r="S323" s="4"/>
      <c r="T323" s="4"/>
      <c r="U323" s="4"/>
      <c r="V323" s="4"/>
      <c r="W323" s="4"/>
      <c r="X323" s="4"/>
      <c r="Y323" s="4"/>
      <c r="Z323" s="4"/>
      <c r="AA323" s="4"/>
    </row>
    <row r="324" ht="15.75" customHeight="1">
      <c r="A324" s="37"/>
      <c r="B324" s="37"/>
      <c r="C324" s="37"/>
      <c r="D324" s="38"/>
      <c r="E324" s="4"/>
      <c r="F324" s="4"/>
      <c r="G324" s="4"/>
      <c r="H324" s="4"/>
      <c r="I324" s="4"/>
      <c r="J324" s="4"/>
      <c r="K324" s="4"/>
      <c r="L324" s="4"/>
      <c r="M324" s="4"/>
      <c r="N324" s="4"/>
      <c r="O324" s="4"/>
      <c r="P324" s="4"/>
      <c r="Q324" s="4"/>
      <c r="R324" s="4"/>
      <c r="S324" s="4"/>
      <c r="T324" s="4"/>
      <c r="U324" s="4"/>
      <c r="V324" s="4"/>
      <c r="W324" s="4"/>
      <c r="X324" s="4"/>
      <c r="Y324" s="4"/>
      <c r="Z324" s="4"/>
      <c r="AA324" s="4"/>
    </row>
    <row r="325" ht="15.75" customHeight="1">
      <c r="A325" s="37"/>
      <c r="B325" s="37"/>
      <c r="C325" s="37"/>
      <c r="D325" s="38"/>
      <c r="E325" s="4"/>
      <c r="F325" s="4"/>
      <c r="G325" s="4"/>
      <c r="H325" s="4"/>
      <c r="I325" s="4"/>
      <c r="J325" s="4"/>
      <c r="K325" s="4"/>
      <c r="L325" s="4"/>
      <c r="M325" s="4"/>
      <c r="N325" s="4"/>
      <c r="O325" s="4"/>
      <c r="P325" s="4"/>
      <c r="Q325" s="4"/>
      <c r="R325" s="4"/>
      <c r="S325" s="4"/>
      <c r="T325" s="4"/>
      <c r="U325" s="4"/>
      <c r="V325" s="4"/>
      <c r="W325" s="4"/>
      <c r="X325" s="4"/>
      <c r="Y325" s="4"/>
      <c r="Z325" s="4"/>
      <c r="AA325" s="4"/>
    </row>
    <row r="326" ht="15.75" customHeight="1">
      <c r="A326" s="37"/>
      <c r="B326" s="37"/>
      <c r="C326" s="37"/>
      <c r="D326" s="38"/>
      <c r="E326" s="4"/>
      <c r="F326" s="4"/>
      <c r="G326" s="4"/>
      <c r="H326" s="4"/>
      <c r="I326" s="4"/>
      <c r="J326" s="4"/>
      <c r="K326" s="4"/>
      <c r="L326" s="4"/>
      <c r="M326" s="4"/>
      <c r="N326" s="4"/>
      <c r="O326" s="4"/>
      <c r="P326" s="4"/>
      <c r="Q326" s="4"/>
      <c r="R326" s="4"/>
      <c r="S326" s="4"/>
      <c r="T326" s="4"/>
      <c r="U326" s="4"/>
      <c r="V326" s="4"/>
      <c r="W326" s="4"/>
      <c r="X326" s="4"/>
      <c r="Y326" s="4"/>
      <c r="Z326" s="4"/>
      <c r="AA326" s="4"/>
    </row>
    <row r="327" ht="15.75" customHeight="1">
      <c r="A327" s="37"/>
      <c r="B327" s="37"/>
      <c r="C327" s="37"/>
      <c r="D327" s="38"/>
      <c r="E327" s="4"/>
      <c r="F327" s="4"/>
      <c r="G327" s="4"/>
      <c r="H327" s="4"/>
      <c r="I327" s="4"/>
      <c r="J327" s="4"/>
      <c r="K327" s="4"/>
      <c r="L327" s="4"/>
      <c r="M327" s="4"/>
      <c r="N327" s="4"/>
      <c r="O327" s="4"/>
      <c r="P327" s="4"/>
      <c r="Q327" s="4"/>
      <c r="R327" s="4"/>
      <c r="S327" s="4"/>
      <c r="T327" s="4"/>
      <c r="U327" s="4"/>
      <c r="V327" s="4"/>
      <c r="W327" s="4"/>
      <c r="X327" s="4"/>
      <c r="Y327" s="4"/>
      <c r="Z327" s="4"/>
      <c r="AA327" s="4"/>
    </row>
    <row r="328" ht="15.75" customHeight="1">
      <c r="A328" s="37"/>
      <c r="B328" s="37"/>
      <c r="C328" s="37"/>
      <c r="D328" s="38"/>
      <c r="E328" s="4"/>
      <c r="F328" s="4"/>
      <c r="G328" s="4"/>
      <c r="H328" s="4"/>
      <c r="I328" s="4"/>
      <c r="J328" s="4"/>
      <c r="K328" s="4"/>
      <c r="L328" s="4"/>
      <c r="M328" s="4"/>
      <c r="N328" s="4"/>
      <c r="O328" s="4"/>
      <c r="P328" s="4"/>
      <c r="Q328" s="4"/>
      <c r="R328" s="4"/>
      <c r="S328" s="4"/>
      <c r="T328" s="4"/>
      <c r="U328" s="4"/>
      <c r="V328" s="4"/>
      <c r="W328" s="4"/>
      <c r="X328" s="4"/>
      <c r="Y328" s="4"/>
      <c r="Z328" s="4"/>
      <c r="AA328" s="4"/>
    </row>
    <row r="329" ht="15.75" customHeight="1">
      <c r="A329" s="37"/>
      <c r="B329" s="37"/>
      <c r="C329" s="37"/>
      <c r="D329" s="38"/>
      <c r="E329" s="4"/>
      <c r="F329" s="4"/>
      <c r="G329" s="4"/>
      <c r="H329" s="4"/>
      <c r="I329" s="4"/>
      <c r="J329" s="4"/>
      <c r="K329" s="4"/>
      <c r="L329" s="4"/>
      <c r="M329" s="4"/>
      <c r="N329" s="4"/>
      <c r="O329" s="4"/>
      <c r="P329" s="4"/>
      <c r="Q329" s="4"/>
      <c r="R329" s="4"/>
      <c r="S329" s="4"/>
      <c r="T329" s="4"/>
      <c r="U329" s="4"/>
      <c r="V329" s="4"/>
      <c r="W329" s="4"/>
      <c r="X329" s="4"/>
      <c r="Y329" s="4"/>
      <c r="Z329" s="4"/>
      <c r="AA329" s="4"/>
    </row>
    <row r="330" ht="15.75" customHeight="1">
      <c r="A330" s="37"/>
      <c r="B330" s="37"/>
      <c r="C330" s="37"/>
      <c r="D330" s="38"/>
      <c r="E330" s="4"/>
      <c r="F330" s="4"/>
      <c r="G330" s="4"/>
      <c r="H330" s="4"/>
      <c r="I330" s="4"/>
      <c r="J330" s="4"/>
      <c r="K330" s="4"/>
      <c r="L330" s="4"/>
      <c r="M330" s="4"/>
      <c r="N330" s="4"/>
      <c r="O330" s="4"/>
      <c r="P330" s="4"/>
      <c r="Q330" s="4"/>
      <c r="R330" s="4"/>
      <c r="S330" s="4"/>
      <c r="T330" s="4"/>
      <c r="U330" s="4"/>
      <c r="V330" s="4"/>
      <c r="W330" s="4"/>
      <c r="X330" s="4"/>
      <c r="Y330" s="4"/>
      <c r="Z330" s="4"/>
      <c r="AA330" s="4"/>
    </row>
    <row r="331" ht="15.75" customHeight="1">
      <c r="A331" s="37"/>
      <c r="B331" s="37"/>
      <c r="C331" s="37"/>
      <c r="D331" s="38"/>
      <c r="E331" s="4"/>
      <c r="F331" s="4"/>
      <c r="G331" s="4"/>
      <c r="H331" s="4"/>
      <c r="I331" s="4"/>
      <c r="J331" s="4"/>
      <c r="K331" s="4"/>
      <c r="L331" s="4"/>
      <c r="M331" s="4"/>
      <c r="N331" s="4"/>
      <c r="O331" s="4"/>
      <c r="P331" s="4"/>
      <c r="Q331" s="4"/>
      <c r="R331" s="4"/>
      <c r="S331" s="4"/>
      <c r="T331" s="4"/>
      <c r="U331" s="4"/>
      <c r="V331" s="4"/>
      <c r="W331" s="4"/>
      <c r="X331" s="4"/>
      <c r="Y331" s="4"/>
      <c r="Z331" s="4"/>
      <c r="AA331" s="4"/>
    </row>
    <row r="332" ht="15.75" customHeight="1">
      <c r="A332" s="37"/>
      <c r="B332" s="37"/>
      <c r="C332" s="37"/>
      <c r="D332" s="38"/>
      <c r="E332" s="4"/>
      <c r="F332" s="4"/>
      <c r="G332" s="4"/>
      <c r="H332" s="4"/>
      <c r="I332" s="4"/>
      <c r="J332" s="4"/>
      <c r="K332" s="4"/>
      <c r="L332" s="4"/>
      <c r="M332" s="4"/>
      <c r="N332" s="4"/>
      <c r="O332" s="4"/>
      <c r="P332" s="4"/>
      <c r="Q332" s="4"/>
      <c r="R332" s="4"/>
      <c r="S332" s="4"/>
      <c r="T332" s="4"/>
      <c r="U332" s="4"/>
      <c r="V332" s="4"/>
      <c r="W332" s="4"/>
      <c r="X332" s="4"/>
      <c r="Y332" s="4"/>
      <c r="Z332" s="4"/>
      <c r="AA332" s="4"/>
    </row>
    <row r="333" ht="15.75" customHeight="1">
      <c r="A333" s="37"/>
      <c r="B333" s="37"/>
      <c r="C333" s="37"/>
      <c r="D333" s="38"/>
      <c r="E333" s="4"/>
      <c r="F333" s="4"/>
      <c r="G333" s="4"/>
      <c r="H333" s="4"/>
      <c r="I333" s="4"/>
      <c r="J333" s="4"/>
      <c r="K333" s="4"/>
      <c r="L333" s="4"/>
      <c r="M333" s="4"/>
      <c r="N333" s="4"/>
      <c r="O333" s="4"/>
      <c r="P333" s="4"/>
      <c r="Q333" s="4"/>
      <c r="R333" s="4"/>
      <c r="S333" s="4"/>
      <c r="T333" s="4"/>
      <c r="U333" s="4"/>
      <c r="V333" s="4"/>
      <c r="W333" s="4"/>
      <c r="X333" s="4"/>
      <c r="Y333" s="4"/>
      <c r="Z333" s="4"/>
      <c r="AA333" s="4"/>
    </row>
    <row r="334" ht="15.75" customHeight="1">
      <c r="A334" s="37"/>
      <c r="B334" s="37"/>
      <c r="C334" s="37"/>
      <c r="D334" s="38"/>
      <c r="E334" s="4"/>
      <c r="F334" s="4"/>
      <c r="G334" s="4"/>
      <c r="H334" s="4"/>
      <c r="I334" s="4"/>
      <c r="J334" s="4"/>
      <c r="K334" s="4"/>
      <c r="L334" s="4"/>
      <c r="M334" s="4"/>
      <c r="N334" s="4"/>
      <c r="O334" s="4"/>
      <c r="P334" s="4"/>
      <c r="Q334" s="4"/>
      <c r="R334" s="4"/>
      <c r="S334" s="4"/>
      <c r="T334" s="4"/>
      <c r="U334" s="4"/>
      <c r="V334" s="4"/>
      <c r="W334" s="4"/>
      <c r="X334" s="4"/>
      <c r="Y334" s="4"/>
      <c r="Z334" s="4"/>
      <c r="AA334" s="4"/>
    </row>
    <row r="335" ht="15.75" customHeight="1">
      <c r="A335" s="37"/>
      <c r="B335" s="37"/>
      <c r="C335" s="37"/>
      <c r="D335" s="38"/>
      <c r="E335" s="4"/>
      <c r="F335" s="4"/>
      <c r="G335" s="4"/>
      <c r="H335" s="4"/>
      <c r="I335" s="4"/>
      <c r="J335" s="4"/>
      <c r="K335" s="4"/>
      <c r="L335" s="4"/>
      <c r="M335" s="4"/>
      <c r="N335" s="4"/>
      <c r="O335" s="4"/>
      <c r="P335" s="4"/>
      <c r="Q335" s="4"/>
      <c r="R335" s="4"/>
      <c r="S335" s="4"/>
      <c r="T335" s="4"/>
      <c r="U335" s="4"/>
      <c r="V335" s="4"/>
      <c r="W335" s="4"/>
      <c r="X335" s="4"/>
      <c r="Y335" s="4"/>
      <c r="Z335" s="4"/>
      <c r="AA335" s="4"/>
    </row>
    <row r="336" ht="15.75" customHeight="1">
      <c r="A336" s="37"/>
      <c r="B336" s="37"/>
      <c r="C336" s="37"/>
      <c r="D336" s="38"/>
      <c r="E336" s="4"/>
      <c r="F336" s="4"/>
      <c r="G336" s="4"/>
      <c r="H336" s="4"/>
      <c r="I336" s="4"/>
      <c r="J336" s="4"/>
      <c r="K336" s="4"/>
      <c r="L336" s="4"/>
      <c r="M336" s="4"/>
      <c r="N336" s="4"/>
      <c r="O336" s="4"/>
      <c r="P336" s="4"/>
      <c r="Q336" s="4"/>
      <c r="R336" s="4"/>
      <c r="S336" s="4"/>
      <c r="T336" s="4"/>
      <c r="U336" s="4"/>
      <c r="V336" s="4"/>
      <c r="W336" s="4"/>
      <c r="X336" s="4"/>
      <c r="Y336" s="4"/>
      <c r="Z336" s="4"/>
      <c r="AA336" s="4"/>
    </row>
    <row r="337" ht="15.75" customHeight="1">
      <c r="A337" s="37"/>
      <c r="B337" s="37"/>
      <c r="C337" s="37"/>
      <c r="D337" s="38"/>
      <c r="E337" s="4"/>
      <c r="F337" s="4"/>
      <c r="G337" s="4"/>
      <c r="H337" s="4"/>
      <c r="I337" s="4"/>
      <c r="J337" s="4"/>
      <c r="K337" s="4"/>
      <c r="L337" s="4"/>
      <c r="M337" s="4"/>
      <c r="N337" s="4"/>
      <c r="O337" s="4"/>
      <c r="P337" s="4"/>
      <c r="Q337" s="4"/>
      <c r="R337" s="4"/>
      <c r="S337" s="4"/>
      <c r="T337" s="4"/>
      <c r="U337" s="4"/>
      <c r="V337" s="4"/>
      <c r="W337" s="4"/>
      <c r="X337" s="4"/>
      <c r="Y337" s="4"/>
      <c r="Z337" s="4"/>
      <c r="AA337" s="4"/>
    </row>
    <row r="338" ht="15.75" customHeight="1">
      <c r="A338" s="37"/>
      <c r="B338" s="37"/>
      <c r="C338" s="37"/>
      <c r="D338" s="38"/>
      <c r="E338" s="4"/>
      <c r="F338" s="4"/>
      <c r="G338" s="4"/>
      <c r="H338" s="4"/>
      <c r="I338" s="4"/>
      <c r="J338" s="4"/>
      <c r="K338" s="4"/>
      <c r="L338" s="4"/>
      <c r="M338" s="4"/>
      <c r="N338" s="4"/>
      <c r="O338" s="4"/>
      <c r="P338" s="4"/>
      <c r="Q338" s="4"/>
      <c r="R338" s="4"/>
      <c r="S338" s="4"/>
      <c r="T338" s="4"/>
      <c r="U338" s="4"/>
      <c r="V338" s="4"/>
      <c r="W338" s="4"/>
      <c r="X338" s="4"/>
      <c r="Y338" s="4"/>
      <c r="Z338" s="4"/>
      <c r="AA338" s="4"/>
    </row>
    <row r="339" ht="15.75" customHeight="1">
      <c r="A339" s="37"/>
      <c r="B339" s="37"/>
      <c r="C339" s="37"/>
      <c r="D339" s="38"/>
      <c r="E339" s="4"/>
      <c r="F339" s="4"/>
      <c r="G339" s="4"/>
      <c r="H339" s="4"/>
      <c r="I339" s="4"/>
      <c r="J339" s="4"/>
      <c r="K339" s="4"/>
      <c r="L339" s="4"/>
      <c r="M339" s="4"/>
      <c r="N339" s="4"/>
      <c r="O339" s="4"/>
      <c r="P339" s="4"/>
      <c r="Q339" s="4"/>
      <c r="R339" s="4"/>
      <c r="S339" s="4"/>
      <c r="T339" s="4"/>
      <c r="U339" s="4"/>
      <c r="V339" s="4"/>
      <c r="W339" s="4"/>
      <c r="X339" s="4"/>
      <c r="Y339" s="4"/>
      <c r="Z339" s="4"/>
      <c r="AA339" s="4"/>
    </row>
    <row r="340" ht="15.75" customHeight="1">
      <c r="A340" s="37"/>
      <c r="B340" s="37"/>
      <c r="C340" s="37"/>
      <c r="D340" s="38"/>
      <c r="E340" s="4"/>
      <c r="F340" s="4"/>
      <c r="G340" s="4"/>
      <c r="H340" s="4"/>
      <c r="I340" s="4"/>
      <c r="J340" s="4"/>
      <c r="K340" s="4"/>
      <c r="L340" s="4"/>
      <c r="M340" s="4"/>
      <c r="N340" s="4"/>
      <c r="O340" s="4"/>
      <c r="P340" s="4"/>
      <c r="Q340" s="4"/>
      <c r="R340" s="4"/>
      <c r="S340" s="4"/>
      <c r="T340" s="4"/>
      <c r="U340" s="4"/>
      <c r="V340" s="4"/>
      <c r="W340" s="4"/>
      <c r="X340" s="4"/>
      <c r="Y340" s="4"/>
      <c r="Z340" s="4"/>
      <c r="AA340" s="4"/>
    </row>
    <row r="341" ht="15.75" customHeight="1">
      <c r="A341" s="37"/>
      <c r="B341" s="37"/>
      <c r="C341" s="37"/>
      <c r="D341" s="38"/>
      <c r="E341" s="4"/>
      <c r="F341" s="4"/>
      <c r="G341" s="4"/>
      <c r="H341" s="4"/>
      <c r="I341" s="4"/>
      <c r="J341" s="4"/>
      <c r="K341" s="4"/>
      <c r="L341" s="4"/>
      <c r="M341" s="4"/>
      <c r="N341" s="4"/>
      <c r="O341" s="4"/>
      <c r="P341" s="4"/>
      <c r="Q341" s="4"/>
      <c r="R341" s="4"/>
      <c r="S341" s="4"/>
      <c r="T341" s="4"/>
      <c r="U341" s="4"/>
      <c r="V341" s="4"/>
      <c r="W341" s="4"/>
      <c r="X341" s="4"/>
      <c r="Y341" s="4"/>
      <c r="Z341" s="4"/>
      <c r="AA341" s="4"/>
    </row>
    <row r="342" ht="15.75" customHeight="1">
      <c r="A342" s="37"/>
      <c r="B342" s="37"/>
      <c r="C342" s="37"/>
      <c r="D342" s="38"/>
      <c r="E342" s="4"/>
      <c r="F342" s="4"/>
      <c r="G342" s="4"/>
      <c r="H342" s="4"/>
      <c r="I342" s="4"/>
      <c r="J342" s="4"/>
      <c r="K342" s="4"/>
      <c r="L342" s="4"/>
      <c r="M342" s="4"/>
      <c r="N342" s="4"/>
      <c r="O342" s="4"/>
      <c r="P342" s="4"/>
      <c r="Q342" s="4"/>
      <c r="R342" s="4"/>
      <c r="S342" s="4"/>
      <c r="T342" s="4"/>
      <c r="U342" s="4"/>
      <c r="V342" s="4"/>
      <c r="W342" s="4"/>
      <c r="X342" s="4"/>
      <c r="Y342" s="4"/>
      <c r="Z342" s="4"/>
      <c r="AA342" s="4"/>
    </row>
    <row r="343" ht="15.75" customHeight="1">
      <c r="A343" s="37"/>
      <c r="B343" s="37"/>
      <c r="C343" s="37"/>
      <c r="D343" s="38"/>
      <c r="E343" s="4"/>
      <c r="F343" s="4"/>
      <c r="G343" s="4"/>
      <c r="H343" s="4"/>
      <c r="I343" s="4"/>
      <c r="J343" s="4"/>
      <c r="K343" s="4"/>
      <c r="L343" s="4"/>
      <c r="M343" s="4"/>
      <c r="N343" s="4"/>
      <c r="O343" s="4"/>
      <c r="P343" s="4"/>
      <c r="Q343" s="4"/>
      <c r="R343" s="4"/>
      <c r="S343" s="4"/>
      <c r="T343" s="4"/>
      <c r="U343" s="4"/>
      <c r="V343" s="4"/>
      <c r="W343" s="4"/>
      <c r="X343" s="4"/>
      <c r="Y343" s="4"/>
      <c r="Z343" s="4"/>
      <c r="AA343" s="4"/>
    </row>
    <row r="344" ht="15.75" customHeight="1">
      <c r="A344" s="37"/>
      <c r="B344" s="37"/>
      <c r="C344" s="37"/>
      <c r="D344" s="38"/>
      <c r="E344" s="4"/>
      <c r="F344" s="4"/>
      <c r="G344" s="4"/>
      <c r="H344" s="4"/>
      <c r="I344" s="4"/>
      <c r="J344" s="4"/>
      <c r="K344" s="4"/>
      <c r="L344" s="4"/>
      <c r="M344" s="4"/>
      <c r="N344" s="4"/>
      <c r="O344" s="4"/>
      <c r="P344" s="4"/>
      <c r="Q344" s="4"/>
      <c r="R344" s="4"/>
      <c r="S344" s="4"/>
      <c r="T344" s="4"/>
      <c r="U344" s="4"/>
      <c r="V344" s="4"/>
      <c r="W344" s="4"/>
      <c r="X344" s="4"/>
      <c r="Y344" s="4"/>
      <c r="Z344" s="4"/>
      <c r="AA344" s="4"/>
    </row>
    <row r="345" ht="15.75" customHeight="1">
      <c r="A345" s="37"/>
      <c r="B345" s="37"/>
      <c r="C345" s="37"/>
      <c r="D345" s="38"/>
      <c r="E345" s="4"/>
      <c r="F345" s="4"/>
      <c r="G345" s="4"/>
      <c r="H345" s="4"/>
      <c r="I345" s="4"/>
      <c r="J345" s="4"/>
      <c r="K345" s="4"/>
      <c r="L345" s="4"/>
      <c r="M345" s="4"/>
      <c r="N345" s="4"/>
      <c r="O345" s="4"/>
      <c r="P345" s="4"/>
      <c r="Q345" s="4"/>
      <c r="R345" s="4"/>
      <c r="S345" s="4"/>
      <c r="T345" s="4"/>
      <c r="U345" s="4"/>
      <c r="V345" s="4"/>
      <c r="W345" s="4"/>
      <c r="X345" s="4"/>
      <c r="Y345" s="4"/>
      <c r="Z345" s="4"/>
      <c r="AA345" s="4"/>
    </row>
    <row r="346" ht="15.75" customHeight="1">
      <c r="A346" s="37"/>
      <c r="B346" s="37"/>
      <c r="C346" s="37"/>
      <c r="D346" s="38"/>
      <c r="E346" s="4"/>
      <c r="F346" s="4"/>
      <c r="G346" s="4"/>
      <c r="H346" s="4"/>
      <c r="I346" s="4"/>
      <c r="J346" s="4"/>
      <c r="K346" s="4"/>
      <c r="L346" s="4"/>
      <c r="M346" s="4"/>
      <c r="N346" s="4"/>
      <c r="O346" s="4"/>
      <c r="P346" s="4"/>
      <c r="Q346" s="4"/>
      <c r="R346" s="4"/>
      <c r="S346" s="4"/>
      <c r="T346" s="4"/>
      <c r="U346" s="4"/>
      <c r="V346" s="4"/>
      <c r="W346" s="4"/>
      <c r="X346" s="4"/>
      <c r="Y346" s="4"/>
      <c r="Z346" s="4"/>
      <c r="AA346" s="4"/>
    </row>
    <row r="347" ht="15.75" customHeight="1">
      <c r="A347" s="37"/>
      <c r="B347" s="37"/>
      <c r="C347" s="37"/>
      <c r="D347" s="38"/>
      <c r="E347" s="4"/>
      <c r="F347" s="4"/>
      <c r="G347" s="4"/>
      <c r="H347" s="4"/>
      <c r="I347" s="4"/>
      <c r="J347" s="4"/>
      <c r="K347" s="4"/>
      <c r="L347" s="4"/>
      <c r="M347" s="4"/>
      <c r="N347" s="4"/>
      <c r="O347" s="4"/>
      <c r="P347" s="4"/>
      <c r="Q347" s="4"/>
      <c r="R347" s="4"/>
      <c r="S347" s="4"/>
      <c r="T347" s="4"/>
      <c r="U347" s="4"/>
      <c r="V347" s="4"/>
      <c r="W347" s="4"/>
      <c r="X347" s="4"/>
      <c r="Y347" s="4"/>
      <c r="Z347" s="4"/>
      <c r="AA347" s="4"/>
    </row>
    <row r="348" ht="15.75" customHeight="1">
      <c r="A348" s="37"/>
      <c r="B348" s="37"/>
      <c r="C348" s="37"/>
      <c r="D348" s="38"/>
      <c r="E348" s="4"/>
      <c r="F348" s="4"/>
      <c r="G348" s="4"/>
      <c r="H348" s="4"/>
      <c r="I348" s="4"/>
      <c r="J348" s="4"/>
      <c r="K348" s="4"/>
      <c r="L348" s="4"/>
      <c r="M348" s="4"/>
      <c r="N348" s="4"/>
      <c r="O348" s="4"/>
      <c r="P348" s="4"/>
      <c r="Q348" s="4"/>
      <c r="R348" s="4"/>
      <c r="S348" s="4"/>
      <c r="T348" s="4"/>
      <c r="U348" s="4"/>
      <c r="V348" s="4"/>
      <c r="W348" s="4"/>
      <c r="X348" s="4"/>
      <c r="Y348" s="4"/>
      <c r="Z348" s="4"/>
      <c r="AA348" s="4"/>
    </row>
    <row r="349" ht="15.75" customHeight="1">
      <c r="A349" s="37"/>
      <c r="B349" s="37"/>
      <c r="C349" s="37"/>
      <c r="D349" s="38"/>
      <c r="E349" s="4"/>
      <c r="F349" s="4"/>
      <c r="G349" s="4"/>
      <c r="H349" s="4"/>
      <c r="I349" s="4"/>
      <c r="J349" s="4"/>
      <c r="K349" s="4"/>
      <c r="L349" s="4"/>
      <c r="M349" s="4"/>
      <c r="N349" s="4"/>
      <c r="O349" s="4"/>
      <c r="P349" s="4"/>
      <c r="Q349" s="4"/>
      <c r="R349" s="4"/>
      <c r="S349" s="4"/>
      <c r="T349" s="4"/>
      <c r="U349" s="4"/>
      <c r="V349" s="4"/>
      <c r="W349" s="4"/>
      <c r="X349" s="4"/>
      <c r="Y349" s="4"/>
      <c r="Z349" s="4"/>
      <c r="AA349" s="4"/>
    </row>
    <row r="350" ht="15.75" customHeight="1">
      <c r="A350" s="37"/>
      <c r="B350" s="37"/>
      <c r="C350" s="37"/>
      <c r="D350" s="38"/>
      <c r="E350" s="4"/>
      <c r="F350" s="4"/>
      <c r="G350" s="4"/>
      <c r="H350" s="4"/>
      <c r="I350" s="4"/>
      <c r="J350" s="4"/>
      <c r="K350" s="4"/>
      <c r="L350" s="4"/>
      <c r="M350" s="4"/>
      <c r="N350" s="4"/>
      <c r="O350" s="4"/>
      <c r="P350" s="4"/>
      <c r="Q350" s="4"/>
      <c r="R350" s="4"/>
      <c r="S350" s="4"/>
      <c r="T350" s="4"/>
      <c r="U350" s="4"/>
      <c r="V350" s="4"/>
      <c r="W350" s="4"/>
      <c r="X350" s="4"/>
      <c r="Y350" s="4"/>
      <c r="Z350" s="4"/>
      <c r="AA350" s="4"/>
    </row>
    <row r="351" ht="15.75" customHeight="1">
      <c r="A351" s="37"/>
      <c r="B351" s="37"/>
      <c r="C351" s="37"/>
      <c r="D351" s="38"/>
      <c r="E351" s="4"/>
      <c r="F351" s="4"/>
      <c r="G351" s="4"/>
      <c r="H351" s="4"/>
      <c r="I351" s="4"/>
      <c r="J351" s="4"/>
      <c r="K351" s="4"/>
      <c r="L351" s="4"/>
      <c r="M351" s="4"/>
      <c r="N351" s="4"/>
      <c r="O351" s="4"/>
      <c r="P351" s="4"/>
      <c r="Q351" s="4"/>
      <c r="R351" s="4"/>
      <c r="S351" s="4"/>
      <c r="T351" s="4"/>
      <c r="U351" s="4"/>
      <c r="V351" s="4"/>
      <c r="W351" s="4"/>
      <c r="X351" s="4"/>
      <c r="Y351" s="4"/>
      <c r="Z351" s="4"/>
      <c r="AA351" s="4"/>
    </row>
    <row r="352" ht="15.75" customHeight="1">
      <c r="A352" s="37"/>
      <c r="B352" s="37"/>
      <c r="C352" s="37"/>
      <c r="D352" s="38"/>
      <c r="E352" s="4"/>
      <c r="F352" s="4"/>
      <c r="G352" s="4"/>
      <c r="H352" s="4"/>
      <c r="I352" s="4"/>
      <c r="J352" s="4"/>
      <c r="K352" s="4"/>
      <c r="L352" s="4"/>
      <c r="M352" s="4"/>
      <c r="N352" s="4"/>
      <c r="O352" s="4"/>
      <c r="P352" s="4"/>
      <c r="Q352" s="4"/>
      <c r="R352" s="4"/>
      <c r="S352" s="4"/>
      <c r="T352" s="4"/>
      <c r="U352" s="4"/>
      <c r="V352" s="4"/>
      <c r="W352" s="4"/>
      <c r="X352" s="4"/>
      <c r="Y352" s="4"/>
      <c r="Z352" s="4"/>
      <c r="AA352" s="4"/>
    </row>
    <row r="353" ht="15.75" customHeight="1">
      <c r="A353" s="37"/>
      <c r="B353" s="37"/>
      <c r="C353" s="37"/>
      <c r="D353" s="38"/>
      <c r="E353" s="4"/>
      <c r="F353" s="4"/>
      <c r="G353" s="4"/>
      <c r="H353" s="4"/>
      <c r="I353" s="4"/>
      <c r="J353" s="4"/>
      <c r="K353" s="4"/>
      <c r="L353" s="4"/>
      <c r="M353" s="4"/>
      <c r="N353" s="4"/>
      <c r="O353" s="4"/>
      <c r="P353" s="4"/>
      <c r="Q353" s="4"/>
      <c r="R353" s="4"/>
      <c r="S353" s="4"/>
      <c r="T353" s="4"/>
      <c r="U353" s="4"/>
      <c r="V353" s="4"/>
      <c r="W353" s="4"/>
      <c r="X353" s="4"/>
      <c r="Y353" s="4"/>
      <c r="Z353" s="4"/>
      <c r="AA353" s="4"/>
    </row>
    <row r="354" ht="15.75" customHeight="1">
      <c r="A354" s="37"/>
      <c r="B354" s="37"/>
      <c r="C354" s="37"/>
      <c r="D354" s="38"/>
      <c r="E354" s="4"/>
      <c r="F354" s="4"/>
      <c r="G354" s="4"/>
      <c r="H354" s="4"/>
      <c r="I354" s="4"/>
      <c r="J354" s="4"/>
      <c r="K354" s="4"/>
      <c r="L354" s="4"/>
      <c r="M354" s="4"/>
      <c r="N354" s="4"/>
      <c r="O354" s="4"/>
      <c r="P354" s="4"/>
      <c r="Q354" s="4"/>
      <c r="R354" s="4"/>
      <c r="S354" s="4"/>
      <c r="T354" s="4"/>
      <c r="U354" s="4"/>
      <c r="V354" s="4"/>
      <c r="W354" s="4"/>
      <c r="X354" s="4"/>
      <c r="Y354" s="4"/>
      <c r="Z354" s="4"/>
      <c r="AA354" s="4"/>
    </row>
    <row r="355" ht="15.75" customHeight="1">
      <c r="A355" s="37"/>
      <c r="B355" s="37"/>
      <c r="C355" s="37"/>
      <c r="D355" s="38"/>
      <c r="E355" s="4"/>
      <c r="F355" s="4"/>
      <c r="G355" s="4"/>
      <c r="H355" s="4"/>
      <c r="I355" s="4"/>
      <c r="J355" s="4"/>
      <c r="K355" s="4"/>
      <c r="L355" s="4"/>
      <c r="M355" s="4"/>
      <c r="N355" s="4"/>
      <c r="O355" s="4"/>
      <c r="P355" s="4"/>
      <c r="Q355" s="4"/>
      <c r="R355" s="4"/>
      <c r="S355" s="4"/>
      <c r="T355" s="4"/>
      <c r="U355" s="4"/>
      <c r="V355" s="4"/>
      <c r="W355" s="4"/>
      <c r="X355" s="4"/>
      <c r="Y355" s="4"/>
      <c r="Z355" s="4"/>
      <c r="AA355" s="4"/>
    </row>
    <row r="356" ht="15.75" customHeight="1">
      <c r="A356" s="37"/>
      <c r="B356" s="37"/>
      <c r="C356" s="37"/>
      <c r="D356" s="38"/>
      <c r="E356" s="4"/>
      <c r="F356" s="4"/>
      <c r="G356" s="4"/>
      <c r="H356" s="4"/>
      <c r="I356" s="4"/>
      <c r="J356" s="4"/>
      <c r="K356" s="4"/>
      <c r="L356" s="4"/>
      <c r="M356" s="4"/>
      <c r="N356" s="4"/>
      <c r="O356" s="4"/>
      <c r="P356" s="4"/>
      <c r="Q356" s="4"/>
      <c r="R356" s="4"/>
      <c r="S356" s="4"/>
      <c r="T356" s="4"/>
      <c r="U356" s="4"/>
      <c r="V356" s="4"/>
      <c r="W356" s="4"/>
      <c r="X356" s="4"/>
      <c r="Y356" s="4"/>
      <c r="Z356" s="4"/>
      <c r="AA356" s="4"/>
    </row>
    <row r="357" ht="15.75" customHeight="1">
      <c r="A357" s="37"/>
      <c r="B357" s="37"/>
      <c r="C357" s="37"/>
      <c r="D357" s="38"/>
      <c r="E357" s="4"/>
      <c r="F357" s="4"/>
      <c r="G357" s="4"/>
      <c r="H357" s="4"/>
      <c r="I357" s="4"/>
      <c r="J357" s="4"/>
      <c r="K357" s="4"/>
      <c r="L357" s="4"/>
      <c r="M357" s="4"/>
      <c r="N357" s="4"/>
      <c r="O357" s="4"/>
      <c r="P357" s="4"/>
      <c r="Q357" s="4"/>
      <c r="R357" s="4"/>
      <c r="S357" s="4"/>
      <c r="T357" s="4"/>
      <c r="U357" s="4"/>
      <c r="V357" s="4"/>
      <c r="W357" s="4"/>
      <c r="X357" s="4"/>
      <c r="Y357" s="4"/>
      <c r="Z357" s="4"/>
      <c r="AA357" s="4"/>
    </row>
    <row r="358" ht="15.75" customHeight="1">
      <c r="A358" s="37"/>
      <c r="B358" s="37"/>
      <c r="C358" s="37"/>
      <c r="D358" s="38"/>
      <c r="E358" s="4"/>
      <c r="F358" s="4"/>
      <c r="G358" s="4"/>
      <c r="H358" s="4"/>
      <c r="I358" s="4"/>
      <c r="J358" s="4"/>
      <c r="K358" s="4"/>
      <c r="L358" s="4"/>
      <c r="M358" s="4"/>
      <c r="N358" s="4"/>
      <c r="O358" s="4"/>
      <c r="P358" s="4"/>
      <c r="Q358" s="4"/>
      <c r="R358" s="4"/>
      <c r="S358" s="4"/>
      <c r="T358" s="4"/>
      <c r="U358" s="4"/>
      <c r="V358" s="4"/>
      <c r="W358" s="4"/>
      <c r="X358" s="4"/>
      <c r="Y358" s="4"/>
      <c r="Z358" s="4"/>
      <c r="AA358" s="4"/>
    </row>
    <row r="359" ht="15.75" customHeight="1">
      <c r="A359" s="37"/>
      <c r="B359" s="37"/>
      <c r="C359" s="37"/>
      <c r="D359" s="38"/>
      <c r="E359" s="4"/>
      <c r="F359" s="4"/>
      <c r="G359" s="4"/>
      <c r="H359" s="4"/>
      <c r="I359" s="4"/>
      <c r="J359" s="4"/>
      <c r="K359" s="4"/>
      <c r="L359" s="4"/>
      <c r="M359" s="4"/>
      <c r="N359" s="4"/>
      <c r="O359" s="4"/>
      <c r="P359" s="4"/>
      <c r="Q359" s="4"/>
      <c r="R359" s="4"/>
      <c r="S359" s="4"/>
      <c r="T359" s="4"/>
      <c r="U359" s="4"/>
      <c r="V359" s="4"/>
      <c r="W359" s="4"/>
      <c r="X359" s="4"/>
      <c r="Y359" s="4"/>
      <c r="Z359" s="4"/>
      <c r="AA359" s="4"/>
    </row>
    <row r="360" ht="15.75" customHeight="1">
      <c r="A360" s="37"/>
      <c r="B360" s="37"/>
      <c r="C360" s="37"/>
      <c r="D360" s="38"/>
      <c r="E360" s="4"/>
      <c r="F360" s="4"/>
      <c r="G360" s="4"/>
      <c r="H360" s="4"/>
      <c r="I360" s="4"/>
      <c r="J360" s="4"/>
      <c r="K360" s="4"/>
      <c r="L360" s="4"/>
      <c r="M360" s="4"/>
      <c r="N360" s="4"/>
      <c r="O360" s="4"/>
      <c r="P360" s="4"/>
      <c r="Q360" s="4"/>
      <c r="R360" s="4"/>
      <c r="S360" s="4"/>
      <c r="T360" s="4"/>
      <c r="U360" s="4"/>
      <c r="V360" s="4"/>
      <c r="W360" s="4"/>
      <c r="X360" s="4"/>
      <c r="Y360" s="4"/>
      <c r="Z360" s="4"/>
      <c r="AA360" s="4"/>
    </row>
    <row r="361" ht="15.75" customHeight="1">
      <c r="A361" s="37"/>
      <c r="B361" s="37"/>
      <c r="C361" s="37"/>
      <c r="D361" s="38"/>
      <c r="E361" s="4"/>
      <c r="F361" s="4"/>
      <c r="G361" s="4"/>
      <c r="H361" s="4"/>
      <c r="I361" s="4"/>
      <c r="J361" s="4"/>
      <c r="K361" s="4"/>
      <c r="L361" s="4"/>
      <c r="M361" s="4"/>
      <c r="N361" s="4"/>
      <c r="O361" s="4"/>
      <c r="P361" s="4"/>
      <c r="Q361" s="4"/>
      <c r="R361" s="4"/>
      <c r="S361" s="4"/>
      <c r="T361" s="4"/>
      <c r="U361" s="4"/>
      <c r="V361" s="4"/>
      <c r="W361" s="4"/>
      <c r="X361" s="4"/>
      <c r="Y361" s="4"/>
      <c r="Z361" s="4"/>
      <c r="AA361" s="4"/>
    </row>
    <row r="362" ht="15.75" customHeight="1">
      <c r="A362" s="37"/>
      <c r="B362" s="37"/>
      <c r="C362" s="37"/>
      <c r="D362" s="38"/>
      <c r="E362" s="4"/>
      <c r="F362" s="4"/>
      <c r="G362" s="4"/>
      <c r="H362" s="4"/>
      <c r="I362" s="4"/>
      <c r="J362" s="4"/>
      <c r="K362" s="4"/>
      <c r="L362" s="4"/>
      <c r="M362" s="4"/>
      <c r="N362" s="4"/>
      <c r="O362" s="4"/>
      <c r="P362" s="4"/>
      <c r="Q362" s="4"/>
      <c r="R362" s="4"/>
      <c r="S362" s="4"/>
      <c r="T362" s="4"/>
      <c r="U362" s="4"/>
      <c r="V362" s="4"/>
      <c r="W362" s="4"/>
      <c r="X362" s="4"/>
      <c r="Y362" s="4"/>
      <c r="Z362" s="4"/>
      <c r="AA362" s="4"/>
    </row>
    <row r="363" ht="15.75" customHeight="1">
      <c r="A363" s="37"/>
      <c r="B363" s="37"/>
      <c r="C363" s="37"/>
      <c r="D363" s="38"/>
      <c r="E363" s="4"/>
      <c r="F363" s="4"/>
      <c r="G363" s="4"/>
      <c r="H363" s="4"/>
      <c r="I363" s="4"/>
      <c r="J363" s="4"/>
      <c r="K363" s="4"/>
      <c r="L363" s="4"/>
      <c r="M363" s="4"/>
      <c r="N363" s="4"/>
      <c r="O363" s="4"/>
      <c r="P363" s="4"/>
      <c r="Q363" s="4"/>
      <c r="R363" s="4"/>
      <c r="S363" s="4"/>
      <c r="T363" s="4"/>
      <c r="U363" s="4"/>
      <c r="V363" s="4"/>
      <c r="W363" s="4"/>
      <c r="X363" s="4"/>
      <c r="Y363" s="4"/>
      <c r="Z363" s="4"/>
      <c r="AA363" s="4"/>
    </row>
    <row r="364" ht="15.75" customHeight="1">
      <c r="A364" s="37"/>
      <c r="B364" s="37"/>
      <c r="C364" s="37"/>
      <c r="D364" s="38"/>
      <c r="E364" s="4"/>
      <c r="F364" s="4"/>
      <c r="G364" s="4"/>
      <c r="H364" s="4"/>
      <c r="I364" s="4"/>
      <c r="J364" s="4"/>
      <c r="K364" s="4"/>
      <c r="L364" s="4"/>
      <c r="M364" s="4"/>
      <c r="N364" s="4"/>
      <c r="O364" s="4"/>
      <c r="P364" s="4"/>
      <c r="Q364" s="4"/>
      <c r="R364" s="4"/>
      <c r="S364" s="4"/>
      <c r="T364" s="4"/>
      <c r="U364" s="4"/>
      <c r="V364" s="4"/>
      <c r="W364" s="4"/>
      <c r="X364" s="4"/>
      <c r="Y364" s="4"/>
      <c r="Z364" s="4"/>
      <c r="AA364" s="4"/>
    </row>
    <row r="365" ht="15.75" customHeight="1">
      <c r="A365" s="37"/>
      <c r="B365" s="37"/>
      <c r="C365" s="37"/>
      <c r="D365" s="38"/>
      <c r="E365" s="4"/>
      <c r="F365" s="4"/>
      <c r="G365" s="4"/>
      <c r="H365" s="4"/>
      <c r="I365" s="4"/>
      <c r="J365" s="4"/>
      <c r="K365" s="4"/>
      <c r="L365" s="4"/>
      <c r="M365" s="4"/>
      <c r="N365" s="4"/>
      <c r="O365" s="4"/>
      <c r="P365" s="4"/>
      <c r="Q365" s="4"/>
      <c r="R365" s="4"/>
      <c r="S365" s="4"/>
      <c r="T365" s="4"/>
      <c r="U365" s="4"/>
      <c r="V365" s="4"/>
      <c r="W365" s="4"/>
      <c r="X365" s="4"/>
      <c r="Y365" s="4"/>
      <c r="Z365" s="4"/>
      <c r="AA365" s="4"/>
    </row>
    <row r="366" ht="15.75" customHeight="1">
      <c r="A366" s="37"/>
      <c r="B366" s="37"/>
      <c r="C366" s="37"/>
      <c r="D366" s="38"/>
      <c r="E366" s="4"/>
      <c r="F366" s="4"/>
      <c r="G366" s="4"/>
      <c r="H366" s="4"/>
      <c r="I366" s="4"/>
      <c r="J366" s="4"/>
      <c r="K366" s="4"/>
      <c r="L366" s="4"/>
      <c r="M366" s="4"/>
      <c r="N366" s="4"/>
      <c r="O366" s="4"/>
      <c r="P366" s="4"/>
      <c r="Q366" s="4"/>
      <c r="R366" s="4"/>
      <c r="S366" s="4"/>
      <c r="T366" s="4"/>
      <c r="U366" s="4"/>
      <c r="V366" s="4"/>
      <c r="W366" s="4"/>
      <c r="X366" s="4"/>
      <c r="Y366" s="4"/>
      <c r="Z366" s="4"/>
      <c r="AA366" s="4"/>
    </row>
    <row r="367" ht="15.75" customHeight="1">
      <c r="A367" s="37"/>
      <c r="B367" s="37"/>
      <c r="C367" s="37"/>
      <c r="D367" s="38"/>
      <c r="E367" s="4"/>
      <c r="F367" s="4"/>
      <c r="G367" s="4"/>
      <c r="H367" s="4"/>
      <c r="I367" s="4"/>
      <c r="J367" s="4"/>
      <c r="K367" s="4"/>
      <c r="L367" s="4"/>
      <c r="M367" s="4"/>
      <c r="N367" s="4"/>
      <c r="O367" s="4"/>
      <c r="P367" s="4"/>
      <c r="Q367" s="4"/>
      <c r="R367" s="4"/>
      <c r="S367" s="4"/>
      <c r="T367" s="4"/>
      <c r="U367" s="4"/>
      <c r="V367" s="4"/>
      <c r="W367" s="4"/>
      <c r="X367" s="4"/>
      <c r="Y367" s="4"/>
      <c r="Z367" s="4"/>
      <c r="AA367" s="4"/>
    </row>
    <row r="368" ht="15.75" customHeight="1">
      <c r="A368" s="37"/>
      <c r="B368" s="37"/>
      <c r="C368" s="37"/>
      <c r="D368" s="38"/>
      <c r="E368" s="4"/>
      <c r="F368" s="4"/>
      <c r="G368" s="4"/>
      <c r="H368" s="4"/>
      <c r="I368" s="4"/>
      <c r="J368" s="4"/>
      <c r="K368" s="4"/>
      <c r="L368" s="4"/>
      <c r="M368" s="4"/>
      <c r="N368" s="4"/>
      <c r="O368" s="4"/>
      <c r="P368" s="4"/>
      <c r="Q368" s="4"/>
      <c r="R368" s="4"/>
      <c r="S368" s="4"/>
      <c r="T368" s="4"/>
      <c r="U368" s="4"/>
      <c r="V368" s="4"/>
      <c r="W368" s="4"/>
      <c r="X368" s="4"/>
      <c r="Y368" s="4"/>
      <c r="Z368" s="4"/>
      <c r="AA368" s="4"/>
    </row>
    <row r="369" ht="15.75" customHeight="1">
      <c r="A369" s="37"/>
      <c r="B369" s="37"/>
      <c r="C369" s="37"/>
      <c r="D369" s="38"/>
      <c r="E369" s="4"/>
      <c r="F369" s="4"/>
      <c r="G369" s="4"/>
      <c r="H369" s="4"/>
      <c r="I369" s="4"/>
      <c r="J369" s="4"/>
      <c r="K369" s="4"/>
      <c r="L369" s="4"/>
      <c r="M369" s="4"/>
      <c r="N369" s="4"/>
      <c r="O369" s="4"/>
      <c r="P369" s="4"/>
      <c r="Q369" s="4"/>
      <c r="R369" s="4"/>
      <c r="S369" s="4"/>
      <c r="T369" s="4"/>
      <c r="U369" s="4"/>
      <c r="V369" s="4"/>
      <c r="W369" s="4"/>
      <c r="X369" s="4"/>
      <c r="Y369" s="4"/>
      <c r="Z369" s="4"/>
      <c r="AA369" s="4"/>
    </row>
    <row r="370" ht="15.75" customHeight="1">
      <c r="A370" s="37"/>
      <c r="B370" s="37"/>
      <c r="C370" s="37"/>
      <c r="D370" s="38"/>
      <c r="E370" s="4"/>
      <c r="F370" s="4"/>
      <c r="G370" s="4"/>
      <c r="H370" s="4"/>
      <c r="I370" s="4"/>
      <c r="J370" s="4"/>
      <c r="K370" s="4"/>
      <c r="L370" s="4"/>
      <c r="M370" s="4"/>
      <c r="N370" s="4"/>
      <c r="O370" s="4"/>
      <c r="P370" s="4"/>
      <c r="Q370" s="4"/>
      <c r="R370" s="4"/>
      <c r="S370" s="4"/>
      <c r="T370" s="4"/>
      <c r="U370" s="4"/>
      <c r="V370" s="4"/>
      <c r="W370" s="4"/>
      <c r="X370" s="4"/>
      <c r="Y370" s="4"/>
      <c r="Z370" s="4"/>
      <c r="AA370" s="4"/>
    </row>
    <row r="371" ht="15.75" customHeight="1">
      <c r="A371" s="37"/>
      <c r="B371" s="37"/>
      <c r="C371" s="37"/>
      <c r="D371" s="38"/>
      <c r="E371" s="4"/>
      <c r="F371" s="4"/>
      <c r="G371" s="4"/>
      <c r="H371" s="4"/>
      <c r="I371" s="4"/>
      <c r="J371" s="4"/>
      <c r="K371" s="4"/>
      <c r="L371" s="4"/>
      <c r="M371" s="4"/>
      <c r="N371" s="4"/>
      <c r="O371" s="4"/>
      <c r="P371" s="4"/>
      <c r="Q371" s="4"/>
      <c r="R371" s="4"/>
      <c r="S371" s="4"/>
      <c r="T371" s="4"/>
      <c r="U371" s="4"/>
      <c r="V371" s="4"/>
      <c r="W371" s="4"/>
      <c r="X371" s="4"/>
      <c r="Y371" s="4"/>
      <c r="Z371" s="4"/>
      <c r="AA371" s="4"/>
    </row>
    <row r="372" ht="15.75" customHeight="1">
      <c r="A372" s="37"/>
      <c r="B372" s="37"/>
      <c r="C372" s="37"/>
      <c r="D372" s="38"/>
      <c r="E372" s="4"/>
      <c r="F372" s="4"/>
      <c r="G372" s="4"/>
      <c r="H372" s="4"/>
      <c r="I372" s="4"/>
      <c r="J372" s="4"/>
      <c r="K372" s="4"/>
      <c r="L372" s="4"/>
      <c r="M372" s="4"/>
      <c r="N372" s="4"/>
      <c r="O372" s="4"/>
      <c r="P372" s="4"/>
      <c r="Q372" s="4"/>
      <c r="R372" s="4"/>
      <c r="S372" s="4"/>
      <c r="T372" s="4"/>
      <c r="U372" s="4"/>
      <c r="V372" s="4"/>
      <c r="W372" s="4"/>
      <c r="X372" s="4"/>
      <c r="Y372" s="4"/>
      <c r="Z372" s="4"/>
      <c r="AA372" s="4"/>
    </row>
    <row r="373" ht="15.75" customHeight="1">
      <c r="A373" s="37"/>
      <c r="B373" s="37"/>
      <c r="C373" s="37"/>
      <c r="D373" s="38"/>
      <c r="E373" s="4"/>
      <c r="F373" s="4"/>
      <c r="G373" s="4"/>
      <c r="H373" s="4"/>
      <c r="I373" s="4"/>
      <c r="J373" s="4"/>
      <c r="K373" s="4"/>
      <c r="L373" s="4"/>
      <c r="M373" s="4"/>
      <c r="N373" s="4"/>
      <c r="O373" s="4"/>
      <c r="P373" s="4"/>
      <c r="Q373" s="4"/>
      <c r="R373" s="4"/>
      <c r="S373" s="4"/>
      <c r="T373" s="4"/>
      <c r="U373" s="4"/>
      <c r="V373" s="4"/>
      <c r="W373" s="4"/>
      <c r="X373" s="4"/>
      <c r="Y373" s="4"/>
      <c r="Z373" s="4"/>
      <c r="AA373" s="4"/>
    </row>
    <row r="374" ht="15.75" customHeight="1">
      <c r="A374" s="37"/>
      <c r="B374" s="37"/>
      <c r="C374" s="37"/>
      <c r="D374" s="38"/>
      <c r="E374" s="4"/>
      <c r="F374" s="4"/>
      <c r="G374" s="4"/>
      <c r="H374" s="4"/>
      <c r="I374" s="4"/>
      <c r="J374" s="4"/>
      <c r="K374" s="4"/>
      <c r="L374" s="4"/>
      <c r="M374" s="4"/>
      <c r="N374" s="4"/>
      <c r="O374" s="4"/>
      <c r="P374" s="4"/>
      <c r="Q374" s="4"/>
      <c r="R374" s="4"/>
      <c r="S374" s="4"/>
      <c r="T374" s="4"/>
      <c r="U374" s="4"/>
      <c r="V374" s="4"/>
      <c r="W374" s="4"/>
      <c r="X374" s="4"/>
      <c r="Y374" s="4"/>
      <c r="Z374" s="4"/>
      <c r="AA374" s="4"/>
    </row>
    <row r="375" ht="15.75" customHeight="1">
      <c r="A375" s="37"/>
      <c r="B375" s="37"/>
      <c r="C375" s="37"/>
      <c r="D375" s="38"/>
      <c r="E375" s="4"/>
      <c r="F375" s="4"/>
      <c r="G375" s="4"/>
      <c r="H375" s="4"/>
      <c r="I375" s="4"/>
      <c r="J375" s="4"/>
      <c r="K375" s="4"/>
      <c r="L375" s="4"/>
      <c r="M375" s="4"/>
      <c r="N375" s="4"/>
      <c r="O375" s="4"/>
      <c r="P375" s="4"/>
      <c r="Q375" s="4"/>
      <c r="R375" s="4"/>
      <c r="S375" s="4"/>
      <c r="T375" s="4"/>
      <c r="U375" s="4"/>
      <c r="V375" s="4"/>
      <c r="W375" s="4"/>
      <c r="X375" s="4"/>
      <c r="Y375" s="4"/>
      <c r="Z375" s="4"/>
      <c r="AA375" s="4"/>
    </row>
    <row r="376" ht="15.75" customHeight="1">
      <c r="A376" s="37"/>
      <c r="B376" s="37"/>
      <c r="C376" s="37"/>
      <c r="D376" s="38"/>
      <c r="E376" s="4"/>
      <c r="F376" s="4"/>
      <c r="G376" s="4"/>
      <c r="H376" s="4"/>
      <c r="I376" s="4"/>
      <c r="J376" s="4"/>
      <c r="K376" s="4"/>
      <c r="L376" s="4"/>
      <c r="M376" s="4"/>
      <c r="N376" s="4"/>
      <c r="O376" s="4"/>
      <c r="P376" s="4"/>
      <c r="Q376" s="4"/>
      <c r="R376" s="4"/>
      <c r="S376" s="4"/>
      <c r="T376" s="4"/>
      <c r="U376" s="4"/>
      <c r="V376" s="4"/>
      <c r="W376" s="4"/>
      <c r="X376" s="4"/>
      <c r="Y376" s="4"/>
      <c r="Z376" s="4"/>
      <c r="AA376" s="4"/>
    </row>
    <row r="377" ht="15.75" customHeight="1">
      <c r="A377" s="37"/>
      <c r="B377" s="37"/>
      <c r="C377" s="37"/>
      <c r="D377" s="38"/>
      <c r="E377" s="4"/>
      <c r="F377" s="4"/>
      <c r="G377" s="4"/>
      <c r="H377" s="4"/>
      <c r="I377" s="4"/>
      <c r="J377" s="4"/>
      <c r="K377" s="4"/>
      <c r="L377" s="4"/>
      <c r="M377" s="4"/>
      <c r="N377" s="4"/>
      <c r="O377" s="4"/>
      <c r="P377" s="4"/>
      <c r="Q377" s="4"/>
      <c r="R377" s="4"/>
      <c r="S377" s="4"/>
      <c r="T377" s="4"/>
      <c r="U377" s="4"/>
      <c r="V377" s="4"/>
      <c r="W377" s="4"/>
      <c r="X377" s="4"/>
      <c r="Y377" s="4"/>
      <c r="Z377" s="4"/>
      <c r="AA377" s="4"/>
    </row>
    <row r="378" ht="15.75" customHeight="1">
      <c r="A378" s="37"/>
      <c r="B378" s="37"/>
      <c r="C378" s="37"/>
      <c r="D378" s="38"/>
      <c r="E378" s="4"/>
      <c r="F378" s="4"/>
      <c r="G378" s="4"/>
      <c r="H378" s="4"/>
      <c r="I378" s="4"/>
      <c r="J378" s="4"/>
      <c r="K378" s="4"/>
      <c r="L378" s="4"/>
      <c r="M378" s="4"/>
      <c r="N378" s="4"/>
      <c r="O378" s="4"/>
      <c r="P378" s="4"/>
      <c r="Q378" s="4"/>
      <c r="R378" s="4"/>
      <c r="S378" s="4"/>
      <c r="T378" s="4"/>
      <c r="U378" s="4"/>
      <c r="V378" s="4"/>
      <c r="W378" s="4"/>
      <c r="X378" s="4"/>
      <c r="Y378" s="4"/>
      <c r="Z378" s="4"/>
      <c r="AA378" s="4"/>
    </row>
    <row r="379" ht="15.75" customHeight="1">
      <c r="A379" s="37"/>
      <c r="B379" s="37"/>
      <c r="C379" s="37"/>
      <c r="D379" s="38"/>
      <c r="E379" s="4"/>
      <c r="F379" s="4"/>
      <c r="G379" s="4"/>
      <c r="H379" s="4"/>
      <c r="I379" s="4"/>
      <c r="J379" s="4"/>
      <c r="K379" s="4"/>
      <c r="L379" s="4"/>
      <c r="M379" s="4"/>
      <c r="N379" s="4"/>
      <c r="O379" s="4"/>
      <c r="P379" s="4"/>
      <c r="Q379" s="4"/>
      <c r="R379" s="4"/>
      <c r="S379" s="4"/>
      <c r="T379" s="4"/>
      <c r="U379" s="4"/>
      <c r="V379" s="4"/>
      <c r="W379" s="4"/>
      <c r="X379" s="4"/>
      <c r="Y379" s="4"/>
      <c r="Z379" s="4"/>
      <c r="AA379" s="4"/>
    </row>
    <row r="380" ht="15.75" customHeight="1">
      <c r="A380" s="37"/>
      <c r="B380" s="37"/>
      <c r="C380" s="37"/>
      <c r="D380" s="38"/>
      <c r="E380" s="4"/>
      <c r="F380" s="4"/>
      <c r="G380" s="4"/>
      <c r="H380" s="4"/>
      <c r="I380" s="4"/>
      <c r="J380" s="4"/>
      <c r="K380" s="4"/>
      <c r="L380" s="4"/>
      <c r="M380" s="4"/>
      <c r="N380" s="4"/>
      <c r="O380" s="4"/>
      <c r="P380" s="4"/>
      <c r="Q380" s="4"/>
      <c r="R380" s="4"/>
      <c r="S380" s="4"/>
      <c r="T380" s="4"/>
      <c r="U380" s="4"/>
      <c r="V380" s="4"/>
      <c r="W380" s="4"/>
      <c r="X380" s="4"/>
      <c r="Y380" s="4"/>
      <c r="Z380" s="4"/>
      <c r="AA380" s="4"/>
    </row>
    <row r="381" ht="15.75" customHeight="1">
      <c r="A381" s="37"/>
      <c r="B381" s="37"/>
      <c r="C381" s="37"/>
      <c r="D381" s="38"/>
      <c r="E381" s="4"/>
      <c r="F381" s="4"/>
      <c r="G381" s="4"/>
      <c r="H381" s="4"/>
      <c r="I381" s="4"/>
      <c r="J381" s="4"/>
      <c r="K381" s="4"/>
      <c r="L381" s="4"/>
      <c r="M381" s="4"/>
      <c r="N381" s="4"/>
      <c r="O381" s="4"/>
      <c r="P381" s="4"/>
      <c r="Q381" s="4"/>
      <c r="R381" s="4"/>
      <c r="S381" s="4"/>
      <c r="T381" s="4"/>
      <c r="U381" s="4"/>
      <c r="V381" s="4"/>
      <c r="W381" s="4"/>
      <c r="X381" s="4"/>
      <c r="Y381" s="4"/>
      <c r="Z381" s="4"/>
      <c r="AA381" s="4"/>
    </row>
    <row r="382" ht="15.75" customHeight="1">
      <c r="A382" s="37"/>
      <c r="B382" s="37"/>
      <c r="C382" s="37"/>
      <c r="D382" s="38"/>
      <c r="E382" s="4"/>
      <c r="F382" s="4"/>
      <c r="G382" s="4"/>
      <c r="H382" s="4"/>
      <c r="I382" s="4"/>
      <c r="J382" s="4"/>
      <c r="K382" s="4"/>
      <c r="L382" s="4"/>
      <c r="M382" s="4"/>
      <c r="N382" s="4"/>
      <c r="O382" s="4"/>
      <c r="P382" s="4"/>
      <c r="Q382" s="4"/>
      <c r="R382" s="4"/>
      <c r="S382" s="4"/>
      <c r="T382" s="4"/>
      <c r="U382" s="4"/>
      <c r="V382" s="4"/>
      <c r="W382" s="4"/>
      <c r="X382" s="4"/>
      <c r="Y382" s="4"/>
      <c r="Z382" s="4"/>
      <c r="AA382" s="4"/>
    </row>
    <row r="383" ht="15.75" customHeight="1">
      <c r="A383" s="37"/>
      <c r="B383" s="37"/>
      <c r="C383" s="37"/>
      <c r="D383" s="38"/>
      <c r="E383" s="4"/>
      <c r="F383" s="4"/>
      <c r="G383" s="4"/>
      <c r="H383" s="4"/>
      <c r="I383" s="4"/>
      <c r="J383" s="4"/>
      <c r="K383" s="4"/>
      <c r="L383" s="4"/>
      <c r="M383" s="4"/>
      <c r="N383" s="4"/>
      <c r="O383" s="4"/>
      <c r="P383" s="4"/>
      <c r="Q383" s="4"/>
      <c r="R383" s="4"/>
      <c r="S383" s="4"/>
      <c r="T383" s="4"/>
      <c r="U383" s="4"/>
      <c r="V383" s="4"/>
      <c r="W383" s="4"/>
      <c r="X383" s="4"/>
      <c r="Y383" s="4"/>
      <c r="Z383" s="4"/>
      <c r="AA383" s="4"/>
    </row>
    <row r="384" ht="15.75" customHeight="1">
      <c r="A384" s="37"/>
      <c r="B384" s="37"/>
      <c r="C384" s="37"/>
      <c r="D384" s="38"/>
      <c r="E384" s="4"/>
      <c r="F384" s="4"/>
      <c r="G384" s="4"/>
      <c r="H384" s="4"/>
      <c r="I384" s="4"/>
      <c r="J384" s="4"/>
      <c r="K384" s="4"/>
      <c r="L384" s="4"/>
      <c r="M384" s="4"/>
      <c r="N384" s="4"/>
      <c r="O384" s="4"/>
      <c r="P384" s="4"/>
      <c r="Q384" s="4"/>
      <c r="R384" s="4"/>
      <c r="S384" s="4"/>
      <c r="T384" s="4"/>
      <c r="U384" s="4"/>
      <c r="V384" s="4"/>
      <c r="W384" s="4"/>
      <c r="X384" s="4"/>
      <c r="Y384" s="4"/>
      <c r="Z384" s="4"/>
      <c r="AA384" s="4"/>
    </row>
    <row r="385" ht="15.75" customHeight="1">
      <c r="A385" s="37"/>
      <c r="B385" s="37"/>
      <c r="C385" s="37"/>
      <c r="D385" s="38"/>
      <c r="E385" s="4"/>
      <c r="F385" s="4"/>
      <c r="G385" s="4"/>
      <c r="H385" s="4"/>
      <c r="I385" s="4"/>
      <c r="J385" s="4"/>
      <c r="K385" s="4"/>
      <c r="L385" s="4"/>
      <c r="M385" s="4"/>
      <c r="N385" s="4"/>
      <c r="O385" s="4"/>
      <c r="P385" s="4"/>
      <c r="Q385" s="4"/>
      <c r="R385" s="4"/>
      <c r="S385" s="4"/>
      <c r="T385" s="4"/>
      <c r="U385" s="4"/>
      <c r="V385" s="4"/>
      <c r="W385" s="4"/>
      <c r="X385" s="4"/>
      <c r="Y385" s="4"/>
      <c r="Z385" s="4"/>
      <c r="AA385" s="4"/>
    </row>
    <row r="386" ht="15.75" customHeight="1">
      <c r="A386" s="37"/>
      <c r="B386" s="37"/>
      <c r="C386" s="37"/>
      <c r="D386" s="38"/>
      <c r="E386" s="4"/>
      <c r="F386" s="4"/>
      <c r="G386" s="4"/>
      <c r="H386" s="4"/>
      <c r="I386" s="4"/>
      <c r="J386" s="4"/>
      <c r="K386" s="4"/>
      <c r="L386" s="4"/>
      <c r="M386" s="4"/>
      <c r="N386" s="4"/>
      <c r="O386" s="4"/>
      <c r="P386" s="4"/>
      <c r="Q386" s="4"/>
      <c r="R386" s="4"/>
      <c r="S386" s="4"/>
      <c r="T386" s="4"/>
      <c r="U386" s="4"/>
      <c r="V386" s="4"/>
      <c r="W386" s="4"/>
      <c r="X386" s="4"/>
      <c r="Y386" s="4"/>
      <c r="Z386" s="4"/>
      <c r="AA386" s="4"/>
    </row>
    <row r="387" ht="15.75" customHeight="1">
      <c r="A387" s="37"/>
      <c r="B387" s="37"/>
      <c r="C387" s="37"/>
      <c r="D387" s="38"/>
      <c r="E387" s="4"/>
      <c r="F387" s="4"/>
      <c r="G387" s="4"/>
      <c r="H387" s="4"/>
      <c r="I387" s="4"/>
      <c r="J387" s="4"/>
      <c r="K387" s="4"/>
      <c r="L387" s="4"/>
      <c r="M387" s="4"/>
      <c r="N387" s="4"/>
      <c r="O387" s="4"/>
      <c r="P387" s="4"/>
      <c r="Q387" s="4"/>
      <c r="R387" s="4"/>
      <c r="S387" s="4"/>
      <c r="T387" s="4"/>
      <c r="U387" s="4"/>
      <c r="V387" s="4"/>
      <c r="W387" s="4"/>
      <c r="X387" s="4"/>
      <c r="Y387" s="4"/>
      <c r="Z387" s="4"/>
      <c r="AA387" s="4"/>
    </row>
    <row r="388" ht="15.75" customHeight="1">
      <c r="A388" s="37"/>
      <c r="B388" s="37"/>
      <c r="C388" s="37"/>
      <c r="D388" s="38"/>
      <c r="E388" s="4"/>
      <c r="F388" s="4"/>
      <c r="G388" s="4"/>
      <c r="H388" s="4"/>
      <c r="I388" s="4"/>
      <c r="J388" s="4"/>
      <c r="K388" s="4"/>
      <c r="L388" s="4"/>
      <c r="M388" s="4"/>
      <c r="N388" s="4"/>
      <c r="O388" s="4"/>
      <c r="P388" s="4"/>
      <c r="Q388" s="4"/>
      <c r="R388" s="4"/>
      <c r="S388" s="4"/>
      <c r="T388" s="4"/>
      <c r="U388" s="4"/>
      <c r="V388" s="4"/>
      <c r="W388" s="4"/>
      <c r="X388" s="4"/>
      <c r="Y388" s="4"/>
      <c r="Z388" s="4"/>
      <c r="AA388" s="4"/>
    </row>
    <row r="389" ht="15.75" customHeight="1">
      <c r="A389" s="37"/>
      <c r="B389" s="37"/>
      <c r="C389" s="37"/>
      <c r="D389" s="38"/>
      <c r="E389" s="4"/>
      <c r="F389" s="4"/>
      <c r="G389" s="4"/>
      <c r="H389" s="4"/>
      <c r="I389" s="4"/>
      <c r="J389" s="4"/>
      <c r="K389" s="4"/>
      <c r="L389" s="4"/>
      <c r="M389" s="4"/>
      <c r="N389" s="4"/>
      <c r="O389" s="4"/>
      <c r="P389" s="4"/>
      <c r="Q389" s="4"/>
      <c r="R389" s="4"/>
      <c r="S389" s="4"/>
      <c r="T389" s="4"/>
      <c r="U389" s="4"/>
      <c r="V389" s="4"/>
      <c r="W389" s="4"/>
      <c r="X389" s="4"/>
      <c r="Y389" s="4"/>
      <c r="Z389" s="4"/>
      <c r="AA389" s="4"/>
    </row>
    <row r="390" ht="15.75" customHeight="1">
      <c r="A390" s="37"/>
      <c r="B390" s="37"/>
      <c r="C390" s="37"/>
      <c r="D390" s="38"/>
      <c r="E390" s="4"/>
      <c r="F390" s="4"/>
      <c r="G390" s="4"/>
      <c r="H390" s="4"/>
      <c r="I390" s="4"/>
      <c r="J390" s="4"/>
      <c r="K390" s="4"/>
      <c r="L390" s="4"/>
      <c r="M390" s="4"/>
      <c r="N390" s="4"/>
      <c r="O390" s="4"/>
      <c r="P390" s="4"/>
      <c r="Q390" s="4"/>
      <c r="R390" s="4"/>
      <c r="S390" s="4"/>
      <c r="T390" s="4"/>
      <c r="U390" s="4"/>
      <c r="V390" s="4"/>
      <c r="W390" s="4"/>
      <c r="X390" s="4"/>
      <c r="Y390" s="4"/>
      <c r="Z390" s="4"/>
      <c r="AA390" s="4"/>
    </row>
    <row r="391" ht="15.75" customHeight="1">
      <c r="A391" s="37"/>
      <c r="B391" s="37"/>
      <c r="C391" s="37"/>
      <c r="D391" s="38"/>
      <c r="E391" s="4"/>
      <c r="F391" s="4"/>
      <c r="G391" s="4"/>
      <c r="H391" s="4"/>
      <c r="I391" s="4"/>
      <c r="J391" s="4"/>
      <c r="K391" s="4"/>
      <c r="L391" s="4"/>
      <c r="M391" s="4"/>
      <c r="N391" s="4"/>
      <c r="O391" s="4"/>
      <c r="P391" s="4"/>
      <c r="Q391" s="4"/>
      <c r="R391" s="4"/>
      <c r="S391" s="4"/>
      <c r="T391" s="4"/>
      <c r="U391" s="4"/>
      <c r="V391" s="4"/>
      <c r="W391" s="4"/>
      <c r="X391" s="4"/>
      <c r="Y391" s="4"/>
      <c r="Z391" s="4"/>
      <c r="AA391" s="4"/>
    </row>
    <row r="392" ht="15.75" customHeight="1">
      <c r="A392" s="37"/>
      <c r="B392" s="37"/>
      <c r="C392" s="37"/>
      <c r="D392" s="38"/>
      <c r="E392" s="4"/>
      <c r="F392" s="4"/>
      <c r="G392" s="4"/>
      <c r="H392" s="4"/>
      <c r="I392" s="4"/>
      <c r="J392" s="4"/>
      <c r="K392" s="4"/>
      <c r="L392" s="4"/>
      <c r="M392" s="4"/>
      <c r="N392" s="4"/>
      <c r="O392" s="4"/>
      <c r="P392" s="4"/>
      <c r="Q392" s="4"/>
      <c r="R392" s="4"/>
      <c r="S392" s="4"/>
      <c r="T392" s="4"/>
      <c r="U392" s="4"/>
      <c r="V392" s="4"/>
      <c r="W392" s="4"/>
      <c r="X392" s="4"/>
      <c r="Y392" s="4"/>
      <c r="Z392" s="4"/>
      <c r="AA392" s="4"/>
    </row>
    <row r="393" ht="15.75" customHeight="1">
      <c r="A393" s="37"/>
      <c r="B393" s="37"/>
      <c r="C393" s="37"/>
      <c r="D393" s="38"/>
      <c r="E393" s="4"/>
      <c r="F393" s="4"/>
      <c r="G393" s="4"/>
      <c r="H393" s="4"/>
      <c r="I393" s="4"/>
      <c r="J393" s="4"/>
      <c r="K393" s="4"/>
      <c r="L393" s="4"/>
      <c r="M393" s="4"/>
      <c r="N393" s="4"/>
      <c r="O393" s="4"/>
      <c r="P393" s="4"/>
      <c r="Q393" s="4"/>
      <c r="R393" s="4"/>
      <c r="S393" s="4"/>
      <c r="T393" s="4"/>
      <c r="U393" s="4"/>
      <c r="V393" s="4"/>
      <c r="W393" s="4"/>
      <c r="X393" s="4"/>
      <c r="Y393" s="4"/>
      <c r="Z393" s="4"/>
      <c r="AA393" s="4"/>
    </row>
    <row r="394" ht="15.75" customHeight="1">
      <c r="A394" s="37"/>
      <c r="B394" s="37"/>
      <c r="C394" s="37"/>
      <c r="D394" s="38"/>
      <c r="E394" s="4"/>
      <c r="F394" s="4"/>
      <c r="G394" s="4"/>
      <c r="H394" s="4"/>
      <c r="I394" s="4"/>
      <c r="J394" s="4"/>
      <c r="K394" s="4"/>
      <c r="L394" s="4"/>
      <c r="M394" s="4"/>
      <c r="N394" s="4"/>
      <c r="O394" s="4"/>
      <c r="P394" s="4"/>
      <c r="Q394" s="4"/>
      <c r="R394" s="4"/>
      <c r="S394" s="4"/>
      <c r="T394" s="4"/>
      <c r="U394" s="4"/>
      <c r="V394" s="4"/>
      <c r="W394" s="4"/>
      <c r="X394" s="4"/>
      <c r="Y394" s="4"/>
      <c r="Z394" s="4"/>
      <c r="AA394" s="4"/>
    </row>
    <row r="395" ht="15.75" customHeight="1">
      <c r="A395" s="37"/>
      <c r="B395" s="37"/>
      <c r="C395" s="37"/>
      <c r="D395" s="38"/>
      <c r="E395" s="4"/>
      <c r="F395" s="4"/>
      <c r="G395" s="4"/>
      <c r="H395" s="4"/>
      <c r="I395" s="4"/>
      <c r="J395" s="4"/>
      <c r="K395" s="4"/>
      <c r="L395" s="4"/>
      <c r="M395" s="4"/>
      <c r="N395" s="4"/>
      <c r="O395" s="4"/>
      <c r="P395" s="4"/>
      <c r="Q395" s="4"/>
      <c r="R395" s="4"/>
      <c r="S395" s="4"/>
      <c r="T395" s="4"/>
      <c r="U395" s="4"/>
      <c r="V395" s="4"/>
      <c r="W395" s="4"/>
      <c r="X395" s="4"/>
      <c r="Y395" s="4"/>
      <c r="Z395" s="4"/>
      <c r="AA395" s="4"/>
    </row>
    <row r="396" ht="15.75" customHeight="1">
      <c r="A396" s="37"/>
      <c r="B396" s="37"/>
      <c r="C396" s="37"/>
      <c r="D396" s="38"/>
      <c r="E396" s="4"/>
      <c r="F396" s="4"/>
      <c r="G396" s="4"/>
      <c r="H396" s="4"/>
      <c r="I396" s="4"/>
      <c r="J396" s="4"/>
      <c r="K396" s="4"/>
      <c r="L396" s="4"/>
      <c r="M396" s="4"/>
      <c r="N396" s="4"/>
      <c r="O396" s="4"/>
      <c r="P396" s="4"/>
      <c r="Q396" s="4"/>
      <c r="R396" s="4"/>
      <c r="S396" s="4"/>
      <c r="T396" s="4"/>
      <c r="U396" s="4"/>
      <c r="V396" s="4"/>
      <c r="W396" s="4"/>
      <c r="X396" s="4"/>
      <c r="Y396" s="4"/>
      <c r="Z396" s="4"/>
      <c r="AA396" s="4"/>
    </row>
    <row r="397" ht="15.75" customHeight="1">
      <c r="A397" s="37"/>
      <c r="B397" s="37"/>
      <c r="C397" s="37"/>
      <c r="D397" s="38"/>
      <c r="E397" s="4"/>
      <c r="F397" s="4"/>
      <c r="G397" s="4"/>
      <c r="H397" s="4"/>
      <c r="I397" s="4"/>
      <c r="J397" s="4"/>
      <c r="K397" s="4"/>
      <c r="L397" s="4"/>
      <c r="M397" s="4"/>
      <c r="N397" s="4"/>
      <c r="O397" s="4"/>
      <c r="P397" s="4"/>
      <c r="Q397" s="4"/>
      <c r="R397" s="4"/>
      <c r="S397" s="4"/>
      <c r="T397" s="4"/>
      <c r="U397" s="4"/>
      <c r="V397" s="4"/>
      <c r="W397" s="4"/>
      <c r="X397" s="4"/>
      <c r="Y397" s="4"/>
      <c r="Z397" s="4"/>
      <c r="AA397" s="4"/>
    </row>
    <row r="398" ht="15.75" customHeight="1">
      <c r="A398" s="37"/>
      <c r="B398" s="37"/>
      <c r="C398" s="37"/>
      <c r="D398" s="38"/>
      <c r="E398" s="4"/>
      <c r="F398" s="4"/>
      <c r="G398" s="4"/>
      <c r="H398" s="4"/>
      <c r="I398" s="4"/>
      <c r="J398" s="4"/>
      <c r="K398" s="4"/>
      <c r="L398" s="4"/>
      <c r="M398" s="4"/>
      <c r="N398" s="4"/>
      <c r="O398" s="4"/>
      <c r="P398" s="4"/>
      <c r="Q398" s="4"/>
      <c r="R398" s="4"/>
      <c r="S398" s="4"/>
      <c r="T398" s="4"/>
      <c r="U398" s="4"/>
      <c r="V398" s="4"/>
      <c r="W398" s="4"/>
      <c r="X398" s="4"/>
      <c r="Y398" s="4"/>
      <c r="Z398" s="4"/>
      <c r="AA398" s="4"/>
    </row>
    <row r="399" ht="15.75" customHeight="1">
      <c r="A399" s="37"/>
      <c r="B399" s="37"/>
      <c r="C399" s="37"/>
      <c r="D399" s="38"/>
      <c r="E399" s="4"/>
      <c r="F399" s="4"/>
      <c r="G399" s="4"/>
      <c r="H399" s="4"/>
      <c r="I399" s="4"/>
      <c r="J399" s="4"/>
      <c r="K399" s="4"/>
      <c r="L399" s="4"/>
      <c r="M399" s="4"/>
      <c r="N399" s="4"/>
      <c r="O399" s="4"/>
      <c r="P399" s="4"/>
      <c r="Q399" s="4"/>
      <c r="R399" s="4"/>
      <c r="S399" s="4"/>
      <c r="T399" s="4"/>
      <c r="U399" s="4"/>
      <c r="V399" s="4"/>
      <c r="W399" s="4"/>
      <c r="X399" s="4"/>
      <c r="Y399" s="4"/>
      <c r="Z399" s="4"/>
      <c r="AA399" s="4"/>
    </row>
    <row r="400" ht="15.75" customHeight="1">
      <c r="A400" s="37"/>
      <c r="B400" s="37"/>
      <c r="C400" s="37"/>
      <c r="D400" s="38"/>
      <c r="E400" s="4"/>
      <c r="F400" s="4"/>
      <c r="G400" s="4"/>
      <c r="H400" s="4"/>
      <c r="I400" s="4"/>
      <c r="J400" s="4"/>
      <c r="K400" s="4"/>
      <c r="L400" s="4"/>
      <c r="M400" s="4"/>
      <c r="N400" s="4"/>
      <c r="O400" s="4"/>
      <c r="P400" s="4"/>
      <c r="Q400" s="4"/>
      <c r="R400" s="4"/>
      <c r="S400" s="4"/>
      <c r="T400" s="4"/>
      <c r="U400" s="4"/>
      <c r="V400" s="4"/>
      <c r="W400" s="4"/>
      <c r="X400" s="4"/>
      <c r="Y400" s="4"/>
      <c r="Z400" s="4"/>
      <c r="AA400" s="4"/>
    </row>
    <row r="401" ht="15.75" customHeight="1">
      <c r="A401" s="37"/>
      <c r="B401" s="37"/>
      <c r="C401" s="37"/>
      <c r="D401" s="38"/>
      <c r="E401" s="4"/>
      <c r="F401" s="4"/>
      <c r="G401" s="4"/>
      <c r="H401" s="4"/>
      <c r="I401" s="4"/>
      <c r="J401" s="4"/>
      <c r="K401" s="4"/>
      <c r="L401" s="4"/>
      <c r="M401" s="4"/>
      <c r="N401" s="4"/>
      <c r="O401" s="4"/>
      <c r="P401" s="4"/>
      <c r="Q401" s="4"/>
      <c r="R401" s="4"/>
      <c r="S401" s="4"/>
      <c r="T401" s="4"/>
      <c r="U401" s="4"/>
      <c r="V401" s="4"/>
      <c r="W401" s="4"/>
      <c r="X401" s="4"/>
      <c r="Y401" s="4"/>
      <c r="Z401" s="4"/>
      <c r="AA401" s="4"/>
    </row>
    <row r="402" ht="15.75" customHeight="1">
      <c r="A402" s="37"/>
      <c r="B402" s="37"/>
      <c r="C402" s="37"/>
      <c r="D402" s="38"/>
      <c r="E402" s="4"/>
      <c r="F402" s="4"/>
      <c r="G402" s="4"/>
      <c r="H402" s="4"/>
      <c r="I402" s="4"/>
      <c r="J402" s="4"/>
      <c r="K402" s="4"/>
      <c r="L402" s="4"/>
      <c r="M402" s="4"/>
      <c r="N402" s="4"/>
      <c r="O402" s="4"/>
      <c r="P402" s="4"/>
      <c r="Q402" s="4"/>
      <c r="R402" s="4"/>
      <c r="S402" s="4"/>
      <c r="T402" s="4"/>
      <c r="U402" s="4"/>
      <c r="V402" s="4"/>
      <c r="W402" s="4"/>
      <c r="X402" s="4"/>
      <c r="Y402" s="4"/>
      <c r="Z402" s="4"/>
      <c r="AA402" s="4"/>
    </row>
    <row r="403" ht="15.75" customHeight="1">
      <c r="A403" s="37"/>
      <c r="B403" s="37"/>
      <c r="C403" s="37"/>
      <c r="D403" s="38"/>
      <c r="E403" s="4"/>
      <c r="F403" s="4"/>
      <c r="G403" s="4"/>
      <c r="H403" s="4"/>
      <c r="I403" s="4"/>
      <c r="J403" s="4"/>
      <c r="K403" s="4"/>
      <c r="L403" s="4"/>
      <c r="M403" s="4"/>
      <c r="N403" s="4"/>
      <c r="O403" s="4"/>
      <c r="P403" s="4"/>
      <c r="Q403" s="4"/>
      <c r="R403" s="4"/>
      <c r="S403" s="4"/>
      <c r="T403" s="4"/>
      <c r="U403" s="4"/>
      <c r="V403" s="4"/>
      <c r="W403" s="4"/>
      <c r="X403" s="4"/>
      <c r="Y403" s="4"/>
      <c r="Z403" s="4"/>
      <c r="AA403" s="4"/>
    </row>
    <row r="404" ht="15.75" customHeight="1">
      <c r="A404" s="37"/>
      <c r="B404" s="37"/>
      <c r="C404" s="37"/>
      <c r="D404" s="38"/>
      <c r="E404" s="4"/>
      <c r="F404" s="4"/>
      <c r="G404" s="4"/>
      <c r="H404" s="4"/>
      <c r="I404" s="4"/>
      <c r="J404" s="4"/>
      <c r="K404" s="4"/>
      <c r="L404" s="4"/>
      <c r="M404" s="4"/>
      <c r="N404" s="4"/>
      <c r="O404" s="4"/>
      <c r="P404" s="4"/>
      <c r="Q404" s="4"/>
      <c r="R404" s="4"/>
      <c r="S404" s="4"/>
      <c r="T404" s="4"/>
      <c r="U404" s="4"/>
      <c r="V404" s="4"/>
      <c r="W404" s="4"/>
      <c r="X404" s="4"/>
      <c r="Y404" s="4"/>
      <c r="Z404" s="4"/>
      <c r="AA404" s="4"/>
    </row>
    <row r="405" ht="15.75" customHeight="1">
      <c r="A405" s="37"/>
      <c r="B405" s="37"/>
      <c r="C405" s="37"/>
      <c r="D405" s="38"/>
      <c r="E405" s="4"/>
      <c r="F405" s="4"/>
      <c r="G405" s="4"/>
      <c r="H405" s="4"/>
      <c r="I405" s="4"/>
      <c r="J405" s="4"/>
      <c r="K405" s="4"/>
      <c r="L405" s="4"/>
      <c r="M405" s="4"/>
      <c r="N405" s="4"/>
      <c r="O405" s="4"/>
      <c r="P405" s="4"/>
      <c r="Q405" s="4"/>
      <c r="R405" s="4"/>
      <c r="S405" s="4"/>
      <c r="T405" s="4"/>
      <c r="U405" s="4"/>
      <c r="V405" s="4"/>
      <c r="W405" s="4"/>
      <c r="X405" s="4"/>
      <c r="Y405" s="4"/>
      <c r="Z405" s="4"/>
      <c r="AA405" s="4"/>
    </row>
    <row r="406" ht="15.75" customHeight="1">
      <c r="A406" s="37"/>
      <c r="B406" s="37"/>
      <c r="C406" s="37"/>
      <c r="D406" s="38"/>
      <c r="E406" s="4"/>
      <c r="F406" s="4"/>
      <c r="G406" s="4"/>
      <c r="H406" s="4"/>
      <c r="I406" s="4"/>
      <c r="J406" s="4"/>
      <c r="K406" s="4"/>
      <c r="L406" s="4"/>
      <c r="M406" s="4"/>
      <c r="N406" s="4"/>
      <c r="O406" s="4"/>
      <c r="P406" s="4"/>
      <c r="Q406" s="4"/>
      <c r="R406" s="4"/>
      <c r="S406" s="4"/>
      <c r="T406" s="4"/>
      <c r="U406" s="4"/>
      <c r="V406" s="4"/>
      <c r="W406" s="4"/>
      <c r="X406" s="4"/>
      <c r="Y406" s="4"/>
      <c r="Z406" s="4"/>
      <c r="AA406" s="4"/>
    </row>
    <row r="407" ht="15.75" customHeight="1">
      <c r="A407" s="37"/>
      <c r="B407" s="37"/>
      <c r="C407" s="37"/>
      <c r="D407" s="38"/>
      <c r="E407" s="4"/>
      <c r="F407" s="4"/>
      <c r="G407" s="4"/>
      <c r="H407" s="4"/>
      <c r="I407" s="4"/>
      <c r="J407" s="4"/>
      <c r="K407" s="4"/>
      <c r="L407" s="4"/>
      <c r="M407" s="4"/>
      <c r="N407" s="4"/>
      <c r="O407" s="4"/>
      <c r="P407" s="4"/>
      <c r="Q407" s="4"/>
      <c r="R407" s="4"/>
      <c r="S407" s="4"/>
      <c r="T407" s="4"/>
      <c r="U407" s="4"/>
      <c r="V407" s="4"/>
      <c r="W407" s="4"/>
      <c r="X407" s="4"/>
      <c r="Y407" s="4"/>
      <c r="Z407" s="4"/>
      <c r="AA407" s="4"/>
    </row>
    <row r="408" ht="15.75" customHeight="1">
      <c r="A408" s="37"/>
      <c r="B408" s="37"/>
      <c r="C408" s="37"/>
      <c r="D408" s="38"/>
      <c r="E408" s="4"/>
      <c r="F408" s="4"/>
      <c r="G408" s="4"/>
      <c r="H408" s="4"/>
      <c r="I408" s="4"/>
      <c r="J408" s="4"/>
      <c r="K408" s="4"/>
      <c r="L408" s="4"/>
      <c r="M408" s="4"/>
      <c r="N408" s="4"/>
      <c r="O408" s="4"/>
      <c r="P408" s="4"/>
      <c r="Q408" s="4"/>
      <c r="R408" s="4"/>
      <c r="S408" s="4"/>
      <c r="T408" s="4"/>
      <c r="U408" s="4"/>
      <c r="V408" s="4"/>
      <c r="W408" s="4"/>
      <c r="X408" s="4"/>
      <c r="Y408" s="4"/>
      <c r="Z408" s="4"/>
      <c r="AA408" s="4"/>
    </row>
    <row r="409" ht="15.75" customHeight="1">
      <c r="A409" s="37"/>
      <c r="B409" s="37"/>
      <c r="C409" s="37"/>
      <c r="D409" s="38"/>
      <c r="E409" s="4"/>
      <c r="F409" s="4"/>
      <c r="G409" s="4"/>
      <c r="H409" s="4"/>
      <c r="I409" s="4"/>
      <c r="J409" s="4"/>
      <c r="K409" s="4"/>
      <c r="L409" s="4"/>
      <c r="M409" s="4"/>
      <c r="N409" s="4"/>
      <c r="O409" s="4"/>
      <c r="P409" s="4"/>
      <c r="Q409" s="4"/>
      <c r="R409" s="4"/>
      <c r="S409" s="4"/>
      <c r="T409" s="4"/>
      <c r="U409" s="4"/>
      <c r="V409" s="4"/>
      <c r="W409" s="4"/>
      <c r="X409" s="4"/>
      <c r="Y409" s="4"/>
      <c r="Z409" s="4"/>
      <c r="AA409" s="4"/>
    </row>
    <row r="410" ht="15.75" customHeight="1">
      <c r="A410" s="37"/>
      <c r="B410" s="37"/>
      <c r="C410" s="37"/>
      <c r="D410" s="38"/>
      <c r="E410" s="4"/>
      <c r="F410" s="4"/>
      <c r="G410" s="4"/>
      <c r="H410" s="4"/>
      <c r="I410" s="4"/>
      <c r="J410" s="4"/>
      <c r="K410" s="4"/>
      <c r="L410" s="4"/>
      <c r="M410" s="4"/>
      <c r="N410" s="4"/>
      <c r="O410" s="4"/>
      <c r="P410" s="4"/>
      <c r="Q410" s="4"/>
      <c r="R410" s="4"/>
      <c r="S410" s="4"/>
      <c r="T410" s="4"/>
      <c r="U410" s="4"/>
      <c r="V410" s="4"/>
      <c r="W410" s="4"/>
      <c r="X410" s="4"/>
      <c r="Y410" s="4"/>
      <c r="Z410" s="4"/>
      <c r="AA410" s="4"/>
    </row>
    <row r="411" ht="15.75" customHeight="1">
      <c r="A411" s="37"/>
      <c r="B411" s="37"/>
      <c r="C411" s="37"/>
      <c r="D411" s="38"/>
      <c r="E411" s="4"/>
      <c r="F411" s="4"/>
      <c r="G411" s="4"/>
      <c r="H411" s="4"/>
      <c r="I411" s="4"/>
      <c r="J411" s="4"/>
      <c r="K411" s="4"/>
      <c r="L411" s="4"/>
      <c r="M411" s="4"/>
      <c r="N411" s="4"/>
      <c r="O411" s="4"/>
      <c r="P411" s="4"/>
      <c r="Q411" s="4"/>
      <c r="R411" s="4"/>
      <c r="S411" s="4"/>
      <c r="T411" s="4"/>
      <c r="U411" s="4"/>
      <c r="V411" s="4"/>
      <c r="W411" s="4"/>
      <c r="X411" s="4"/>
      <c r="Y411" s="4"/>
      <c r="Z411" s="4"/>
      <c r="AA411" s="4"/>
    </row>
    <row r="412" ht="15.75" customHeight="1">
      <c r="A412" s="37"/>
      <c r="B412" s="37"/>
      <c r="C412" s="37"/>
      <c r="D412" s="38"/>
      <c r="E412" s="4"/>
      <c r="F412" s="4"/>
      <c r="G412" s="4"/>
      <c r="H412" s="4"/>
      <c r="I412" s="4"/>
      <c r="J412" s="4"/>
      <c r="K412" s="4"/>
      <c r="L412" s="4"/>
      <c r="M412" s="4"/>
      <c r="N412" s="4"/>
      <c r="O412" s="4"/>
      <c r="P412" s="4"/>
      <c r="Q412" s="4"/>
      <c r="R412" s="4"/>
      <c r="S412" s="4"/>
      <c r="T412" s="4"/>
      <c r="U412" s="4"/>
      <c r="V412" s="4"/>
      <c r="W412" s="4"/>
      <c r="X412" s="4"/>
      <c r="Y412" s="4"/>
      <c r="Z412" s="4"/>
      <c r="AA412" s="4"/>
    </row>
    <row r="413" ht="15.75" customHeight="1">
      <c r="A413" s="37"/>
      <c r="B413" s="37"/>
      <c r="C413" s="37"/>
      <c r="D413" s="38"/>
      <c r="E413" s="4"/>
      <c r="F413" s="4"/>
      <c r="G413" s="4"/>
      <c r="H413" s="4"/>
      <c r="I413" s="4"/>
      <c r="J413" s="4"/>
      <c r="K413" s="4"/>
      <c r="L413" s="4"/>
      <c r="M413" s="4"/>
      <c r="N413" s="4"/>
      <c r="O413" s="4"/>
      <c r="P413" s="4"/>
      <c r="Q413" s="4"/>
      <c r="R413" s="4"/>
      <c r="S413" s="4"/>
      <c r="T413" s="4"/>
      <c r="U413" s="4"/>
      <c r="V413" s="4"/>
      <c r="W413" s="4"/>
      <c r="X413" s="4"/>
      <c r="Y413" s="4"/>
      <c r="Z413" s="4"/>
      <c r="AA413" s="4"/>
    </row>
    <row r="414" ht="15.75" customHeight="1">
      <c r="A414" s="37"/>
      <c r="B414" s="37"/>
      <c r="C414" s="37"/>
      <c r="D414" s="38"/>
      <c r="E414" s="4"/>
      <c r="F414" s="4"/>
      <c r="G414" s="4"/>
      <c r="H414" s="4"/>
      <c r="I414" s="4"/>
      <c r="J414" s="4"/>
      <c r="K414" s="4"/>
      <c r="L414" s="4"/>
      <c r="M414" s="4"/>
      <c r="N414" s="4"/>
      <c r="O414" s="4"/>
      <c r="P414" s="4"/>
      <c r="Q414" s="4"/>
      <c r="R414" s="4"/>
      <c r="S414" s="4"/>
      <c r="T414" s="4"/>
      <c r="U414" s="4"/>
      <c r="V414" s="4"/>
      <c r="W414" s="4"/>
      <c r="X414" s="4"/>
      <c r="Y414" s="4"/>
      <c r="Z414" s="4"/>
      <c r="AA414" s="4"/>
    </row>
    <row r="415" ht="15.75" customHeight="1">
      <c r="A415" s="37"/>
      <c r="B415" s="37"/>
      <c r="C415" s="37"/>
      <c r="D415" s="38"/>
      <c r="E415" s="4"/>
      <c r="F415" s="4"/>
      <c r="G415" s="4"/>
      <c r="H415" s="4"/>
      <c r="I415" s="4"/>
      <c r="J415" s="4"/>
      <c r="K415" s="4"/>
      <c r="L415" s="4"/>
      <c r="M415" s="4"/>
      <c r="N415" s="4"/>
      <c r="O415" s="4"/>
      <c r="P415" s="4"/>
      <c r="Q415" s="4"/>
      <c r="R415" s="4"/>
      <c r="S415" s="4"/>
      <c r="T415" s="4"/>
      <c r="U415" s="4"/>
      <c r="V415" s="4"/>
      <c r="W415" s="4"/>
      <c r="X415" s="4"/>
      <c r="Y415" s="4"/>
      <c r="Z415" s="4"/>
      <c r="AA415" s="4"/>
    </row>
    <row r="416" ht="15.75" customHeight="1">
      <c r="A416" s="37"/>
      <c r="B416" s="37"/>
      <c r="C416" s="37"/>
      <c r="D416" s="38"/>
      <c r="E416" s="4"/>
      <c r="F416" s="4"/>
      <c r="G416" s="4"/>
      <c r="H416" s="4"/>
      <c r="I416" s="4"/>
      <c r="J416" s="4"/>
      <c r="K416" s="4"/>
      <c r="L416" s="4"/>
      <c r="M416" s="4"/>
      <c r="N416" s="4"/>
      <c r="O416" s="4"/>
      <c r="P416" s="4"/>
      <c r="Q416" s="4"/>
      <c r="R416" s="4"/>
      <c r="S416" s="4"/>
      <c r="T416" s="4"/>
      <c r="U416" s="4"/>
      <c r="V416" s="4"/>
      <c r="W416" s="4"/>
      <c r="X416" s="4"/>
      <c r="Y416" s="4"/>
      <c r="Z416" s="4"/>
      <c r="AA416" s="4"/>
    </row>
    <row r="417" ht="15.75" customHeight="1">
      <c r="A417" s="37"/>
      <c r="B417" s="37"/>
      <c r="C417" s="37"/>
      <c r="D417" s="38"/>
      <c r="E417" s="4"/>
      <c r="F417" s="4"/>
      <c r="G417" s="4"/>
      <c r="H417" s="4"/>
      <c r="I417" s="4"/>
      <c r="J417" s="4"/>
      <c r="K417" s="4"/>
      <c r="L417" s="4"/>
      <c r="M417" s="4"/>
      <c r="N417" s="4"/>
      <c r="O417" s="4"/>
      <c r="P417" s="4"/>
      <c r="Q417" s="4"/>
      <c r="R417" s="4"/>
      <c r="S417" s="4"/>
      <c r="T417" s="4"/>
      <c r="U417" s="4"/>
      <c r="V417" s="4"/>
      <c r="W417" s="4"/>
      <c r="X417" s="4"/>
      <c r="Y417" s="4"/>
      <c r="Z417" s="4"/>
      <c r="AA417" s="4"/>
    </row>
    <row r="418" ht="15.75" customHeight="1">
      <c r="A418" s="37"/>
      <c r="B418" s="37"/>
      <c r="C418" s="37"/>
      <c r="D418" s="38"/>
      <c r="E418" s="4"/>
      <c r="F418" s="4"/>
      <c r="G418" s="4"/>
      <c r="H418" s="4"/>
      <c r="I418" s="4"/>
      <c r="J418" s="4"/>
      <c r="K418" s="4"/>
      <c r="L418" s="4"/>
      <c r="M418" s="4"/>
      <c r="N418" s="4"/>
      <c r="O418" s="4"/>
      <c r="P418" s="4"/>
      <c r="Q418" s="4"/>
      <c r="R418" s="4"/>
      <c r="S418" s="4"/>
      <c r="T418" s="4"/>
      <c r="U418" s="4"/>
      <c r="V418" s="4"/>
      <c r="W418" s="4"/>
      <c r="X418" s="4"/>
      <c r="Y418" s="4"/>
      <c r="Z418" s="4"/>
      <c r="AA418" s="4"/>
    </row>
    <row r="419" ht="15.75" customHeight="1">
      <c r="A419" s="37"/>
      <c r="B419" s="37"/>
      <c r="C419" s="37"/>
      <c r="D419" s="38"/>
      <c r="E419" s="4"/>
      <c r="F419" s="4"/>
      <c r="G419" s="4"/>
      <c r="H419" s="4"/>
      <c r="I419" s="4"/>
      <c r="J419" s="4"/>
      <c r="K419" s="4"/>
      <c r="L419" s="4"/>
      <c r="M419" s="4"/>
      <c r="N419" s="4"/>
      <c r="O419" s="4"/>
      <c r="P419" s="4"/>
      <c r="Q419" s="4"/>
      <c r="R419" s="4"/>
      <c r="S419" s="4"/>
      <c r="T419" s="4"/>
      <c r="U419" s="4"/>
      <c r="V419" s="4"/>
      <c r="W419" s="4"/>
      <c r="X419" s="4"/>
      <c r="Y419" s="4"/>
      <c r="Z419" s="4"/>
      <c r="AA419" s="4"/>
    </row>
    <row r="420" ht="15.75" customHeight="1">
      <c r="A420" s="37"/>
      <c r="B420" s="37"/>
      <c r="C420" s="37"/>
      <c r="D420" s="38"/>
      <c r="E420" s="4"/>
      <c r="F420" s="4"/>
      <c r="G420" s="4"/>
      <c r="H420" s="4"/>
      <c r="I420" s="4"/>
      <c r="J420" s="4"/>
      <c r="K420" s="4"/>
      <c r="L420" s="4"/>
      <c r="M420" s="4"/>
      <c r="N420" s="4"/>
      <c r="O420" s="4"/>
      <c r="P420" s="4"/>
      <c r="Q420" s="4"/>
      <c r="R420" s="4"/>
      <c r="S420" s="4"/>
      <c r="T420" s="4"/>
      <c r="U420" s="4"/>
      <c r="V420" s="4"/>
      <c r="W420" s="4"/>
      <c r="X420" s="4"/>
      <c r="Y420" s="4"/>
      <c r="Z420" s="4"/>
      <c r="AA420" s="4"/>
    </row>
    <row r="421" ht="15.75" customHeight="1">
      <c r="A421" s="37"/>
      <c r="B421" s="37"/>
      <c r="C421" s="37"/>
      <c r="D421" s="38"/>
      <c r="E421" s="4"/>
      <c r="F421" s="4"/>
      <c r="G421" s="4"/>
      <c r="H421" s="4"/>
      <c r="I421" s="4"/>
      <c r="J421" s="4"/>
      <c r="K421" s="4"/>
      <c r="L421" s="4"/>
      <c r="M421" s="4"/>
      <c r="N421" s="4"/>
      <c r="O421" s="4"/>
      <c r="P421" s="4"/>
      <c r="Q421" s="4"/>
      <c r="R421" s="4"/>
      <c r="S421" s="4"/>
      <c r="T421" s="4"/>
      <c r="U421" s="4"/>
      <c r="V421" s="4"/>
      <c r="W421" s="4"/>
      <c r="X421" s="4"/>
      <c r="Y421" s="4"/>
      <c r="Z421" s="4"/>
      <c r="AA421" s="4"/>
    </row>
    <row r="422" ht="15.75" customHeight="1">
      <c r="A422" s="37"/>
      <c r="B422" s="37"/>
      <c r="C422" s="37"/>
      <c r="D422" s="38"/>
      <c r="E422" s="4"/>
      <c r="F422" s="4"/>
      <c r="G422" s="4"/>
      <c r="H422" s="4"/>
      <c r="I422" s="4"/>
      <c r="J422" s="4"/>
      <c r="K422" s="4"/>
      <c r="L422" s="4"/>
      <c r="M422" s="4"/>
      <c r="N422" s="4"/>
      <c r="O422" s="4"/>
      <c r="P422" s="4"/>
      <c r="Q422" s="4"/>
      <c r="R422" s="4"/>
      <c r="S422" s="4"/>
      <c r="T422" s="4"/>
      <c r="U422" s="4"/>
      <c r="V422" s="4"/>
      <c r="W422" s="4"/>
      <c r="X422" s="4"/>
      <c r="Y422" s="4"/>
      <c r="Z422" s="4"/>
      <c r="AA422" s="4"/>
    </row>
    <row r="423" ht="15.75" customHeight="1">
      <c r="A423" s="37"/>
      <c r="B423" s="37"/>
      <c r="C423" s="37"/>
      <c r="D423" s="38"/>
      <c r="E423" s="4"/>
      <c r="F423" s="4"/>
      <c r="G423" s="4"/>
      <c r="H423" s="4"/>
      <c r="I423" s="4"/>
      <c r="J423" s="4"/>
      <c r="K423" s="4"/>
      <c r="L423" s="4"/>
      <c r="M423" s="4"/>
      <c r="N423" s="4"/>
      <c r="O423" s="4"/>
      <c r="P423" s="4"/>
      <c r="Q423" s="4"/>
      <c r="R423" s="4"/>
      <c r="S423" s="4"/>
      <c r="T423" s="4"/>
      <c r="U423" s="4"/>
      <c r="V423" s="4"/>
      <c r="W423" s="4"/>
      <c r="X423" s="4"/>
      <c r="Y423" s="4"/>
      <c r="Z423" s="4"/>
      <c r="AA423" s="4"/>
    </row>
    <row r="424" ht="15.75" customHeight="1">
      <c r="A424" s="37"/>
      <c r="B424" s="37"/>
      <c r="C424" s="37"/>
      <c r="D424" s="38"/>
      <c r="E424" s="4"/>
      <c r="F424" s="4"/>
      <c r="G424" s="4"/>
      <c r="H424" s="4"/>
      <c r="I424" s="4"/>
      <c r="J424" s="4"/>
      <c r="K424" s="4"/>
      <c r="L424" s="4"/>
      <c r="M424" s="4"/>
      <c r="N424" s="4"/>
      <c r="O424" s="4"/>
      <c r="P424" s="4"/>
      <c r="Q424" s="4"/>
      <c r="R424" s="4"/>
      <c r="S424" s="4"/>
      <c r="T424" s="4"/>
      <c r="U424" s="4"/>
      <c r="V424" s="4"/>
      <c r="W424" s="4"/>
      <c r="X424" s="4"/>
      <c r="Y424" s="4"/>
      <c r="Z424" s="4"/>
      <c r="AA424" s="4"/>
    </row>
    <row r="425" ht="15.75" customHeight="1">
      <c r="A425" s="37"/>
      <c r="B425" s="37"/>
      <c r="C425" s="37"/>
      <c r="D425" s="38"/>
      <c r="E425" s="4"/>
      <c r="F425" s="4"/>
      <c r="G425" s="4"/>
      <c r="H425" s="4"/>
      <c r="I425" s="4"/>
      <c r="J425" s="4"/>
      <c r="K425" s="4"/>
      <c r="L425" s="4"/>
      <c r="M425" s="4"/>
      <c r="N425" s="4"/>
      <c r="O425" s="4"/>
      <c r="P425" s="4"/>
      <c r="Q425" s="4"/>
      <c r="R425" s="4"/>
      <c r="S425" s="4"/>
      <c r="T425" s="4"/>
      <c r="U425" s="4"/>
      <c r="V425" s="4"/>
      <c r="W425" s="4"/>
      <c r="X425" s="4"/>
      <c r="Y425" s="4"/>
      <c r="Z425" s="4"/>
      <c r="AA425" s="4"/>
    </row>
    <row r="426" ht="15.75" customHeight="1">
      <c r="A426" s="37"/>
      <c r="B426" s="37"/>
      <c r="C426" s="37"/>
      <c r="D426" s="38"/>
      <c r="E426" s="4"/>
      <c r="F426" s="4"/>
      <c r="G426" s="4"/>
      <c r="H426" s="4"/>
      <c r="I426" s="4"/>
      <c r="J426" s="4"/>
      <c r="K426" s="4"/>
      <c r="L426" s="4"/>
      <c r="M426" s="4"/>
      <c r="N426" s="4"/>
      <c r="O426" s="4"/>
      <c r="P426" s="4"/>
      <c r="Q426" s="4"/>
      <c r="R426" s="4"/>
      <c r="S426" s="4"/>
      <c r="T426" s="4"/>
      <c r="U426" s="4"/>
      <c r="V426" s="4"/>
      <c r="W426" s="4"/>
      <c r="X426" s="4"/>
      <c r="Y426" s="4"/>
      <c r="Z426" s="4"/>
      <c r="AA426" s="4"/>
    </row>
    <row r="427" ht="15.75" customHeight="1">
      <c r="A427" s="37"/>
      <c r="B427" s="37"/>
      <c r="C427" s="37"/>
      <c r="D427" s="38"/>
      <c r="E427" s="4"/>
      <c r="F427" s="4"/>
      <c r="G427" s="4"/>
      <c r="H427" s="4"/>
      <c r="I427" s="4"/>
      <c r="J427" s="4"/>
      <c r="K427" s="4"/>
      <c r="L427" s="4"/>
      <c r="M427" s="4"/>
      <c r="N427" s="4"/>
      <c r="O427" s="4"/>
      <c r="P427" s="4"/>
      <c r="Q427" s="4"/>
      <c r="R427" s="4"/>
      <c r="S427" s="4"/>
      <c r="T427" s="4"/>
      <c r="U427" s="4"/>
      <c r="V427" s="4"/>
      <c r="W427" s="4"/>
      <c r="X427" s="4"/>
      <c r="Y427" s="4"/>
      <c r="Z427" s="4"/>
      <c r="AA427" s="4"/>
    </row>
    <row r="428" ht="15.75" customHeight="1">
      <c r="A428" s="37"/>
      <c r="B428" s="37"/>
      <c r="C428" s="37"/>
      <c r="D428" s="38"/>
      <c r="E428" s="4"/>
      <c r="F428" s="4"/>
      <c r="G428" s="4"/>
      <c r="H428" s="4"/>
      <c r="I428" s="4"/>
      <c r="J428" s="4"/>
      <c r="K428" s="4"/>
      <c r="L428" s="4"/>
      <c r="M428" s="4"/>
      <c r="N428" s="4"/>
      <c r="O428" s="4"/>
      <c r="P428" s="4"/>
      <c r="Q428" s="4"/>
      <c r="R428" s="4"/>
      <c r="S428" s="4"/>
      <c r="T428" s="4"/>
      <c r="U428" s="4"/>
      <c r="V428" s="4"/>
      <c r="W428" s="4"/>
      <c r="X428" s="4"/>
      <c r="Y428" s="4"/>
      <c r="Z428" s="4"/>
      <c r="AA428" s="4"/>
    </row>
    <row r="429" ht="15.75" customHeight="1">
      <c r="A429" s="37"/>
      <c r="B429" s="37"/>
      <c r="C429" s="37"/>
      <c r="D429" s="38"/>
      <c r="E429" s="4"/>
      <c r="F429" s="4"/>
      <c r="G429" s="4"/>
      <c r="H429" s="4"/>
      <c r="I429" s="4"/>
      <c r="J429" s="4"/>
      <c r="K429" s="4"/>
      <c r="L429" s="4"/>
      <c r="M429" s="4"/>
      <c r="N429" s="4"/>
      <c r="O429" s="4"/>
      <c r="P429" s="4"/>
      <c r="Q429" s="4"/>
      <c r="R429" s="4"/>
      <c r="S429" s="4"/>
      <c r="T429" s="4"/>
      <c r="U429" s="4"/>
      <c r="V429" s="4"/>
      <c r="W429" s="4"/>
      <c r="X429" s="4"/>
      <c r="Y429" s="4"/>
      <c r="Z429" s="4"/>
      <c r="AA429" s="4"/>
    </row>
    <row r="430" ht="15.75" customHeight="1">
      <c r="A430" s="37"/>
      <c r="B430" s="37"/>
      <c r="C430" s="37"/>
      <c r="D430" s="38"/>
      <c r="E430" s="4"/>
      <c r="F430" s="4"/>
      <c r="G430" s="4"/>
      <c r="H430" s="4"/>
      <c r="I430" s="4"/>
      <c r="J430" s="4"/>
      <c r="K430" s="4"/>
      <c r="L430" s="4"/>
      <c r="M430" s="4"/>
      <c r="N430" s="4"/>
      <c r="O430" s="4"/>
      <c r="P430" s="4"/>
      <c r="Q430" s="4"/>
      <c r="R430" s="4"/>
      <c r="S430" s="4"/>
      <c r="T430" s="4"/>
      <c r="U430" s="4"/>
      <c r="V430" s="4"/>
      <c r="W430" s="4"/>
      <c r="X430" s="4"/>
      <c r="Y430" s="4"/>
      <c r="Z430" s="4"/>
      <c r="AA430" s="4"/>
    </row>
    <row r="431" ht="15.75" customHeight="1">
      <c r="A431" s="37"/>
      <c r="B431" s="37"/>
      <c r="C431" s="37"/>
      <c r="D431" s="38"/>
      <c r="E431" s="4"/>
      <c r="F431" s="4"/>
      <c r="G431" s="4"/>
      <c r="H431" s="4"/>
      <c r="I431" s="4"/>
      <c r="J431" s="4"/>
      <c r="K431" s="4"/>
      <c r="L431" s="4"/>
      <c r="M431" s="4"/>
      <c r="N431" s="4"/>
      <c r="O431" s="4"/>
      <c r="P431" s="4"/>
      <c r="Q431" s="4"/>
      <c r="R431" s="4"/>
      <c r="S431" s="4"/>
      <c r="T431" s="4"/>
      <c r="U431" s="4"/>
      <c r="V431" s="4"/>
      <c r="W431" s="4"/>
      <c r="X431" s="4"/>
      <c r="Y431" s="4"/>
      <c r="Z431" s="4"/>
      <c r="AA431" s="4"/>
    </row>
    <row r="432" ht="15.75" customHeight="1">
      <c r="A432" s="37"/>
      <c r="B432" s="37"/>
      <c r="C432" s="37"/>
      <c r="D432" s="38"/>
      <c r="E432" s="4"/>
      <c r="F432" s="4"/>
      <c r="G432" s="4"/>
      <c r="H432" s="4"/>
      <c r="I432" s="4"/>
      <c r="J432" s="4"/>
      <c r="K432" s="4"/>
      <c r="L432" s="4"/>
      <c r="M432" s="4"/>
      <c r="N432" s="4"/>
      <c r="O432" s="4"/>
      <c r="P432" s="4"/>
      <c r="Q432" s="4"/>
      <c r="R432" s="4"/>
      <c r="S432" s="4"/>
      <c r="T432" s="4"/>
      <c r="U432" s="4"/>
      <c r="V432" s="4"/>
      <c r="W432" s="4"/>
      <c r="X432" s="4"/>
      <c r="Y432" s="4"/>
      <c r="Z432" s="4"/>
      <c r="AA432" s="4"/>
    </row>
    <row r="433" ht="15.75" customHeight="1">
      <c r="A433" s="37"/>
      <c r="B433" s="37"/>
      <c r="C433" s="37"/>
      <c r="D433" s="38"/>
      <c r="E433" s="4"/>
      <c r="F433" s="4"/>
      <c r="G433" s="4"/>
      <c r="H433" s="4"/>
      <c r="I433" s="4"/>
      <c r="J433" s="4"/>
      <c r="K433" s="4"/>
      <c r="L433" s="4"/>
      <c r="M433" s="4"/>
      <c r="N433" s="4"/>
      <c r="O433" s="4"/>
      <c r="P433" s="4"/>
      <c r="Q433" s="4"/>
      <c r="R433" s="4"/>
      <c r="S433" s="4"/>
      <c r="T433" s="4"/>
      <c r="U433" s="4"/>
      <c r="V433" s="4"/>
      <c r="W433" s="4"/>
      <c r="X433" s="4"/>
      <c r="Y433" s="4"/>
      <c r="Z433" s="4"/>
      <c r="AA433" s="4"/>
    </row>
    <row r="434" ht="15.75" customHeight="1">
      <c r="A434" s="37"/>
      <c r="B434" s="37"/>
      <c r="C434" s="37"/>
      <c r="D434" s="38"/>
      <c r="E434" s="4"/>
      <c r="F434" s="4"/>
      <c r="G434" s="4"/>
      <c r="H434" s="4"/>
      <c r="I434" s="4"/>
      <c r="J434" s="4"/>
      <c r="K434" s="4"/>
      <c r="L434" s="4"/>
      <c r="M434" s="4"/>
      <c r="N434" s="4"/>
      <c r="O434" s="4"/>
      <c r="P434" s="4"/>
      <c r="Q434" s="4"/>
      <c r="R434" s="4"/>
      <c r="S434" s="4"/>
      <c r="T434" s="4"/>
      <c r="U434" s="4"/>
      <c r="V434" s="4"/>
      <c r="W434" s="4"/>
      <c r="X434" s="4"/>
      <c r="Y434" s="4"/>
      <c r="Z434" s="4"/>
      <c r="AA434" s="4"/>
    </row>
    <row r="435" ht="15.75" customHeight="1">
      <c r="A435" s="37"/>
      <c r="B435" s="37"/>
      <c r="C435" s="37"/>
      <c r="D435" s="38"/>
      <c r="E435" s="4"/>
      <c r="F435" s="4"/>
      <c r="G435" s="4"/>
      <c r="H435" s="4"/>
      <c r="I435" s="4"/>
      <c r="J435" s="4"/>
      <c r="K435" s="4"/>
      <c r="L435" s="4"/>
      <c r="M435" s="4"/>
      <c r="N435" s="4"/>
      <c r="O435" s="4"/>
      <c r="P435" s="4"/>
      <c r="Q435" s="4"/>
      <c r="R435" s="4"/>
      <c r="S435" s="4"/>
      <c r="T435" s="4"/>
      <c r="U435" s="4"/>
      <c r="V435" s="4"/>
      <c r="W435" s="4"/>
      <c r="X435" s="4"/>
      <c r="Y435" s="4"/>
      <c r="Z435" s="4"/>
      <c r="AA435" s="4"/>
    </row>
    <row r="436" ht="15.75" customHeight="1">
      <c r="A436" s="37"/>
      <c r="B436" s="37"/>
      <c r="C436" s="37"/>
      <c r="D436" s="38"/>
      <c r="E436" s="4"/>
      <c r="F436" s="4"/>
      <c r="G436" s="4"/>
      <c r="H436" s="4"/>
      <c r="I436" s="4"/>
      <c r="J436" s="4"/>
      <c r="K436" s="4"/>
      <c r="L436" s="4"/>
      <c r="M436" s="4"/>
      <c r="N436" s="4"/>
      <c r="O436" s="4"/>
      <c r="P436" s="4"/>
      <c r="Q436" s="4"/>
      <c r="R436" s="4"/>
      <c r="S436" s="4"/>
      <c r="T436" s="4"/>
      <c r="U436" s="4"/>
      <c r="V436" s="4"/>
      <c r="W436" s="4"/>
      <c r="X436" s="4"/>
      <c r="Y436" s="4"/>
      <c r="Z436" s="4"/>
      <c r="AA436" s="4"/>
    </row>
    <row r="437" ht="15.75" customHeight="1">
      <c r="A437" s="37"/>
      <c r="B437" s="37"/>
      <c r="C437" s="37"/>
      <c r="D437" s="38"/>
      <c r="E437" s="4"/>
      <c r="F437" s="4"/>
      <c r="G437" s="4"/>
      <c r="H437" s="4"/>
      <c r="I437" s="4"/>
      <c r="J437" s="4"/>
      <c r="K437" s="4"/>
      <c r="L437" s="4"/>
      <c r="M437" s="4"/>
      <c r="N437" s="4"/>
      <c r="O437" s="4"/>
      <c r="P437" s="4"/>
      <c r="Q437" s="4"/>
      <c r="R437" s="4"/>
      <c r="S437" s="4"/>
      <c r="T437" s="4"/>
      <c r="U437" s="4"/>
      <c r="V437" s="4"/>
      <c r="W437" s="4"/>
      <c r="X437" s="4"/>
      <c r="Y437" s="4"/>
      <c r="Z437" s="4"/>
      <c r="AA437" s="4"/>
    </row>
    <row r="438" ht="15.75" customHeight="1">
      <c r="A438" s="37"/>
      <c r="B438" s="37"/>
      <c r="C438" s="37"/>
      <c r="D438" s="38"/>
      <c r="E438" s="4"/>
      <c r="F438" s="4"/>
      <c r="G438" s="4"/>
      <c r="H438" s="4"/>
      <c r="I438" s="4"/>
      <c r="J438" s="4"/>
      <c r="K438" s="4"/>
      <c r="L438" s="4"/>
      <c r="M438" s="4"/>
      <c r="N438" s="4"/>
      <c r="O438" s="4"/>
      <c r="P438" s="4"/>
      <c r="Q438" s="4"/>
      <c r="R438" s="4"/>
      <c r="S438" s="4"/>
      <c r="T438" s="4"/>
      <c r="U438" s="4"/>
      <c r="V438" s="4"/>
      <c r="W438" s="4"/>
      <c r="X438" s="4"/>
      <c r="Y438" s="4"/>
      <c r="Z438" s="4"/>
      <c r="AA438" s="4"/>
    </row>
    <row r="439" ht="15.75" customHeight="1">
      <c r="A439" s="37"/>
      <c r="B439" s="37"/>
      <c r="C439" s="37"/>
      <c r="D439" s="38"/>
      <c r="E439" s="4"/>
      <c r="F439" s="4"/>
      <c r="G439" s="4"/>
      <c r="H439" s="4"/>
      <c r="I439" s="4"/>
      <c r="J439" s="4"/>
      <c r="K439" s="4"/>
      <c r="L439" s="4"/>
      <c r="M439" s="4"/>
      <c r="N439" s="4"/>
      <c r="O439" s="4"/>
      <c r="P439" s="4"/>
      <c r="Q439" s="4"/>
      <c r="R439" s="4"/>
      <c r="S439" s="4"/>
      <c r="T439" s="4"/>
      <c r="U439" s="4"/>
      <c r="V439" s="4"/>
      <c r="W439" s="4"/>
      <c r="X439" s="4"/>
      <c r="Y439" s="4"/>
      <c r="Z439" s="4"/>
      <c r="AA439" s="4"/>
    </row>
    <row r="440" ht="15.75" customHeight="1">
      <c r="A440" s="37"/>
      <c r="B440" s="37"/>
      <c r="C440" s="37"/>
      <c r="D440" s="38"/>
      <c r="E440" s="4"/>
      <c r="F440" s="4"/>
      <c r="G440" s="4"/>
      <c r="H440" s="4"/>
      <c r="I440" s="4"/>
      <c r="J440" s="4"/>
      <c r="K440" s="4"/>
      <c r="L440" s="4"/>
      <c r="M440" s="4"/>
      <c r="N440" s="4"/>
      <c r="O440" s="4"/>
      <c r="P440" s="4"/>
      <c r="Q440" s="4"/>
      <c r="R440" s="4"/>
      <c r="S440" s="4"/>
      <c r="T440" s="4"/>
      <c r="U440" s="4"/>
      <c r="V440" s="4"/>
      <c r="W440" s="4"/>
      <c r="X440" s="4"/>
      <c r="Y440" s="4"/>
      <c r="Z440" s="4"/>
      <c r="AA440" s="4"/>
    </row>
    <row r="441" ht="15.75" customHeight="1">
      <c r="A441" s="37"/>
      <c r="B441" s="37"/>
      <c r="C441" s="37"/>
      <c r="D441" s="38"/>
      <c r="E441" s="4"/>
      <c r="F441" s="4"/>
      <c r="G441" s="4"/>
      <c r="H441" s="4"/>
      <c r="I441" s="4"/>
      <c r="J441" s="4"/>
      <c r="K441" s="4"/>
      <c r="L441" s="4"/>
      <c r="M441" s="4"/>
      <c r="N441" s="4"/>
      <c r="O441" s="4"/>
      <c r="P441" s="4"/>
      <c r="Q441" s="4"/>
      <c r="R441" s="4"/>
      <c r="S441" s="4"/>
      <c r="T441" s="4"/>
      <c r="U441" s="4"/>
      <c r="V441" s="4"/>
      <c r="W441" s="4"/>
      <c r="X441" s="4"/>
      <c r="Y441" s="4"/>
      <c r="Z441" s="4"/>
      <c r="AA441" s="4"/>
    </row>
    <row r="442" ht="15.75" customHeight="1">
      <c r="A442" s="37"/>
      <c r="B442" s="37"/>
      <c r="C442" s="37"/>
      <c r="D442" s="38"/>
      <c r="E442" s="4"/>
      <c r="F442" s="4"/>
      <c r="G442" s="4"/>
      <c r="H442" s="4"/>
      <c r="I442" s="4"/>
      <c r="J442" s="4"/>
      <c r="K442" s="4"/>
      <c r="L442" s="4"/>
      <c r="M442" s="4"/>
      <c r="N442" s="4"/>
      <c r="O442" s="4"/>
      <c r="P442" s="4"/>
      <c r="Q442" s="4"/>
      <c r="R442" s="4"/>
      <c r="S442" s="4"/>
      <c r="T442" s="4"/>
      <c r="U442" s="4"/>
      <c r="V442" s="4"/>
      <c r="W442" s="4"/>
      <c r="X442" s="4"/>
      <c r="Y442" s="4"/>
      <c r="Z442" s="4"/>
      <c r="AA442" s="4"/>
    </row>
    <row r="443" ht="15.75" customHeight="1">
      <c r="A443" s="37"/>
      <c r="B443" s="37"/>
      <c r="C443" s="37"/>
      <c r="D443" s="38"/>
      <c r="E443" s="4"/>
      <c r="F443" s="4"/>
      <c r="G443" s="4"/>
      <c r="H443" s="4"/>
      <c r="I443" s="4"/>
      <c r="J443" s="4"/>
      <c r="K443" s="4"/>
      <c r="L443" s="4"/>
      <c r="M443" s="4"/>
      <c r="N443" s="4"/>
      <c r="O443" s="4"/>
      <c r="P443" s="4"/>
      <c r="Q443" s="4"/>
      <c r="R443" s="4"/>
      <c r="S443" s="4"/>
      <c r="T443" s="4"/>
      <c r="U443" s="4"/>
      <c r="V443" s="4"/>
      <c r="W443" s="4"/>
      <c r="X443" s="4"/>
      <c r="Y443" s="4"/>
      <c r="Z443" s="4"/>
      <c r="AA443" s="4"/>
    </row>
    <row r="444" ht="15.75" customHeight="1">
      <c r="A444" s="37"/>
      <c r="B444" s="37"/>
      <c r="C444" s="37"/>
      <c r="D444" s="38"/>
      <c r="E444" s="4"/>
      <c r="F444" s="4"/>
      <c r="G444" s="4"/>
      <c r="H444" s="4"/>
      <c r="I444" s="4"/>
      <c r="J444" s="4"/>
      <c r="K444" s="4"/>
      <c r="L444" s="4"/>
      <c r="M444" s="4"/>
      <c r="N444" s="4"/>
      <c r="O444" s="4"/>
      <c r="P444" s="4"/>
      <c r="Q444" s="4"/>
      <c r="R444" s="4"/>
      <c r="S444" s="4"/>
      <c r="T444" s="4"/>
      <c r="U444" s="4"/>
      <c r="V444" s="4"/>
      <c r="W444" s="4"/>
      <c r="X444" s="4"/>
      <c r="Y444" s="4"/>
      <c r="Z444" s="4"/>
      <c r="AA444" s="4"/>
    </row>
    <row r="445" ht="15.75" customHeight="1">
      <c r="A445" s="37"/>
      <c r="B445" s="37"/>
      <c r="C445" s="37"/>
      <c r="D445" s="38"/>
      <c r="E445" s="4"/>
      <c r="F445" s="4"/>
      <c r="G445" s="4"/>
      <c r="H445" s="4"/>
      <c r="I445" s="4"/>
      <c r="J445" s="4"/>
      <c r="K445" s="4"/>
      <c r="L445" s="4"/>
      <c r="M445" s="4"/>
      <c r="N445" s="4"/>
      <c r="O445" s="4"/>
      <c r="P445" s="4"/>
      <c r="Q445" s="4"/>
      <c r="R445" s="4"/>
      <c r="S445" s="4"/>
      <c r="T445" s="4"/>
      <c r="U445" s="4"/>
      <c r="V445" s="4"/>
      <c r="W445" s="4"/>
      <c r="X445" s="4"/>
      <c r="Y445" s="4"/>
      <c r="Z445" s="4"/>
      <c r="AA445" s="4"/>
    </row>
    <row r="446" ht="15.75" customHeight="1">
      <c r="A446" s="37"/>
      <c r="B446" s="37"/>
      <c r="C446" s="37"/>
      <c r="D446" s="38"/>
      <c r="E446" s="4"/>
      <c r="F446" s="4"/>
      <c r="G446" s="4"/>
      <c r="H446" s="4"/>
      <c r="I446" s="4"/>
      <c r="J446" s="4"/>
      <c r="K446" s="4"/>
      <c r="L446" s="4"/>
      <c r="M446" s="4"/>
      <c r="N446" s="4"/>
      <c r="O446" s="4"/>
      <c r="P446" s="4"/>
      <c r="Q446" s="4"/>
      <c r="R446" s="4"/>
      <c r="S446" s="4"/>
      <c r="T446" s="4"/>
      <c r="U446" s="4"/>
      <c r="V446" s="4"/>
      <c r="W446" s="4"/>
      <c r="X446" s="4"/>
      <c r="Y446" s="4"/>
      <c r="Z446" s="4"/>
      <c r="AA446" s="4"/>
    </row>
    <row r="447" ht="15.75" customHeight="1">
      <c r="A447" s="37"/>
      <c r="B447" s="37"/>
      <c r="C447" s="37"/>
      <c r="D447" s="38"/>
      <c r="E447" s="4"/>
      <c r="F447" s="4"/>
      <c r="G447" s="4"/>
      <c r="H447" s="4"/>
      <c r="I447" s="4"/>
      <c r="J447" s="4"/>
      <c r="K447" s="4"/>
      <c r="L447" s="4"/>
      <c r="M447" s="4"/>
      <c r="N447" s="4"/>
      <c r="O447" s="4"/>
      <c r="P447" s="4"/>
      <c r="Q447" s="4"/>
      <c r="R447" s="4"/>
      <c r="S447" s="4"/>
      <c r="T447" s="4"/>
      <c r="U447" s="4"/>
      <c r="V447" s="4"/>
      <c r="W447" s="4"/>
      <c r="X447" s="4"/>
      <c r="Y447" s="4"/>
      <c r="Z447" s="4"/>
      <c r="AA447" s="4"/>
    </row>
    <row r="448" ht="15.75" customHeight="1">
      <c r="A448" s="37"/>
      <c r="B448" s="37"/>
      <c r="C448" s="37"/>
      <c r="D448" s="38"/>
      <c r="E448" s="4"/>
      <c r="F448" s="4"/>
      <c r="G448" s="4"/>
      <c r="H448" s="4"/>
      <c r="I448" s="4"/>
      <c r="J448" s="4"/>
      <c r="K448" s="4"/>
      <c r="L448" s="4"/>
      <c r="M448" s="4"/>
      <c r="N448" s="4"/>
      <c r="O448" s="4"/>
      <c r="P448" s="4"/>
      <c r="Q448" s="4"/>
      <c r="R448" s="4"/>
      <c r="S448" s="4"/>
      <c r="T448" s="4"/>
      <c r="U448" s="4"/>
      <c r="V448" s="4"/>
      <c r="W448" s="4"/>
      <c r="X448" s="4"/>
      <c r="Y448" s="4"/>
      <c r="Z448" s="4"/>
      <c r="AA448" s="4"/>
    </row>
    <row r="449" ht="15.75" customHeight="1">
      <c r="A449" s="37"/>
      <c r="B449" s="37"/>
      <c r="C449" s="37"/>
      <c r="D449" s="38"/>
      <c r="E449" s="4"/>
      <c r="F449" s="4"/>
      <c r="G449" s="4"/>
      <c r="H449" s="4"/>
      <c r="I449" s="4"/>
      <c r="J449" s="4"/>
      <c r="K449" s="4"/>
      <c r="L449" s="4"/>
      <c r="M449" s="4"/>
      <c r="N449" s="4"/>
      <c r="O449" s="4"/>
      <c r="P449" s="4"/>
      <c r="Q449" s="4"/>
      <c r="R449" s="4"/>
      <c r="S449" s="4"/>
      <c r="T449" s="4"/>
      <c r="U449" s="4"/>
      <c r="V449" s="4"/>
      <c r="W449" s="4"/>
      <c r="X449" s="4"/>
      <c r="Y449" s="4"/>
      <c r="Z449" s="4"/>
      <c r="AA449" s="4"/>
    </row>
    <row r="450" ht="15.75" customHeight="1">
      <c r="A450" s="37"/>
      <c r="B450" s="37"/>
      <c r="C450" s="37"/>
      <c r="D450" s="38"/>
      <c r="E450" s="4"/>
      <c r="F450" s="4"/>
      <c r="G450" s="4"/>
      <c r="H450" s="4"/>
      <c r="I450" s="4"/>
      <c r="J450" s="4"/>
      <c r="K450" s="4"/>
      <c r="L450" s="4"/>
      <c r="M450" s="4"/>
      <c r="N450" s="4"/>
      <c r="O450" s="4"/>
      <c r="P450" s="4"/>
      <c r="Q450" s="4"/>
      <c r="R450" s="4"/>
      <c r="S450" s="4"/>
      <c r="T450" s="4"/>
      <c r="U450" s="4"/>
      <c r="V450" s="4"/>
      <c r="W450" s="4"/>
      <c r="X450" s="4"/>
      <c r="Y450" s="4"/>
      <c r="Z450" s="4"/>
      <c r="AA450" s="4"/>
    </row>
    <row r="451" ht="15.75" customHeight="1">
      <c r="A451" s="37"/>
      <c r="B451" s="37"/>
      <c r="C451" s="37"/>
      <c r="D451" s="38"/>
      <c r="E451" s="4"/>
      <c r="F451" s="4"/>
      <c r="G451" s="4"/>
      <c r="H451" s="4"/>
      <c r="I451" s="4"/>
      <c r="J451" s="4"/>
      <c r="K451" s="4"/>
      <c r="L451" s="4"/>
      <c r="M451" s="4"/>
      <c r="N451" s="4"/>
      <c r="O451" s="4"/>
      <c r="P451" s="4"/>
      <c r="Q451" s="4"/>
      <c r="R451" s="4"/>
      <c r="S451" s="4"/>
      <c r="T451" s="4"/>
      <c r="U451" s="4"/>
      <c r="V451" s="4"/>
      <c r="W451" s="4"/>
      <c r="X451" s="4"/>
      <c r="Y451" s="4"/>
      <c r="Z451" s="4"/>
      <c r="AA451" s="4"/>
    </row>
    <row r="452" ht="15.75" customHeight="1">
      <c r="A452" s="37"/>
      <c r="B452" s="37"/>
      <c r="C452" s="37"/>
      <c r="D452" s="38"/>
      <c r="E452" s="4"/>
      <c r="F452" s="4"/>
      <c r="G452" s="4"/>
      <c r="H452" s="4"/>
      <c r="I452" s="4"/>
      <c r="J452" s="4"/>
      <c r="K452" s="4"/>
      <c r="L452" s="4"/>
      <c r="M452" s="4"/>
      <c r="N452" s="4"/>
      <c r="O452" s="4"/>
      <c r="P452" s="4"/>
      <c r="Q452" s="4"/>
      <c r="R452" s="4"/>
      <c r="S452" s="4"/>
      <c r="T452" s="4"/>
      <c r="U452" s="4"/>
      <c r="V452" s="4"/>
      <c r="W452" s="4"/>
      <c r="X452" s="4"/>
      <c r="Y452" s="4"/>
      <c r="Z452" s="4"/>
      <c r="AA452" s="4"/>
    </row>
    <row r="453" ht="15.75" customHeight="1">
      <c r="A453" s="37"/>
      <c r="B453" s="37"/>
      <c r="C453" s="37"/>
      <c r="D453" s="38"/>
      <c r="E453" s="4"/>
      <c r="F453" s="4"/>
      <c r="G453" s="4"/>
      <c r="H453" s="4"/>
      <c r="I453" s="4"/>
      <c r="J453" s="4"/>
      <c r="K453" s="4"/>
      <c r="L453" s="4"/>
      <c r="M453" s="4"/>
      <c r="N453" s="4"/>
      <c r="O453" s="4"/>
      <c r="P453" s="4"/>
      <c r="Q453" s="4"/>
      <c r="R453" s="4"/>
      <c r="S453" s="4"/>
      <c r="T453" s="4"/>
      <c r="U453" s="4"/>
      <c r="V453" s="4"/>
      <c r="W453" s="4"/>
      <c r="X453" s="4"/>
      <c r="Y453" s="4"/>
      <c r="Z453" s="4"/>
      <c r="AA453" s="4"/>
    </row>
    <row r="454" ht="15.75" customHeight="1">
      <c r="A454" s="37"/>
      <c r="B454" s="37"/>
      <c r="C454" s="37"/>
      <c r="D454" s="38"/>
      <c r="E454" s="4"/>
      <c r="F454" s="4"/>
      <c r="G454" s="4"/>
      <c r="H454" s="4"/>
      <c r="I454" s="4"/>
      <c r="J454" s="4"/>
      <c r="K454" s="4"/>
      <c r="L454" s="4"/>
      <c r="M454" s="4"/>
      <c r="N454" s="4"/>
      <c r="O454" s="4"/>
      <c r="P454" s="4"/>
      <c r="Q454" s="4"/>
      <c r="R454" s="4"/>
      <c r="S454" s="4"/>
      <c r="T454" s="4"/>
      <c r="U454" s="4"/>
      <c r="V454" s="4"/>
      <c r="W454" s="4"/>
      <c r="X454" s="4"/>
      <c r="Y454" s="4"/>
      <c r="Z454" s="4"/>
      <c r="AA454" s="4"/>
    </row>
    <row r="455" ht="15.75" customHeight="1">
      <c r="A455" s="37"/>
      <c r="B455" s="37"/>
      <c r="C455" s="37"/>
      <c r="D455" s="38"/>
      <c r="E455" s="4"/>
      <c r="F455" s="4"/>
      <c r="G455" s="4"/>
      <c r="H455" s="4"/>
      <c r="I455" s="4"/>
      <c r="J455" s="4"/>
      <c r="K455" s="4"/>
      <c r="L455" s="4"/>
      <c r="M455" s="4"/>
      <c r="N455" s="4"/>
      <c r="O455" s="4"/>
      <c r="P455" s="4"/>
      <c r="Q455" s="4"/>
      <c r="R455" s="4"/>
      <c r="S455" s="4"/>
      <c r="T455" s="4"/>
      <c r="U455" s="4"/>
      <c r="V455" s="4"/>
      <c r="W455" s="4"/>
      <c r="X455" s="4"/>
      <c r="Y455" s="4"/>
      <c r="Z455" s="4"/>
      <c r="AA455" s="4"/>
    </row>
    <row r="456" ht="15.75" customHeight="1">
      <c r="A456" s="37"/>
      <c r="B456" s="37"/>
      <c r="C456" s="37"/>
      <c r="D456" s="38"/>
      <c r="E456" s="4"/>
      <c r="F456" s="4"/>
      <c r="G456" s="4"/>
      <c r="H456" s="4"/>
      <c r="I456" s="4"/>
      <c r="J456" s="4"/>
      <c r="K456" s="4"/>
      <c r="L456" s="4"/>
      <c r="M456" s="4"/>
      <c r="N456" s="4"/>
      <c r="O456" s="4"/>
      <c r="P456" s="4"/>
      <c r="Q456" s="4"/>
      <c r="R456" s="4"/>
      <c r="S456" s="4"/>
      <c r="T456" s="4"/>
      <c r="U456" s="4"/>
      <c r="V456" s="4"/>
      <c r="W456" s="4"/>
      <c r="X456" s="4"/>
      <c r="Y456" s="4"/>
      <c r="Z456" s="4"/>
      <c r="AA456" s="4"/>
    </row>
    <row r="457" ht="15.75" customHeight="1">
      <c r="A457" s="37"/>
      <c r="B457" s="37"/>
      <c r="C457" s="37"/>
      <c r="D457" s="38"/>
      <c r="E457" s="4"/>
      <c r="F457" s="4"/>
      <c r="G457" s="4"/>
      <c r="H457" s="4"/>
      <c r="I457" s="4"/>
      <c r="J457" s="4"/>
      <c r="K457" s="4"/>
      <c r="L457" s="4"/>
      <c r="M457" s="4"/>
      <c r="N457" s="4"/>
      <c r="O457" s="4"/>
      <c r="P457" s="4"/>
      <c r="Q457" s="4"/>
      <c r="R457" s="4"/>
      <c r="S457" s="4"/>
      <c r="T457" s="4"/>
      <c r="U457" s="4"/>
      <c r="V457" s="4"/>
      <c r="W457" s="4"/>
      <c r="X457" s="4"/>
      <c r="Y457" s="4"/>
      <c r="Z457" s="4"/>
      <c r="AA457" s="4"/>
    </row>
    <row r="458" ht="15.75" customHeight="1">
      <c r="A458" s="37"/>
      <c r="B458" s="37"/>
      <c r="C458" s="37"/>
      <c r="D458" s="38"/>
      <c r="E458" s="4"/>
      <c r="F458" s="4"/>
      <c r="G458" s="4"/>
      <c r="H458" s="4"/>
      <c r="I458" s="4"/>
      <c r="J458" s="4"/>
      <c r="K458" s="4"/>
      <c r="L458" s="4"/>
      <c r="M458" s="4"/>
      <c r="N458" s="4"/>
      <c r="O458" s="4"/>
      <c r="P458" s="4"/>
      <c r="Q458" s="4"/>
      <c r="R458" s="4"/>
      <c r="S458" s="4"/>
      <c r="T458" s="4"/>
      <c r="U458" s="4"/>
      <c r="V458" s="4"/>
      <c r="W458" s="4"/>
      <c r="X458" s="4"/>
      <c r="Y458" s="4"/>
      <c r="Z458" s="4"/>
      <c r="AA458" s="4"/>
    </row>
    <row r="459" ht="15.75" customHeight="1">
      <c r="A459" s="37"/>
      <c r="B459" s="37"/>
      <c r="C459" s="37"/>
      <c r="D459" s="38"/>
      <c r="E459" s="4"/>
      <c r="F459" s="4"/>
      <c r="G459" s="4"/>
      <c r="H459" s="4"/>
      <c r="I459" s="4"/>
      <c r="J459" s="4"/>
      <c r="K459" s="4"/>
      <c r="L459" s="4"/>
      <c r="M459" s="4"/>
      <c r="N459" s="4"/>
      <c r="O459" s="4"/>
      <c r="P459" s="4"/>
      <c r="Q459" s="4"/>
      <c r="R459" s="4"/>
      <c r="S459" s="4"/>
      <c r="T459" s="4"/>
      <c r="U459" s="4"/>
      <c r="V459" s="4"/>
      <c r="W459" s="4"/>
      <c r="X459" s="4"/>
      <c r="Y459" s="4"/>
      <c r="Z459" s="4"/>
      <c r="AA459" s="4"/>
    </row>
    <row r="460" ht="15.75" customHeight="1">
      <c r="A460" s="37"/>
      <c r="B460" s="37"/>
      <c r="C460" s="37"/>
      <c r="D460" s="38"/>
      <c r="E460" s="4"/>
      <c r="F460" s="4"/>
      <c r="G460" s="4"/>
      <c r="H460" s="4"/>
      <c r="I460" s="4"/>
      <c r="J460" s="4"/>
      <c r="K460" s="4"/>
      <c r="L460" s="4"/>
      <c r="M460" s="4"/>
      <c r="N460" s="4"/>
      <c r="O460" s="4"/>
      <c r="P460" s="4"/>
      <c r="Q460" s="4"/>
      <c r="R460" s="4"/>
      <c r="S460" s="4"/>
      <c r="T460" s="4"/>
      <c r="U460" s="4"/>
      <c r="V460" s="4"/>
      <c r="W460" s="4"/>
      <c r="X460" s="4"/>
      <c r="Y460" s="4"/>
      <c r="Z460" s="4"/>
      <c r="AA460" s="4"/>
    </row>
    <row r="461" ht="15.75" customHeight="1">
      <c r="A461" s="37"/>
      <c r="B461" s="37"/>
      <c r="C461" s="37"/>
      <c r="D461" s="38"/>
      <c r="E461" s="4"/>
      <c r="F461" s="4"/>
      <c r="G461" s="4"/>
      <c r="H461" s="4"/>
      <c r="I461" s="4"/>
      <c r="J461" s="4"/>
      <c r="K461" s="4"/>
      <c r="L461" s="4"/>
      <c r="M461" s="4"/>
      <c r="N461" s="4"/>
      <c r="O461" s="4"/>
      <c r="P461" s="4"/>
      <c r="Q461" s="4"/>
      <c r="R461" s="4"/>
      <c r="S461" s="4"/>
      <c r="T461" s="4"/>
      <c r="U461" s="4"/>
      <c r="V461" s="4"/>
      <c r="W461" s="4"/>
      <c r="X461" s="4"/>
      <c r="Y461" s="4"/>
      <c r="Z461" s="4"/>
      <c r="AA461" s="4"/>
    </row>
    <row r="462" ht="15.75" customHeight="1">
      <c r="A462" s="37"/>
      <c r="B462" s="37"/>
      <c r="C462" s="37"/>
      <c r="D462" s="38"/>
      <c r="E462" s="4"/>
      <c r="F462" s="4"/>
      <c r="G462" s="4"/>
      <c r="H462" s="4"/>
      <c r="I462" s="4"/>
      <c r="J462" s="4"/>
      <c r="K462" s="4"/>
      <c r="L462" s="4"/>
      <c r="M462" s="4"/>
      <c r="N462" s="4"/>
      <c r="O462" s="4"/>
      <c r="P462" s="4"/>
      <c r="Q462" s="4"/>
      <c r="R462" s="4"/>
      <c r="S462" s="4"/>
      <c r="T462" s="4"/>
      <c r="U462" s="4"/>
      <c r="V462" s="4"/>
      <c r="W462" s="4"/>
      <c r="X462" s="4"/>
      <c r="Y462" s="4"/>
      <c r="Z462" s="4"/>
      <c r="AA462" s="4"/>
    </row>
    <row r="463" ht="15.75" customHeight="1">
      <c r="A463" s="37"/>
      <c r="B463" s="37"/>
      <c r="C463" s="37"/>
      <c r="D463" s="38"/>
      <c r="E463" s="4"/>
      <c r="F463" s="4"/>
      <c r="G463" s="4"/>
      <c r="H463" s="4"/>
      <c r="I463" s="4"/>
      <c r="J463" s="4"/>
      <c r="K463" s="4"/>
      <c r="L463" s="4"/>
      <c r="M463" s="4"/>
      <c r="N463" s="4"/>
      <c r="O463" s="4"/>
      <c r="P463" s="4"/>
      <c r="Q463" s="4"/>
      <c r="R463" s="4"/>
      <c r="S463" s="4"/>
      <c r="T463" s="4"/>
      <c r="U463" s="4"/>
      <c r="V463" s="4"/>
      <c r="W463" s="4"/>
      <c r="X463" s="4"/>
      <c r="Y463" s="4"/>
      <c r="Z463" s="4"/>
      <c r="AA463" s="4"/>
    </row>
    <row r="464" ht="15.75" customHeight="1">
      <c r="A464" s="37"/>
      <c r="B464" s="37"/>
      <c r="C464" s="37"/>
      <c r="D464" s="38"/>
      <c r="E464" s="4"/>
      <c r="F464" s="4"/>
      <c r="G464" s="4"/>
      <c r="H464" s="4"/>
      <c r="I464" s="4"/>
      <c r="J464" s="4"/>
      <c r="K464" s="4"/>
      <c r="L464" s="4"/>
      <c r="M464" s="4"/>
      <c r="N464" s="4"/>
      <c r="O464" s="4"/>
      <c r="P464" s="4"/>
      <c r="Q464" s="4"/>
      <c r="R464" s="4"/>
      <c r="S464" s="4"/>
      <c r="T464" s="4"/>
      <c r="U464" s="4"/>
      <c r="V464" s="4"/>
      <c r="W464" s="4"/>
      <c r="X464" s="4"/>
      <c r="Y464" s="4"/>
      <c r="Z464" s="4"/>
      <c r="AA464" s="4"/>
    </row>
    <row r="465" ht="15.75" customHeight="1">
      <c r="A465" s="37"/>
      <c r="B465" s="37"/>
      <c r="C465" s="37"/>
      <c r="D465" s="38"/>
      <c r="E465" s="4"/>
      <c r="F465" s="4"/>
      <c r="G465" s="4"/>
      <c r="H465" s="4"/>
      <c r="I465" s="4"/>
      <c r="J465" s="4"/>
      <c r="K465" s="4"/>
      <c r="L465" s="4"/>
      <c r="M465" s="4"/>
      <c r="N465" s="4"/>
      <c r="O465" s="4"/>
      <c r="P465" s="4"/>
      <c r="Q465" s="4"/>
      <c r="R465" s="4"/>
      <c r="S465" s="4"/>
      <c r="T465" s="4"/>
      <c r="U465" s="4"/>
      <c r="V465" s="4"/>
      <c r="W465" s="4"/>
      <c r="X465" s="4"/>
      <c r="Y465" s="4"/>
      <c r="Z465" s="4"/>
      <c r="AA465" s="4"/>
    </row>
    <row r="466" ht="15.75" customHeight="1">
      <c r="A466" s="37"/>
      <c r="B466" s="37"/>
      <c r="C466" s="37"/>
      <c r="D466" s="38"/>
      <c r="E466" s="4"/>
      <c r="F466" s="4"/>
      <c r="G466" s="4"/>
      <c r="H466" s="4"/>
      <c r="I466" s="4"/>
      <c r="J466" s="4"/>
      <c r="K466" s="4"/>
      <c r="L466" s="4"/>
      <c r="M466" s="4"/>
      <c r="N466" s="4"/>
      <c r="O466" s="4"/>
      <c r="P466" s="4"/>
      <c r="Q466" s="4"/>
      <c r="R466" s="4"/>
      <c r="S466" s="4"/>
      <c r="T466" s="4"/>
      <c r="U466" s="4"/>
      <c r="V466" s="4"/>
      <c r="W466" s="4"/>
      <c r="X466" s="4"/>
      <c r="Y466" s="4"/>
      <c r="Z466" s="4"/>
      <c r="AA466" s="4"/>
    </row>
    <row r="467" ht="15.75" customHeight="1">
      <c r="A467" s="37"/>
      <c r="B467" s="37"/>
      <c r="C467" s="37"/>
      <c r="D467" s="38"/>
      <c r="E467" s="4"/>
      <c r="F467" s="4"/>
      <c r="G467" s="4"/>
      <c r="H467" s="4"/>
      <c r="I467" s="4"/>
      <c r="J467" s="4"/>
      <c r="K467" s="4"/>
      <c r="L467" s="4"/>
      <c r="M467" s="4"/>
      <c r="N467" s="4"/>
      <c r="O467" s="4"/>
      <c r="P467" s="4"/>
      <c r="Q467" s="4"/>
      <c r="R467" s="4"/>
      <c r="S467" s="4"/>
      <c r="T467" s="4"/>
      <c r="U467" s="4"/>
      <c r="V467" s="4"/>
      <c r="W467" s="4"/>
      <c r="X467" s="4"/>
      <c r="Y467" s="4"/>
      <c r="Z467" s="4"/>
      <c r="AA467" s="4"/>
    </row>
    <row r="468" ht="15.75" customHeight="1">
      <c r="A468" s="37"/>
      <c r="B468" s="37"/>
      <c r="C468" s="37"/>
      <c r="D468" s="38"/>
      <c r="E468" s="4"/>
      <c r="F468" s="4"/>
      <c r="G468" s="4"/>
      <c r="H468" s="4"/>
      <c r="I468" s="4"/>
      <c r="J468" s="4"/>
      <c r="K468" s="4"/>
      <c r="L468" s="4"/>
      <c r="M468" s="4"/>
      <c r="N468" s="4"/>
      <c r="O468" s="4"/>
      <c r="P468" s="4"/>
      <c r="Q468" s="4"/>
      <c r="R468" s="4"/>
      <c r="S468" s="4"/>
      <c r="T468" s="4"/>
      <c r="U468" s="4"/>
      <c r="V468" s="4"/>
      <c r="W468" s="4"/>
      <c r="X468" s="4"/>
      <c r="Y468" s="4"/>
      <c r="Z468" s="4"/>
      <c r="AA468" s="4"/>
    </row>
    <row r="469" ht="15.75" customHeight="1">
      <c r="A469" s="37"/>
      <c r="B469" s="37"/>
      <c r="C469" s="37"/>
      <c r="D469" s="38"/>
      <c r="E469" s="4"/>
      <c r="F469" s="4"/>
      <c r="G469" s="4"/>
      <c r="H469" s="4"/>
      <c r="I469" s="4"/>
      <c r="J469" s="4"/>
      <c r="K469" s="4"/>
      <c r="L469" s="4"/>
      <c r="M469" s="4"/>
      <c r="N469" s="4"/>
      <c r="O469" s="4"/>
      <c r="P469" s="4"/>
      <c r="Q469" s="4"/>
      <c r="R469" s="4"/>
      <c r="S469" s="4"/>
      <c r="T469" s="4"/>
      <c r="U469" s="4"/>
      <c r="V469" s="4"/>
      <c r="W469" s="4"/>
      <c r="X469" s="4"/>
      <c r="Y469" s="4"/>
      <c r="Z469" s="4"/>
      <c r="AA469" s="4"/>
    </row>
    <row r="470" ht="15.75" customHeight="1">
      <c r="A470" s="37"/>
      <c r="B470" s="37"/>
      <c r="C470" s="37"/>
      <c r="D470" s="38"/>
      <c r="E470" s="4"/>
      <c r="F470" s="4"/>
      <c r="G470" s="4"/>
      <c r="H470" s="4"/>
      <c r="I470" s="4"/>
      <c r="J470" s="4"/>
      <c r="K470" s="4"/>
      <c r="L470" s="4"/>
      <c r="M470" s="4"/>
      <c r="N470" s="4"/>
      <c r="O470" s="4"/>
      <c r="P470" s="4"/>
      <c r="Q470" s="4"/>
      <c r="R470" s="4"/>
      <c r="S470" s="4"/>
      <c r="T470" s="4"/>
      <c r="U470" s="4"/>
      <c r="V470" s="4"/>
      <c r="W470" s="4"/>
      <c r="X470" s="4"/>
      <c r="Y470" s="4"/>
      <c r="Z470" s="4"/>
      <c r="AA470" s="4"/>
    </row>
    <row r="471" ht="15.75" customHeight="1">
      <c r="A471" s="37"/>
      <c r="B471" s="37"/>
      <c r="C471" s="37"/>
      <c r="D471" s="38"/>
      <c r="E471" s="4"/>
      <c r="F471" s="4"/>
      <c r="G471" s="4"/>
      <c r="H471" s="4"/>
      <c r="I471" s="4"/>
      <c r="J471" s="4"/>
      <c r="K471" s="4"/>
      <c r="L471" s="4"/>
      <c r="M471" s="4"/>
      <c r="N471" s="4"/>
      <c r="O471" s="4"/>
      <c r="P471" s="4"/>
      <c r="Q471" s="4"/>
      <c r="R471" s="4"/>
      <c r="S471" s="4"/>
      <c r="T471" s="4"/>
      <c r="U471" s="4"/>
      <c r="V471" s="4"/>
      <c r="W471" s="4"/>
      <c r="X471" s="4"/>
      <c r="Y471" s="4"/>
      <c r="Z471" s="4"/>
      <c r="AA471" s="4"/>
    </row>
    <row r="472" ht="15.75" customHeight="1">
      <c r="A472" s="37"/>
      <c r="B472" s="37"/>
      <c r="C472" s="37"/>
      <c r="D472" s="38"/>
      <c r="E472" s="4"/>
      <c r="F472" s="4"/>
      <c r="G472" s="4"/>
      <c r="H472" s="4"/>
      <c r="I472" s="4"/>
      <c r="J472" s="4"/>
      <c r="K472" s="4"/>
      <c r="L472" s="4"/>
      <c r="M472" s="4"/>
      <c r="N472" s="4"/>
      <c r="O472" s="4"/>
      <c r="P472" s="4"/>
      <c r="Q472" s="4"/>
      <c r="R472" s="4"/>
      <c r="S472" s="4"/>
      <c r="T472" s="4"/>
      <c r="U472" s="4"/>
      <c r="V472" s="4"/>
      <c r="W472" s="4"/>
      <c r="X472" s="4"/>
      <c r="Y472" s="4"/>
      <c r="Z472" s="4"/>
      <c r="AA472" s="4"/>
    </row>
    <row r="473" ht="15.75" customHeight="1">
      <c r="A473" s="37"/>
      <c r="B473" s="37"/>
      <c r="C473" s="37"/>
      <c r="D473" s="38"/>
      <c r="E473" s="4"/>
      <c r="F473" s="4"/>
      <c r="G473" s="4"/>
      <c r="H473" s="4"/>
      <c r="I473" s="4"/>
      <c r="J473" s="4"/>
      <c r="K473" s="4"/>
      <c r="L473" s="4"/>
      <c r="M473" s="4"/>
      <c r="N473" s="4"/>
      <c r="O473" s="4"/>
      <c r="P473" s="4"/>
      <c r="Q473" s="4"/>
      <c r="R473" s="4"/>
      <c r="S473" s="4"/>
      <c r="T473" s="4"/>
      <c r="U473" s="4"/>
      <c r="V473" s="4"/>
      <c r="W473" s="4"/>
      <c r="X473" s="4"/>
      <c r="Y473" s="4"/>
      <c r="Z473" s="4"/>
      <c r="AA473" s="4"/>
    </row>
    <row r="474" ht="15.75" customHeight="1">
      <c r="A474" s="37"/>
      <c r="B474" s="37"/>
      <c r="C474" s="37"/>
      <c r="D474" s="38"/>
      <c r="E474" s="4"/>
      <c r="F474" s="4"/>
      <c r="G474" s="4"/>
      <c r="H474" s="4"/>
      <c r="I474" s="4"/>
      <c r="J474" s="4"/>
      <c r="K474" s="4"/>
      <c r="L474" s="4"/>
      <c r="M474" s="4"/>
      <c r="N474" s="4"/>
      <c r="O474" s="4"/>
      <c r="P474" s="4"/>
      <c r="Q474" s="4"/>
      <c r="R474" s="4"/>
      <c r="S474" s="4"/>
      <c r="T474" s="4"/>
      <c r="U474" s="4"/>
      <c r="V474" s="4"/>
      <c r="W474" s="4"/>
      <c r="X474" s="4"/>
      <c r="Y474" s="4"/>
      <c r="Z474" s="4"/>
      <c r="AA474" s="4"/>
    </row>
    <row r="475" ht="15.75" customHeight="1">
      <c r="A475" s="37"/>
      <c r="B475" s="37"/>
      <c r="C475" s="37"/>
      <c r="D475" s="38"/>
      <c r="E475" s="4"/>
      <c r="F475" s="4"/>
      <c r="G475" s="4"/>
      <c r="H475" s="4"/>
      <c r="I475" s="4"/>
      <c r="J475" s="4"/>
      <c r="K475" s="4"/>
      <c r="L475" s="4"/>
      <c r="M475" s="4"/>
      <c r="N475" s="4"/>
      <c r="O475" s="4"/>
      <c r="P475" s="4"/>
      <c r="Q475" s="4"/>
      <c r="R475" s="4"/>
      <c r="S475" s="4"/>
      <c r="T475" s="4"/>
      <c r="U475" s="4"/>
      <c r="V475" s="4"/>
      <c r="W475" s="4"/>
      <c r="X475" s="4"/>
      <c r="Y475" s="4"/>
      <c r="Z475" s="4"/>
      <c r="AA475" s="4"/>
    </row>
    <row r="476" ht="15.75" customHeight="1">
      <c r="A476" s="37"/>
      <c r="B476" s="37"/>
      <c r="C476" s="37"/>
      <c r="D476" s="38"/>
      <c r="E476" s="4"/>
      <c r="F476" s="4"/>
      <c r="G476" s="4"/>
      <c r="H476" s="4"/>
      <c r="I476" s="4"/>
      <c r="J476" s="4"/>
      <c r="K476" s="4"/>
      <c r="L476" s="4"/>
      <c r="M476" s="4"/>
      <c r="N476" s="4"/>
      <c r="O476" s="4"/>
      <c r="P476" s="4"/>
      <c r="Q476" s="4"/>
      <c r="R476" s="4"/>
      <c r="S476" s="4"/>
      <c r="T476" s="4"/>
      <c r="U476" s="4"/>
      <c r="V476" s="4"/>
      <c r="W476" s="4"/>
      <c r="X476" s="4"/>
      <c r="Y476" s="4"/>
      <c r="Z476" s="4"/>
      <c r="AA476" s="4"/>
    </row>
    <row r="477" ht="15.75" customHeight="1">
      <c r="A477" s="37"/>
      <c r="B477" s="37"/>
      <c r="C477" s="37"/>
      <c r="D477" s="38"/>
      <c r="E477" s="4"/>
      <c r="F477" s="4"/>
      <c r="G477" s="4"/>
      <c r="H477" s="4"/>
      <c r="I477" s="4"/>
      <c r="J477" s="4"/>
      <c r="K477" s="4"/>
      <c r="L477" s="4"/>
      <c r="M477" s="4"/>
      <c r="N477" s="4"/>
      <c r="O477" s="4"/>
      <c r="P477" s="4"/>
      <c r="Q477" s="4"/>
      <c r="R477" s="4"/>
      <c r="S477" s="4"/>
      <c r="T477" s="4"/>
      <c r="U477" s="4"/>
      <c r="V477" s="4"/>
      <c r="W477" s="4"/>
      <c r="X477" s="4"/>
      <c r="Y477" s="4"/>
      <c r="Z477" s="4"/>
      <c r="AA477" s="4"/>
    </row>
    <row r="478" ht="15.75" customHeight="1">
      <c r="A478" s="37"/>
      <c r="B478" s="37"/>
      <c r="C478" s="37"/>
      <c r="D478" s="38"/>
      <c r="E478" s="4"/>
      <c r="F478" s="4"/>
      <c r="G478" s="4"/>
      <c r="H478" s="4"/>
      <c r="I478" s="4"/>
      <c r="J478" s="4"/>
      <c r="K478" s="4"/>
      <c r="L478" s="4"/>
      <c r="M478" s="4"/>
      <c r="N478" s="4"/>
      <c r="O478" s="4"/>
      <c r="P478" s="4"/>
      <c r="Q478" s="4"/>
      <c r="R478" s="4"/>
      <c r="S478" s="4"/>
      <c r="T478" s="4"/>
      <c r="U478" s="4"/>
      <c r="V478" s="4"/>
      <c r="W478" s="4"/>
      <c r="X478" s="4"/>
      <c r="Y478" s="4"/>
      <c r="Z478" s="4"/>
      <c r="AA478" s="4"/>
    </row>
    <row r="479" ht="15.75" customHeight="1">
      <c r="A479" s="37"/>
      <c r="B479" s="37"/>
      <c r="C479" s="37"/>
      <c r="D479" s="38"/>
      <c r="E479" s="4"/>
      <c r="F479" s="4"/>
      <c r="G479" s="4"/>
      <c r="H479" s="4"/>
      <c r="I479" s="4"/>
      <c r="J479" s="4"/>
      <c r="K479" s="4"/>
      <c r="L479" s="4"/>
      <c r="M479" s="4"/>
      <c r="N479" s="4"/>
      <c r="O479" s="4"/>
      <c r="P479" s="4"/>
      <c r="Q479" s="4"/>
      <c r="R479" s="4"/>
      <c r="S479" s="4"/>
      <c r="T479" s="4"/>
      <c r="U479" s="4"/>
      <c r="V479" s="4"/>
      <c r="W479" s="4"/>
      <c r="X479" s="4"/>
      <c r="Y479" s="4"/>
      <c r="Z479" s="4"/>
      <c r="AA479" s="4"/>
    </row>
    <row r="480" ht="15.75" customHeight="1">
      <c r="A480" s="37"/>
      <c r="B480" s="37"/>
      <c r="C480" s="37"/>
      <c r="D480" s="38"/>
      <c r="E480" s="4"/>
      <c r="F480" s="4"/>
      <c r="G480" s="4"/>
      <c r="H480" s="4"/>
      <c r="I480" s="4"/>
      <c r="J480" s="4"/>
      <c r="K480" s="4"/>
      <c r="L480" s="4"/>
      <c r="M480" s="4"/>
      <c r="N480" s="4"/>
      <c r="O480" s="4"/>
      <c r="P480" s="4"/>
      <c r="Q480" s="4"/>
      <c r="R480" s="4"/>
      <c r="S480" s="4"/>
      <c r="T480" s="4"/>
      <c r="U480" s="4"/>
      <c r="V480" s="4"/>
      <c r="W480" s="4"/>
      <c r="X480" s="4"/>
      <c r="Y480" s="4"/>
      <c r="Z480" s="4"/>
      <c r="AA480" s="4"/>
    </row>
    <row r="481" ht="15.75" customHeight="1">
      <c r="A481" s="37"/>
      <c r="B481" s="37"/>
      <c r="C481" s="37"/>
      <c r="D481" s="38"/>
      <c r="E481" s="4"/>
      <c r="F481" s="4"/>
      <c r="G481" s="4"/>
      <c r="H481" s="4"/>
      <c r="I481" s="4"/>
      <c r="J481" s="4"/>
      <c r="K481" s="4"/>
      <c r="L481" s="4"/>
      <c r="M481" s="4"/>
      <c r="N481" s="4"/>
      <c r="O481" s="4"/>
      <c r="P481" s="4"/>
      <c r="Q481" s="4"/>
      <c r="R481" s="4"/>
      <c r="S481" s="4"/>
      <c r="T481" s="4"/>
      <c r="U481" s="4"/>
      <c r="V481" s="4"/>
      <c r="W481" s="4"/>
      <c r="X481" s="4"/>
      <c r="Y481" s="4"/>
      <c r="Z481" s="4"/>
      <c r="AA481" s="4"/>
    </row>
    <row r="482" ht="15.75" customHeight="1">
      <c r="A482" s="37"/>
      <c r="B482" s="37"/>
      <c r="C482" s="37"/>
      <c r="D482" s="38"/>
      <c r="E482" s="4"/>
      <c r="F482" s="4"/>
      <c r="G482" s="4"/>
      <c r="H482" s="4"/>
      <c r="I482" s="4"/>
      <c r="J482" s="4"/>
      <c r="K482" s="4"/>
      <c r="L482" s="4"/>
      <c r="M482" s="4"/>
      <c r="N482" s="4"/>
      <c r="O482" s="4"/>
      <c r="P482" s="4"/>
      <c r="Q482" s="4"/>
      <c r="R482" s="4"/>
      <c r="S482" s="4"/>
      <c r="T482" s="4"/>
      <c r="U482" s="4"/>
      <c r="V482" s="4"/>
      <c r="W482" s="4"/>
      <c r="X482" s="4"/>
      <c r="Y482" s="4"/>
      <c r="Z482" s="4"/>
      <c r="AA482" s="4"/>
    </row>
    <row r="483" ht="15.75" customHeight="1">
      <c r="A483" s="37"/>
      <c r="B483" s="37"/>
      <c r="C483" s="37"/>
      <c r="D483" s="38"/>
      <c r="E483" s="4"/>
      <c r="F483" s="4"/>
      <c r="G483" s="4"/>
      <c r="H483" s="4"/>
      <c r="I483" s="4"/>
      <c r="J483" s="4"/>
      <c r="K483" s="4"/>
      <c r="L483" s="4"/>
      <c r="M483" s="4"/>
      <c r="N483" s="4"/>
      <c r="O483" s="4"/>
      <c r="P483" s="4"/>
      <c r="Q483" s="4"/>
      <c r="R483" s="4"/>
      <c r="S483" s="4"/>
      <c r="T483" s="4"/>
      <c r="U483" s="4"/>
      <c r="V483" s="4"/>
      <c r="W483" s="4"/>
      <c r="X483" s="4"/>
      <c r="Y483" s="4"/>
      <c r="Z483" s="4"/>
      <c r="AA483" s="4"/>
    </row>
    <row r="484" ht="15.75" customHeight="1">
      <c r="A484" s="37"/>
      <c r="B484" s="37"/>
      <c r="C484" s="37"/>
      <c r="D484" s="38"/>
      <c r="E484" s="4"/>
      <c r="F484" s="4"/>
      <c r="G484" s="4"/>
      <c r="H484" s="4"/>
      <c r="I484" s="4"/>
      <c r="J484" s="4"/>
      <c r="K484" s="4"/>
      <c r="L484" s="4"/>
      <c r="M484" s="4"/>
      <c r="N484" s="4"/>
      <c r="O484" s="4"/>
      <c r="P484" s="4"/>
      <c r="Q484" s="4"/>
      <c r="R484" s="4"/>
      <c r="S484" s="4"/>
      <c r="T484" s="4"/>
      <c r="U484" s="4"/>
      <c r="V484" s="4"/>
      <c r="W484" s="4"/>
      <c r="X484" s="4"/>
      <c r="Y484" s="4"/>
      <c r="Z484" s="4"/>
      <c r="AA484" s="4"/>
    </row>
    <row r="485" ht="15.75" customHeight="1">
      <c r="A485" s="37"/>
      <c r="B485" s="37"/>
      <c r="C485" s="37"/>
      <c r="D485" s="38"/>
      <c r="E485" s="4"/>
      <c r="F485" s="4"/>
      <c r="G485" s="4"/>
      <c r="H485" s="4"/>
      <c r="I485" s="4"/>
      <c r="J485" s="4"/>
      <c r="K485" s="4"/>
      <c r="L485" s="4"/>
      <c r="M485" s="4"/>
      <c r="N485" s="4"/>
      <c r="O485" s="4"/>
      <c r="P485" s="4"/>
      <c r="Q485" s="4"/>
      <c r="R485" s="4"/>
      <c r="S485" s="4"/>
      <c r="T485" s="4"/>
      <c r="U485" s="4"/>
      <c r="V485" s="4"/>
      <c r="W485" s="4"/>
      <c r="X485" s="4"/>
      <c r="Y485" s="4"/>
      <c r="Z485" s="4"/>
      <c r="AA485" s="4"/>
    </row>
    <row r="486" ht="15.75" customHeight="1">
      <c r="A486" s="37"/>
      <c r="B486" s="37"/>
      <c r="C486" s="37"/>
      <c r="D486" s="38"/>
      <c r="E486" s="4"/>
      <c r="F486" s="4"/>
      <c r="G486" s="4"/>
      <c r="H486" s="4"/>
      <c r="I486" s="4"/>
      <c r="J486" s="4"/>
      <c r="K486" s="4"/>
      <c r="L486" s="4"/>
      <c r="M486" s="4"/>
      <c r="N486" s="4"/>
      <c r="O486" s="4"/>
      <c r="P486" s="4"/>
      <c r="Q486" s="4"/>
      <c r="R486" s="4"/>
      <c r="S486" s="4"/>
      <c r="T486" s="4"/>
      <c r="U486" s="4"/>
      <c r="V486" s="4"/>
      <c r="W486" s="4"/>
      <c r="X486" s="4"/>
      <c r="Y486" s="4"/>
      <c r="Z486" s="4"/>
      <c r="AA486" s="4"/>
    </row>
    <row r="487" ht="15.75" customHeight="1">
      <c r="A487" s="37"/>
      <c r="B487" s="37"/>
      <c r="C487" s="37"/>
      <c r="D487" s="38"/>
      <c r="E487" s="4"/>
      <c r="F487" s="4"/>
      <c r="G487" s="4"/>
      <c r="H487" s="4"/>
      <c r="I487" s="4"/>
      <c r="J487" s="4"/>
      <c r="K487" s="4"/>
      <c r="L487" s="4"/>
      <c r="M487" s="4"/>
      <c r="N487" s="4"/>
      <c r="O487" s="4"/>
      <c r="P487" s="4"/>
      <c r="Q487" s="4"/>
      <c r="R487" s="4"/>
      <c r="S487" s="4"/>
      <c r="T487" s="4"/>
      <c r="U487" s="4"/>
      <c r="V487" s="4"/>
      <c r="W487" s="4"/>
      <c r="X487" s="4"/>
      <c r="Y487" s="4"/>
      <c r="Z487" s="4"/>
      <c r="AA487" s="4"/>
    </row>
    <row r="488" ht="15.75" customHeight="1">
      <c r="A488" s="37"/>
      <c r="B488" s="37"/>
      <c r="C488" s="37"/>
      <c r="D488" s="38"/>
      <c r="E488" s="4"/>
      <c r="F488" s="4"/>
      <c r="G488" s="4"/>
      <c r="H488" s="4"/>
      <c r="I488" s="4"/>
      <c r="J488" s="4"/>
      <c r="K488" s="4"/>
      <c r="L488" s="4"/>
      <c r="M488" s="4"/>
      <c r="N488" s="4"/>
      <c r="O488" s="4"/>
      <c r="P488" s="4"/>
      <c r="Q488" s="4"/>
      <c r="R488" s="4"/>
      <c r="S488" s="4"/>
      <c r="T488" s="4"/>
      <c r="U488" s="4"/>
      <c r="V488" s="4"/>
      <c r="W488" s="4"/>
      <c r="X488" s="4"/>
      <c r="Y488" s="4"/>
      <c r="Z488" s="4"/>
      <c r="AA488" s="4"/>
    </row>
    <row r="489" ht="15.75" customHeight="1">
      <c r="A489" s="37"/>
      <c r="B489" s="37"/>
      <c r="C489" s="37"/>
      <c r="D489" s="38"/>
      <c r="E489" s="4"/>
      <c r="F489" s="4"/>
      <c r="G489" s="4"/>
      <c r="H489" s="4"/>
      <c r="I489" s="4"/>
      <c r="J489" s="4"/>
      <c r="K489" s="4"/>
      <c r="L489" s="4"/>
      <c r="M489" s="4"/>
      <c r="N489" s="4"/>
      <c r="O489" s="4"/>
      <c r="P489" s="4"/>
      <c r="Q489" s="4"/>
      <c r="R489" s="4"/>
      <c r="S489" s="4"/>
      <c r="T489" s="4"/>
      <c r="U489" s="4"/>
      <c r="V489" s="4"/>
      <c r="W489" s="4"/>
      <c r="X489" s="4"/>
      <c r="Y489" s="4"/>
      <c r="Z489" s="4"/>
      <c r="AA489" s="4"/>
    </row>
    <row r="490" ht="15.75" customHeight="1">
      <c r="A490" s="37"/>
      <c r="B490" s="37"/>
      <c r="C490" s="37"/>
      <c r="D490" s="38"/>
      <c r="E490" s="4"/>
      <c r="F490" s="4"/>
      <c r="G490" s="4"/>
      <c r="H490" s="4"/>
      <c r="I490" s="4"/>
      <c r="J490" s="4"/>
      <c r="K490" s="4"/>
      <c r="L490" s="4"/>
      <c r="M490" s="4"/>
      <c r="N490" s="4"/>
      <c r="O490" s="4"/>
      <c r="P490" s="4"/>
      <c r="Q490" s="4"/>
      <c r="R490" s="4"/>
      <c r="S490" s="4"/>
      <c r="T490" s="4"/>
      <c r="U490" s="4"/>
      <c r="V490" s="4"/>
      <c r="W490" s="4"/>
      <c r="X490" s="4"/>
      <c r="Y490" s="4"/>
      <c r="Z490" s="4"/>
      <c r="AA490" s="4"/>
    </row>
    <row r="491" ht="15.75" customHeight="1">
      <c r="A491" s="37"/>
      <c r="B491" s="37"/>
      <c r="C491" s="37"/>
      <c r="D491" s="38"/>
      <c r="E491" s="4"/>
      <c r="F491" s="4"/>
      <c r="G491" s="4"/>
      <c r="H491" s="4"/>
      <c r="I491" s="4"/>
      <c r="J491" s="4"/>
      <c r="K491" s="4"/>
      <c r="L491" s="4"/>
      <c r="M491" s="4"/>
      <c r="N491" s="4"/>
      <c r="O491" s="4"/>
      <c r="P491" s="4"/>
      <c r="Q491" s="4"/>
      <c r="R491" s="4"/>
      <c r="S491" s="4"/>
      <c r="T491" s="4"/>
      <c r="U491" s="4"/>
      <c r="V491" s="4"/>
      <c r="W491" s="4"/>
      <c r="X491" s="4"/>
      <c r="Y491" s="4"/>
      <c r="Z491" s="4"/>
      <c r="AA491" s="4"/>
    </row>
    <row r="492" ht="15.75" customHeight="1">
      <c r="A492" s="37"/>
      <c r="B492" s="37"/>
      <c r="C492" s="37"/>
      <c r="D492" s="38"/>
      <c r="E492" s="4"/>
      <c r="F492" s="4"/>
      <c r="G492" s="4"/>
      <c r="H492" s="4"/>
      <c r="I492" s="4"/>
      <c r="J492" s="4"/>
      <c r="K492" s="4"/>
      <c r="L492" s="4"/>
      <c r="M492" s="4"/>
      <c r="N492" s="4"/>
      <c r="O492" s="4"/>
      <c r="P492" s="4"/>
      <c r="Q492" s="4"/>
      <c r="R492" s="4"/>
      <c r="S492" s="4"/>
      <c r="T492" s="4"/>
      <c r="U492" s="4"/>
      <c r="V492" s="4"/>
      <c r="W492" s="4"/>
      <c r="X492" s="4"/>
      <c r="Y492" s="4"/>
      <c r="Z492" s="4"/>
      <c r="AA492" s="4"/>
    </row>
    <row r="493" ht="15.75" customHeight="1">
      <c r="A493" s="37"/>
      <c r="B493" s="37"/>
      <c r="C493" s="37"/>
      <c r="D493" s="38"/>
      <c r="E493" s="4"/>
      <c r="F493" s="4"/>
      <c r="G493" s="4"/>
      <c r="H493" s="4"/>
      <c r="I493" s="4"/>
      <c r="J493" s="4"/>
      <c r="K493" s="4"/>
      <c r="L493" s="4"/>
      <c r="M493" s="4"/>
      <c r="N493" s="4"/>
      <c r="O493" s="4"/>
      <c r="P493" s="4"/>
      <c r="Q493" s="4"/>
      <c r="R493" s="4"/>
      <c r="S493" s="4"/>
      <c r="T493" s="4"/>
      <c r="U493" s="4"/>
      <c r="V493" s="4"/>
      <c r="W493" s="4"/>
      <c r="X493" s="4"/>
      <c r="Y493" s="4"/>
      <c r="Z493" s="4"/>
      <c r="AA493" s="4"/>
    </row>
    <row r="494" ht="15.75" customHeight="1">
      <c r="A494" s="37"/>
      <c r="B494" s="37"/>
      <c r="C494" s="37"/>
      <c r="D494" s="38"/>
      <c r="E494" s="4"/>
      <c r="F494" s="4"/>
      <c r="G494" s="4"/>
      <c r="H494" s="4"/>
      <c r="I494" s="4"/>
      <c r="J494" s="4"/>
      <c r="K494" s="4"/>
      <c r="L494" s="4"/>
      <c r="M494" s="4"/>
      <c r="N494" s="4"/>
      <c r="O494" s="4"/>
      <c r="P494" s="4"/>
      <c r="Q494" s="4"/>
      <c r="R494" s="4"/>
      <c r="S494" s="4"/>
      <c r="T494" s="4"/>
      <c r="U494" s="4"/>
      <c r="V494" s="4"/>
      <c r="W494" s="4"/>
      <c r="X494" s="4"/>
      <c r="Y494" s="4"/>
      <c r="Z494" s="4"/>
      <c r="AA494" s="4"/>
    </row>
    <row r="495" ht="15.75" customHeight="1">
      <c r="A495" s="37"/>
      <c r="B495" s="37"/>
      <c r="C495" s="37"/>
      <c r="D495" s="38"/>
      <c r="E495" s="4"/>
      <c r="F495" s="4"/>
      <c r="G495" s="4"/>
      <c r="H495" s="4"/>
      <c r="I495" s="4"/>
      <c r="J495" s="4"/>
      <c r="K495" s="4"/>
      <c r="L495" s="4"/>
      <c r="M495" s="4"/>
      <c r="N495" s="4"/>
      <c r="O495" s="4"/>
      <c r="P495" s="4"/>
      <c r="Q495" s="4"/>
      <c r="R495" s="4"/>
      <c r="S495" s="4"/>
      <c r="T495" s="4"/>
      <c r="U495" s="4"/>
      <c r="V495" s="4"/>
      <c r="W495" s="4"/>
      <c r="X495" s="4"/>
      <c r="Y495" s="4"/>
      <c r="Z495" s="4"/>
      <c r="AA495" s="4"/>
    </row>
    <row r="496" ht="15.75" customHeight="1">
      <c r="A496" s="37"/>
      <c r="B496" s="37"/>
      <c r="C496" s="37"/>
      <c r="D496" s="38"/>
      <c r="E496" s="4"/>
      <c r="F496" s="4"/>
      <c r="G496" s="4"/>
      <c r="H496" s="4"/>
      <c r="I496" s="4"/>
      <c r="J496" s="4"/>
      <c r="K496" s="4"/>
      <c r="L496" s="4"/>
      <c r="M496" s="4"/>
      <c r="N496" s="4"/>
      <c r="O496" s="4"/>
      <c r="P496" s="4"/>
      <c r="Q496" s="4"/>
      <c r="R496" s="4"/>
      <c r="S496" s="4"/>
      <c r="T496" s="4"/>
      <c r="U496" s="4"/>
      <c r="V496" s="4"/>
      <c r="W496" s="4"/>
      <c r="X496" s="4"/>
      <c r="Y496" s="4"/>
      <c r="Z496" s="4"/>
      <c r="AA496" s="4"/>
    </row>
    <row r="497" ht="15.75" customHeight="1">
      <c r="A497" s="37"/>
      <c r="B497" s="37"/>
      <c r="C497" s="37"/>
      <c r="D497" s="38"/>
      <c r="E497" s="4"/>
      <c r="F497" s="4"/>
      <c r="G497" s="4"/>
      <c r="H497" s="4"/>
      <c r="I497" s="4"/>
      <c r="J497" s="4"/>
      <c r="K497" s="4"/>
      <c r="L497" s="4"/>
      <c r="M497" s="4"/>
      <c r="N497" s="4"/>
      <c r="O497" s="4"/>
      <c r="P497" s="4"/>
      <c r="Q497" s="4"/>
      <c r="R497" s="4"/>
      <c r="S497" s="4"/>
      <c r="T497" s="4"/>
      <c r="U497" s="4"/>
      <c r="V497" s="4"/>
      <c r="W497" s="4"/>
      <c r="X497" s="4"/>
      <c r="Y497" s="4"/>
      <c r="Z497" s="4"/>
      <c r="AA497" s="4"/>
    </row>
    <row r="498" ht="15.75" customHeight="1">
      <c r="A498" s="37"/>
      <c r="B498" s="37"/>
      <c r="C498" s="37"/>
      <c r="D498" s="38"/>
      <c r="E498" s="4"/>
      <c r="F498" s="4"/>
      <c r="G498" s="4"/>
      <c r="H498" s="4"/>
      <c r="I498" s="4"/>
      <c r="J498" s="4"/>
      <c r="K498" s="4"/>
      <c r="L498" s="4"/>
      <c r="M498" s="4"/>
      <c r="N498" s="4"/>
      <c r="O498" s="4"/>
      <c r="P498" s="4"/>
      <c r="Q498" s="4"/>
      <c r="R498" s="4"/>
      <c r="S498" s="4"/>
      <c r="T498" s="4"/>
      <c r="U498" s="4"/>
      <c r="V498" s="4"/>
      <c r="W498" s="4"/>
      <c r="X498" s="4"/>
      <c r="Y498" s="4"/>
      <c r="Z498" s="4"/>
      <c r="AA498" s="4"/>
    </row>
    <row r="499" ht="15.75" customHeight="1">
      <c r="A499" s="37"/>
      <c r="B499" s="37"/>
      <c r="C499" s="37"/>
      <c r="D499" s="38"/>
      <c r="E499" s="4"/>
      <c r="F499" s="4"/>
      <c r="G499" s="4"/>
      <c r="H499" s="4"/>
      <c r="I499" s="4"/>
      <c r="J499" s="4"/>
      <c r="K499" s="4"/>
      <c r="L499" s="4"/>
      <c r="M499" s="4"/>
      <c r="N499" s="4"/>
      <c r="O499" s="4"/>
      <c r="P499" s="4"/>
      <c r="Q499" s="4"/>
      <c r="R499" s="4"/>
      <c r="S499" s="4"/>
      <c r="T499" s="4"/>
      <c r="U499" s="4"/>
      <c r="V499" s="4"/>
      <c r="W499" s="4"/>
      <c r="X499" s="4"/>
      <c r="Y499" s="4"/>
      <c r="Z499" s="4"/>
      <c r="AA499" s="4"/>
    </row>
    <row r="500" ht="15.75" customHeight="1">
      <c r="A500" s="37"/>
      <c r="B500" s="37"/>
      <c r="C500" s="37"/>
      <c r="D500" s="38"/>
      <c r="E500" s="4"/>
      <c r="F500" s="4"/>
      <c r="G500" s="4"/>
      <c r="H500" s="4"/>
      <c r="I500" s="4"/>
      <c r="J500" s="4"/>
      <c r="K500" s="4"/>
      <c r="L500" s="4"/>
      <c r="M500" s="4"/>
      <c r="N500" s="4"/>
      <c r="O500" s="4"/>
      <c r="P500" s="4"/>
      <c r="Q500" s="4"/>
      <c r="R500" s="4"/>
      <c r="S500" s="4"/>
      <c r="T500" s="4"/>
      <c r="U500" s="4"/>
      <c r="V500" s="4"/>
      <c r="W500" s="4"/>
      <c r="X500" s="4"/>
      <c r="Y500" s="4"/>
      <c r="Z500" s="4"/>
      <c r="AA500" s="4"/>
    </row>
    <row r="501" ht="15.75" customHeight="1">
      <c r="A501" s="37"/>
      <c r="B501" s="37"/>
      <c r="C501" s="37"/>
      <c r="D501" s="38"/>
      <c r="E501" s="4"/>
      <c r="F501" s="4"/>
      <c r="G501" s="4"/>
      <c r="H501" s="4"/>
      <c r="I501" s="4"/>
      <c r="J501" s="4"/>
      <c r="K501" s="4"/>
      <c r="L501" s="4"/>
      <c r="M501" s="4"/>
      <c r="N501" s="4"/>
      <c r="O501" s="4"/>
      <c r="P501" s="4"/>
      <c r="Q501" s="4"/>
      <c r="R501" s="4"/>
      <c r="S501" s="4"/>
      <c r="T501" s="4"/>
      <c r="U501" s="4"/>
      <c r="V501" s="4"/>
      <c r="W501" s="4"/>
      <c r="X501" s="4"/>
      <c r="Y501" s="4"/>
      <c r="Z501" s="4"/>
      <c r="AA501" s="4"/>
    </row>
    <row r="502" ht="15.75" customHeight="1">
      <c r="A502" s="37"/>
      <c r="B502" s="37"/>
      <c r="C502" s="37"/>
      <c r="D502" s="38"/>
      <c r="E502" s="4"/>
      <c r="F502" s="4"/>
      <c r="G502" s="4"/>
      <c r="H502" s="4"/>
      <c r="I502" s="4"/>
      <c r="J502" s="4"/>
      <c r="K502" s="4"/>
      <c r="L502" s="4"/>
      <c r="M502" s="4"/>
      <c r="N502" s="4"/>
      <c r="O502" s="4"/>
      <c r="P502" s="4"/>
      <c r="Q502" s="4"/>
      <c r="R502" s="4"/>
      <c r="S502" s="4"/>
      <c r="T502" s="4"/>
      <c r="U502" s="4"/>
      <c r="V502" s="4"/>
      <c r="W502" s="4"/>
      <c r="X502" s="4"/>
      <c r="Y502" s="4"/>
      <c r="Z502" s="4"/>
      <c r="AA502" s="4"/>
    </row>
    <row r="503" ht="15.75" customHeight="1">
      <c r="A503" s="37"/>
      <c r="B503" s="37"/>
      <c r="C503" s="37"/>
      <c r="D503" s="38"/>
      <c r="E503" s="4"/>
      <c r="F503" s="4"/>
      <c r="G503" s="4"/>
      <c r="H503" s="4"/>
      <c r="I503" s="4"/>
      <c r="J503" s="4"/>
      <c r="K503" s="4"/>
      <c r="L503" s="4"/>
      <c r="M503" s="4"/>
      <c r="N503" s="4"/>
      <c r="O503" s="4"/>
      <c r="P503" s="4"/>
      <c r="Q503" s="4"/>
      <c r="R503" s="4"/>
      <c r="S503" s="4"/>
      <c r="T503" s="4"/>
      <c r="U503" s="4"/>
      <c r="V503" s="4"/>
      <c r="W503" s="4"/>
      <c r="X503" s="4"/>
      <c r="Y503" s="4"/>
      <c r="Z503" s="4"/>
      <c r="AA503" s="4"/>
    </row>
    <row r="504" ht="15.75" customHeight="1">
      <c r="A504" s="37"/>
      <c r="B504" s="37"/>
      <c r="C504" s="37"/>
      <c r="D504" s="38"/>
      <c r="E504" s="4"/>
      <c r="F504" s="4"/>
      <c r="G504" s="4"/>
      <c r="H504" s="4"/>
      <c r="I504" s="4"/>
      <c r="J504" s="4"/>
      <c r="K504" s="4"/>
      <c r="L504" s="4"/>
      <c r="M504" s="4"/>
      <c r="N504" s="4"/>
      <c r="O504" s="4"/>
      <c r="P504" s="4"/>
      <c r="Q504" s="4"/>
      <c r="R504" s="4"/>
      <c r="S504" s="4"/>
      <c r="T504" s="4"/>
      <c r="U504" s="4"/>
      <c r="V504" s="4"/>
      <c r="W504" s="4"/>
      <c r="X504" s="4"/>
      <c r="Y504" s="4"/>
      <c r="Z504" s="4"/>
      <c r="AA504" s="4"/>
    </row>
    <row r="505" ht="15.75" customHeight="1">
      <c r="A505" s="37"/>
      <c r="B505" s="37"/>
      <c r="C505" s="37"/>
      <c r="D505" s="38"/>
      <c r="E505" s="4"/>
      <c r="F505" s="4"/>
      <c r="G505" s="4"/>
      <c r="H505" s="4"/>
      <c r="I505" s="4"/>
      <c r="J505" s="4"/>
      <c r="K505" s="4"/>
      <c r="L505" s="4"/>
      <c r="M505" s="4"/>
      <c r="N505" s="4"/>
      <c r="O505" s="4"/>
      <c r="P505" s="4"/>
      <c r="Q505" s="4"/>
      <c r="R505" s="4"/>
      <c r="S505" s="4"/>
      <c r="T505" s="4"/>
      <c r="U505" s="4"/>
      <c r="V505" s="4"/>
      <c r="W505" s="4"/>
      <c r="X505" s="4"/>
      <c r="Y505" s="4"/>
      <c r="Z505" s="4"/>
      <c r="AA505" s="4"/>
    </row>
    <row r="506" ht="15.75" customHeight="1">
      <c r="A506" s="37"/>
      <c r="B506" s="37"/>
      <c r="C506" s="37"/>
      <c r="D506" s="38"/>
      <c r="E506" s="4"/>
      <c r="F506" s="4"/>
      <c r="G506" s="4"/>
      <c r="H506" s="4"/>
      <c r="I506" s="4"/>
      <c r="J506" s="4"/>
      <c r="K506" s="4"/>
      <c r="L506" s="4"/>
      <c r="M506" s="4"/>
      <c r="N506" s="4"/>
      <c r="O506" s="4"/>
      <c r="P506" s="4"/>
      <c r="Q506" s="4"/>
      <c r="R506" s="4"/>
      <c r="S506" s="4"/>
      <c r="T506" s="4"/>
      <c r="U506" s="4"/>
      <c r="V506" s="4"/>
      <c r="W506" s="4"/>
      <c r="X506" s="4"/>
      <c r="Y506" s="4"/>
      <c r="Z506" s="4"/>
      <c r="AA506" s="4"/>
    </row>
    <row r="507" ht="15.75" customHeight="1">
      <c r="A507" s="37"/>
      <c r="B507" s="37"/>
      <c r="C507" s="37"/>
      <c r="D507" s="38"/>
      <c r="E507" s="4"/>
      <c r="F507" s="4"/>
      <c r="G507" s="4"/>
      <c r="H507" s="4"/>
      <c r="I507" s="4"/>
      <c r="J507" s="4"/>
      <c r="K507" s="4"/>
      <c r="L507" s="4"/>
      <c r="M507" s="4"/>
      <c r="N507" s="4"/>
      <c r="O507" s="4"/>
      <c r="P507" s="4"/>
      <c r="Q507" s="4"/>
      <c r="R507" s="4"/>
      <c r="S507" s="4"/>
      <c r="T507" s="4"/>
      <c r="U507" s="4"/>
      <c r="V507" s="4"/>
      <c r="W507" s="4"/>
      <c r="X507" s="4"/>
      <c r="Y507" s="4"/>
      <c r="Z507" s="4"/>
      <c r="AA507" s="4"/>
    </row>
    <row r="508" ht="15.75" customHeight="1">
      <c r="A508" s="37"/>
      <c r="B508" s="37"/>
      <c r="C508" s="37"/>
      <c r="D508" s="38"/>
      <c r="E508" s="4"/>
      <c r="F508" s="4"/>
      <c r="G508" s="4"/>
      <c r="H508" s="4"/>
      <c r="I508" s="4"/>
      <c r="J508" s="4"/>
      <c r="K508" s="4"/>
      <c r="L508" s="4"/>
      <c r="M508" s="4"/>
      <c r="N508" s="4"/>
      <c r="O508" s="4"/>
      <c r="P508" s="4"/>
      <c r="Q508" s="4"/>
      <c r="R508" s="4"/>
      <c r="S508" s="4"/>
      <c r="T508" s="4"/>
      <c r="U508" s="4"/>
      <c r="V508" s="4"/>
      <c r="W508" s="4"/>
      <c r="X508" s="4"/>
      <c r="Y508" s="4"/>
      <c r="Z508" s="4"/>
      <c r="AA508" s="4"/>
    </row>
    <row r="509" ht="15.75" customHeight="1">
      <c r="A509" s="37"/>
      <c r="B509" s="37"/>
      <c r="C509" s="37"/>
      <c r="D509" s="38"/>
      <c r="E509" s="4"/>
      <c r="F509" s="4"/>
      <c r="G509" s="4"/>
      <c r="H509" s="4"/>
      <c r="I509" s="4"/>
      <c r="J509" s="4"/>
      <c r="K509" s="4"/>
      <c r="L509" s="4"/>
      <c r="M509" s="4"/>
      <c r="N509" s="4"/>
      <c r="O509" s="4"/>
      <c r="P509" s="4"/>
      <c r="Q509" s="4"/>
      <c r="R509" s="4"/>
      <c r="S509" s="4"/>
      <c r="T509" s="4"/>
      <c r="U509" s="4"/>
      <c r="V509" s="4"/>
      <c r="W509" s="4"/>
      <c r="X509" s="4"/>
      <c r="Y509" s="4"/>
      <c r="Z509" s="4"/>
      <c r="AA509" s="4"/>
    </row>
    <row r="510" ht="15.75" customHeight="1">
      <c r="A510" s="37"/>
      <c r="B510" s="37"/>
      <c r="C510" s="37"/>
      <c r="D510" s="38"/>
      <c r="E510" s="4"/>
      <c r="F510" s="4"/>
      <c r="G510" s="4"/>
      <c r="H510" s="4"/>
      <c r="I510" s="4"/>
      <c r="J510" s="4"/>
      <c r="K510" s="4"/>
      <c r="L510" s="4"/>
      <c r="M510" s="4"/>
      <c r="N510" s="4"/>
      <c r="O510" s="4"/>
      <c r="P510" s="4"/>
      <c r="Q510" s="4"/>
      <c r="R510" s="4"/>
      <c r="S510" s="4"/>
      <c r="T510" s="4"/>
      <c r="U510" s="4"/>
      <c r="V510" s="4"/>
      <c r="W510" s="4"/>
      <c r="X510" s="4"/>
      <c r="Y510" s="4"/>
      <c r="Z510" s="4"/>
      <c r="AA510" s="4"/>
    </row>
    <row r="511" ht="15.75" customHeight="1">
      <c r="A511" s="37"/>
      <c r="B511" s="37"/>
      <c r="C511" s="37"/>
      <c r="D511" s="38"/>
      <c r="E511" s="4"/>
      <c r="F511" s="4"/>
      <c r="G511" s="4"/>
      <c r="H511" s="4"/>
      <c r="I511" s="4"/>
      <c r="J511" s="4"/>
      <c r="K511" s="4"/>
      <c r="L511" s="4"/>
      <c r="M511" s="4"/>
      <c r="N511" s="4"/>
      <c r="O511" s="4"/>
      <c r="P511" s="4"/>
      <c r="Q511" s="4"/>
      <c r="R511" s="4"/>
      <c r="S511" s="4"/>
      <c r="T511" s="4"/>
      <c r="U511" s="4"/>
      <c r="V511" s="4"/>
      <c r="W511" s="4"/>
      <c r="X511" s="4"/>
      <c r="Y511" s="4"/>
      <c r="Z511" s="4"/>
      <c r="AA511" s="4"/>
    </row>
    <row r="512" ht="15.75" customHeight="1">
      <c r="A512" s="37"/>
      <c r="B512" s="37"/>
      <c r="C512" s="37"/>
      <c r="D512" s="38"/>
      <c r="E512" s="4"/>
      <c r="F512" s="4"/>
      <c r="G512" s="4"/>
      <c r="H512" s="4"/>
      <c r="I512" s="4"/>
      <c r="J512" s="4"/>
      <c r="K512" s="4"/>
      <c r="L512" s="4"/>
      <c r="M512" s="4"/>
      <c r="N512" s="4"/>
      <c r="O512" s="4"/>
      <c r="P512" s="4"/>
      <c r="Q512" s="4"/>
      <c r="R512" s="4"/>
      <c r="S512" s="4"/>
      <c r="T512" s="4"/>
      <c r="U512" s="4"/>
      <c r="V512" s="4"/>
      <c r="W512" s="4"/>
      <c r="X512" s="4"/>
      <c r="Y512" s="4"/>
      <c r="Z512" s="4"/>
      <c r="AA512" s="4"/>
    </row>
    <row r="513" ht="15.75" customHeight="1">
      <c r="A513" s="37"/>
      <c r="B513" s="37"/>
      <c r="C513" s="37"/>
      <c r="D513" s="38"/>
      <c r="E513" s="4"/>
      <c r="F513" s="4"/>
      <c r="G513" s="4"/>
      <c r="H513" s="4"/>
      <c r="I513" s="4"/>
      <c r="J513" s="4"/>
      <c r="K513" s="4"/>
      <c r="L513" s="4"/>
      <c r="M513" s="4"/>
      <c r="N513" s="4"/>
      <c r="O513" s="4"/>
      <c r="P513" s="4"/>
      <c r="Q513" s="4"/>
      <c r="R513" s="4"/>
      <c r="S513" s="4"/>
      <c r="T513" s="4"/>
      <c r="U513" s="4"/>
      <c r="V513" s="4"/>
      <c r="W513" s="4"/>
      <c r="X513" s="4"/>
      <c r="Y513" s="4"/>
      <c r="Z513" s="4"/>
      <c r="AA513" s="4"/>
    </row>
    <row r="514" ht="15.75" customHeight="1">
      <c r="A514" s="37"/>
      <c r="B514" s="37"/>
      <c r="C514" s="37"/>
      <c r="D514" s="38"/>
      <c r="E514" s="4"/>
      <c r="F514" s="4"/>
      <c r="G514" s="4"/>
      <c r="H514" s="4"/>
      <c r="I514" s="4"/>
      <c r="J514" s="4"/>
      <c r="K514" s="4"/>
      <c r="L514" s="4"/>
      <c r="M514" s="4"/>
      <c r="N514" s="4"/>
      <c r="O514" s="4"/>
      <c r="P514" s="4"/>
      <c r="Q514" s="4"/>
      <c r="R514" s="4"/>
      <c r="S514" s="4"/>
      <c r="T514" s="4"/>
      <c r="U514" s="4"/>
      <c r="V514" s="4"/>
      <c r="W514" s="4"/>
      <c r="X514" s="4"/>
      <c r="Y514" s="4"/>
      <c r="Z514" s="4"/>
      <c r="AA514" s="4"/>
    </row>
    <row r="515" ht="15.75" customHeight="1">
      <c r="A515" s="37"/>
      <c r="B515" s="37"/>
      <c r="C515" s="37"/>
      <c r="D515" s="38"/>
      <c r="E515" s="4"/>
      <c r="F515" s="4"/>
      <c r="G515" s="4"/>
      <c r="H515" s="4"/>
      <c r="I515" s="4"/>
      <c r="J515" s="4"/>
      <c r="K515" s="4"/>
      <c r="L515" s="4"/>
      <c r="M515" s="4"/>
      <c r="N515" s="4"/>
      <c r="O515" s="4"/>
      <c r="P515" s="4"/>
      <c r="Q515" s="4"/>
      <c r="R515" s="4"/>
      <c r="S515" s="4"/>
      <c r="T515" s="4"/>
      <c r="U515" s="4"/>
      <c r="V515" s="4"/>
      <c r="W515" s="4"/>
      <c r="X515" s="4"/>
      <c r="Y515" s="4"/>
      <c r="Z515" s="4"/>
      <c r="AA515" s="4"/>
    </row>
    <row r="516" ht="15.75" customHeight="1">
      <c r="A516" s="37"/>
      <c r="B516" s="37"/>
      <c r="C516" s="37"/>
      <c r="D516" s="38"/>
      <c r="E516" s="4"/>
      <c r="F516" s="4"/>
      <c r="G516" s="4"/>
      <c r="H516" s="4"/>
      <c r="I516" s="4"/>
      <c r="J516" s="4"/>
      <c r="K516" s="4"/>
      <c r="L516" s="4"/>
      <c r="M516" s="4"/>
      <c r="N516" s="4"/>
      <c r="O516" s="4"/>
      <c r="P516" s="4"/>
      <c r="Q516" s="4"/>
      <c r="R516" s="4"/>
      <c r="S516" s="4"/>
      <c r="T516" s="4"/>
      <c r="U516" s="4"/>
      <c r="V516" s="4"/>
      <c r="W516" s="4"/>
      <c r="X516" s="4"/>
      <c r="Y516" s="4"/>
      <c r="Z516" s="4"/>
      <c r="AA516" s="4"/>
    </row>
    <row r="517" ht="15.75" customHeight="1">
      <c r="A517" s="37"/>
      <c r="B517" s="37"/>
      <c r="C517" s="37"/>
      <c r="D517" s="38"/>
      <c r="E517" s="4"/>
      <c r="F517" s="4"/>
      <c r="G517" s="4"/>
      <c r="H517" s="4"/>
      <c r="I517" s="4"/>
      <c r="J517" s="4"/>
      <c r="K517" s="4"/>
      <c r="L517" s="4"/>
      <c r="M517" s="4"/>
      <c r="N517" s="4"/>
      <c r="O517" s="4"/>
      <c r="P517" s="4"/>
      <c r="Q517" s="4"/>
      <c r="R517" s="4"/>
      <c r="S517" s="4"/>
      <c r="T517" s="4"/>
      <c r="U517" s="4"/>
      <c r="V517" s="4"/>
      <c r="W517" s="4"/>
      <c r="X517" s="4"/>
      <c r="Y517" s="4"/>
      <c r="Z517" s="4"/>
      <c r="AA517" s="4"/>
    </row>
    <row r="518" ht="15.75" customHeight="1">
      <c r="A518" s="37"/>
      <c r="B518" s="37"/>
      <c r="C518" s="37"/>
      <c r="D518" s="38"/>
      <c r="E518" s="4"/>
      <c r="F518" s="4"/>
      <c r="G518" s="4"/>
      <c r="H518" s="4"/>
      <c r="I518" s="4"/>
      <c r="J518" s="4"/>
      <c r="K518" s="4"/>
      <c r="L518" s="4"/>
      <c r="M518" s="4"/>
      <c r="N518" s="4"/>
      <c r="O518" s="4"/>
      <c r="P518" s="4"/>
      <c r="Q518" s="4"/>
      <c r="R518" s="4"/>
      <c r="S518" s="4"/>
      <c r="T518" s="4"/>
      <c r="U518" s="4"/>
      <c r="V518" s="4"/>
      <c r="W518" s="4"/>
      <c r="X518" s="4"/>
      <c r="Y518" s="4"/>
      <c r="Z518" s="4"/>
      <c r="AA518" s="4"/>
    </row>
    <row r="519" ht="15.75" customHeight="1">
      <c r="A519" s="37"/>
      <c r="B519" s="37"/>
      <c r="C519" s="37"/>
      <c r="D519" s="38"/>
      <c r="E519" s="4"/>
      <c r="F519" s="4"/>
      <c r="G519" s="4"/>
      <c r="H519" s="4"/>
      <c r="I519" s="4"/>
      <c r="J519" s="4"/>
      <c r="K519" s="4"/>
      <c r="L519" s="4"/>
      <c r="M519" s="4"/>
      <c r="N519" s="4"/>
      <c r="O519" s="4"/>
      <c r="P519" s="4"/>
      <c r="Q519" s="4"/>
      <c r="R519" s="4"/>
      <c r="S519" s="4"/>
      <c r="T519" s="4"/>
      <c r="U519" s="4"/>
      <c r="V519" s="4"/>
      <c r="W519" s="4"/>
      <c r="X519" s="4"/>
      <c r="Y519" s="4"/>
      <c r="Z519" s="4"/>
      <c r="AA519" s="4"/>
    </row>
    <row r="520" ht="15.75" customHeight="1">
      <c r="A520" s="37"/>
      <c r="B520" s="37"/>
      <c r="C520" s="37"/>
      <c r="D520" s="38"/>
      <c r="E520" s="4"/>
      <c r="F520" s="4"/>
      <c r="G520" s="4"/>
      <c r="H520" s="4"/>
      <c r="I520" s="4"/>
      <c r="J520" s="4"/>
      <c r="K520" s="4"/>
      <c r="L520" s="4"/>
      <c r="M520" s="4"/>
      <c r="N520" s="4"/>
      <c r="O520" s="4"/>
      <c r="P520" s="4"/>
      <c r="Q520" s="4"/>
      <c r="R520" s="4"/>
      <c r="S520" s="4"/>
      <c r="T520" s="4"/>
      <c r="U520" s="4"/>
      <c r="V520" s="4"/>
      <c r="W520" s="4"/>
      <c r="X520" s="4"/>
      <c r="Y520" s="4"/>
      <c r="Z520" s="4"/>
      <c r="AA520" s="4"/>
    </row>
    <row r="521" ht="15.75" customHeight="1">
      <c r="A521" s="37"/>
      <c r="B521" s="37"/>
      <c r="C521" s="37"/>
      <c r="D521" s="38"/>
      <c r="E521" s="4"/>
      <c r="F521" s="4"/>
      <c r="G521" s="4"/>
      <c r="H521" s="4"/>
      <c r="I521" s="4"/>
      <c r="J521" s="4"/>
      <c r="K521" s="4"/>
      <c r="L521" s="4"/>
      <c r="M521" s="4"/>
      <c r="N521" s="4"/>
      <c r="O521" s="4"/>
      <c r="P521" s="4"/>
      <c r="Q521" s="4"/>
      <c r="R521" s="4"/>
      <c r="S521" s="4"/>
      <c r="T521" s="4"/>
      <c r="U521" s="4"/>
      <c r="V521" s="4"/>
      <c r="W521" s="4"/>
      <c r="X521" s="4"/>
      <c r="Y521" s="4"/>
      <c r="Z521" s="4"/>
      <c r="AA521" s="4"/>
    </row>
    <row r="522" ht="15.75" customHeight="1">
      <c r="A522" s="37"/>
      <c r="B522" s="37"/>
      <c r="C522" s="37"/>
      <c r="D522" s="38"/>
      <c r="E522" s="4"/>
      <c r="F522" s="4"/>
      <c r="G522" s="4"/>
      <c r="H522" s="4"/>
      <c r="I522" s="4"/>
      <c r="J522" s="4"/>
      <c r="K522" s="4"/>
      <c r="L522" s="4"/>
      <c r="M522" s="4"/>
      <c r="N522" s="4"/>
      <c r="O522" s="4"/>
      <c r="P522" s="4"/>
      <c r="Q522" s="4"/>
      <c r="R522" s="4"/>
      <c r="S522" s="4"/>
      <c r="T522" s="4"/>
      <c r="U522" s="4"/>
      <c r="V522" s="4"/>
      <c r="W522" s="4"/>
      <c r="X522" s="4"/>
      <c r="Y522" s="4"/>
      <c r="Z522" s="4"/>
      <c r="AA522" s="4"/>
    </row>
    <row r="523" ht="15.75" customHeight="1">
      <c r="A523" s="37"/>
      <c r="B523" s="37"/>
      <c r="C523" s="37"/>
      <c r="D523" s="38"/>
      <c r="E523" s="4"/>
      <c r="F523" s="4"/>
      <c r="G523" s="4"/>
      <c r="H523" s="4"/>
      <c r="I523" s="4"/>
      <c r="J523" s="4"/>
      <c r="K523" s="4"/>
      <c r="L523" s="4"/>
      <c r="M523" s="4"/>
      <c r="N523" s="4"/>
      <c r="O523" s="4"/>
      <c r="P523" s="4"/>
      <c r="Q523" s="4"/>
      <c r="R523" s="4"/>
      <c r="S523" s="4"/>
      <c r="T523" s="4"/>
      <c r="U523" s="4"/>
      <c r="V523" s="4"/>
      <c r="W523" s="4"/>
      <c r="X523" s="4"/>
      <c r="Y523" s="4"/>
      <c r="Z523" s="4"/>
      <c r="AA523" s="4"/>
    </row>
    <row r="524" ht="15.75" customHeight="1">
      <c r="A524" s="37"/>
      <c r="B524" s="37"/>
      <c r="C524" s="37"/>
      <c r="D524" s="38"/>
      <c r="E524" s="4"/>
      <c r="F524" s="4"/>
      <c r="G524" s="4"/>
      <c r="H524" s="4"/>
      <c r="I524" s="4"/>
      <c r="J524" s="4"/>
      <c r="K524" s="4"/>
      <c r="L524" s="4"/>
      <c r="M524" s="4"/>
      <c r="N524" s="4"/>
      <c r="O524" s="4"/>
      <c r="P524" s="4"/>
      <c r="Q524" s="4"/>
      <c r="R524" s="4"/>
      <c r="S524" s="4"/>
      <c r="T524" s="4"/>
      <c r="U524" s="4"/>
      <c r="V524" s="4"/>
      <c r="W524" s="4"/>
      <c r="X524" s="4"/>
      <c r="Y524" s="4"/>
      <c r="Z524" s="4"/>
      <c r="AA524" s="4"/>
    </row>
    <row r="525" ht="15.75" customHeight="1">
      <c r="A525" s="37"/>
      <c r="B525" s="37"/>
      <c r="C525" s="37"/>
      <c r="D525" s="38"/>
      <c r="E525" s="4"/>
      <c r="F525" s="4"/>
      <c r="G525" s="4"/>
      <c r="H525" s="4"/>
      <c r="I525" s="4"/>
      <c r="J525" s="4"/>
      <c r="K525" s="4"/>
      <c r="L525" s="4"/>
      <c r="M525" s="4"/>
      <c r="N525" s="4"/>
      <c r="O525" s="4"/>
      <c r="P525" s="4"/>
      <c r="Q525" s="4"/>
      <c r="R525" s="4"/>
      <c r="S525" s="4"/>
      <c r="T525" s="4"/>
      <c r="U525" s="4"/>
      <c r="V525" s="4"/>
      <c r="W525" s="4"/>
      <c r="X525" s="4"/>
      <c r="Y525" s="4"/>
      <c r="Z525" s="4"/>
      <c r="AA525" s="4"/>
    </row>
    <row r="526" ht="15.75" customHeight="1">
      <c r="A526" s="37"/>
      <c r="B526" s="37"/>
      <c r="C526" s="37"/>
      <c r="D526" s="38"/>
      <c r="E526" s="4"/>
      <c r="F526" s="4"/>
      <c r="G526" s="4"/>
      <c r="H526" s="4"/>
      <c r="I526" s="4"/>
      <c r="J526" s="4"/>
      <c r="K526" s="4"/>
      <c r="L526" s="4"/>
      <c r="M526" s="4"/>
      <c r="N526" s="4"/>
      <c r="O526" s="4"/>
      <c r="P526" s="4"/>
      <c r="Q526" s="4"/>
      <c r="R526" s="4"/>
      <c r="S526" s="4"/>
      <c r="T526" s="4"/>
      <c r="U526" s="4"/>
      <c r="V526" s="4"/>
      <c r="W526" s="4"/>
      <c r="X526" s="4"/>
      <c r="Y526" s="4"/>
      <c r="Z526" s="4"/>
      <c r="AA526" s="4"/>
    </row>
    <row r="527" ht="15.75" customHeight="1">
      <c r="A527" s="37"/>
      <c r="B527" s="37"/>
      <c r="C527" s="37"/>
      <c r="D527" s="38"/>
      <c r="E527" s="4"/>
      <c r="F527" s="4"/>
      <c r="G527" s="4"/>
      <c r="H527" s="4"/>
      <c r="I527" s="4"/>
      <c r="J527" s="4"/>
      <c r="K527" s="4"/>
      <c r="L527" s="4"/>
      <c r="M527" s="4"/>
      <c r="N527" s="4"/>
      <c r="O527" s="4"/>
      <c r="P527" s="4"/>
      <c r="Q527" s="4"/>
      <c r="R527" s="4"/>
      <c r="S527" s="4"/>
      <c r="T527" s="4"/>
      <c r="U527" s="4"/>
      <c r="V527" s="4"/>
      <c r="W527" s="4"/>
      <c r="X527" s="4"/>
      <c r="Y527" s="4"/>
      <c r="Z527" s="4"/>
      <c r="AA527" s="4"/>
    </row>
    <row r="528" ht="15.75" customHeight="1">
      <c r="A528" s="37"/>
      <c r="B528" s="37"/>
      <c r="C528" s="37"/>
      <c r="D528" s="38"/>
      <c r="E528" s="4"/>
      <c r="F528" s="4"/>
      <c r="G528" s="4"/>
      <c r="H528" s="4"/>
      <c r="I528" s="4"/>
      <c r="J528" s="4"/>
      <c r="K528" s="4"/>
      <c r="L528" s="4"/>
      <c r="M528" s="4"/>
      <c r="N528" s="4"/>
      <c r="O528" s="4"/>
      <c r="P528" s="4"/>
      <c r="Q528" s="4"/>
      <c r="R528" s="4"/>
      <c r="S528" s="4"/>
      <c r="T528" s="4"/>
      <c r="U528" s="4"/>
      <c r="V528" s="4"/>
      <c r="W528" s="4"/>
      <c r="X528" s="4"/>
      <c r="Y528" s="4"/>
      <c r="Z528" s="4"/>
      <c r="AA528" s="4"/>
    </row>
    <row r="529" ht="15.75" customHeight="1">
      <c r="A529" s="37"/>
      <c r="B529" s="37"/>
      <c r="C529" s="37"/>
      <c r="D529" s="38"/>
      <c r="E529" s="4"/>
      <c r="F529" s="4"/>
      <c r="G529" s="4"/>
      <c r="H529" s="4"/>
      <c r="I529" s="4"/>
      <c r="J529" s="4"/>
      <c r="K529" s="4"/>
      <c r="L529" s="4"/>
      <c r="M529" s="4"/>
      <c r="N529" s="4"/>
      <c r="O529" s="4"/>
      <c r="P529" s="4"/>
      <c r="Q529" s="4"/>
      <c r="R529" s="4"/>
      <c r="S529" s="4"/>
      <c r="T529" s="4"/>
      <c r="U529" s="4"/>
      <c r="V529" s="4"/>
      <c r="W529" s="4"/>
      <c r="X529" s="4"/>
      <c r="Y529" s="4"/>
      <c r="Z529" s="4"/>
      <c r="AA529" s="4"/>
    </row>
    <row r="530" ht="15.75" customHeight="1">
      <c r="A530" s="37"/>
      <c r="B530" s="37"/>
      <c r="C530" s="37"/>
      <c r="D530" s="38"/>
      <c r="E530" s="4"/>
      <c r="F530" s="4"/>
      <c r="G530" s="4"/>
      <c r="H530" s="4"/>
      <c r="I530" s="4"/>
      <c r="J530" s="4"/>
      <c r="K530" s="4"/>
      <c r="L530" s="4"/>
      <c r="M530" s="4"/>
      <c r="N530" s="4"/>
      <c r="O530" s="4"/>
      <c r="P530" s="4"/>
      <c r="Q530" s="4"/>
      <c r="R530" s="4"/>
      <c r="S530" s="4"/>
      <c r="T530" s="4"/>
      <c r="U530" s="4"/>
      <c r="V530" s="4"/>
      <c r="W530" s="4"/>
      <c r="X530" s="4"/>
      <c r="Y530" s="4"/>
      <c r="Z530" s="4"/>
      <c r="AA530" s="4"/>
    </row>
    <row r="531" ht="15.75" customHeight="1">
      <c r="A531" s="37"/>
      <c r="B531" s="37"/>
      <c r="C531" s="37"/>
      <c r="D531" s="38"/>
      <c r="E531" s="4"/>
      <c r="F531" s="4"/>
      <c r="G531" s="4"/>
      <c r="H531" s="4"/>
      <c r="I531" s="4"/>
      <c r="J531" s="4"/>
      <c r="K531" s="4"/>
      <c r="L531" s="4"/>
      <c r="M531" s="4"/>
      <c r="N531" s="4"/>
      <c r="O531" s="4"/>
      <c r="P531" s="4"/>
      <c r="Q531" s="4"/>
      <c r="R531" s="4"/>
      <c r="S531" s="4"/>
      <c r="T531" s="4"/>
      <c r="U531" s="4"/>
      <c r="V531" s="4"/>
      <c r="W531" s="4"/>
      <c r="X531" s="4"/>
      <c r="Y531" s="4"/>
      <c r="Z531" s="4"/>
      <c r="AA531" s="4"/>
    </row>
    <row r="532" ht="15.75" customHeight="1">
      <c r="A532" s="37"/>
      <c r="B532" s="37"/>
      <c r="C532" s="37"/>
      <c r="D532" s="38"/>
      <c r="E532" s="4"/>
      <c r="F532" s="4"/>
      <c r="G532" s="4"/>
      <c r="H532" s="4"/>
      <c r="I532" s="4"/>
      <c r="J532" s="4"/>
      <c r="K532" s="4"/>
      <c r="L532" s="4"/>
      <c r="M532" s="4"/>
      <c r="N532" s="4"/>
      <c r="O532" s="4"/>
      <c r="P532" s="4"/>
      <c r="Q532" s="4"/>
      <c r="R532" s="4"/>
      <c r="S532" s="4"/>
      <c r="T532" s="4"/>
      <c r="U532" s="4"/>
      <c r="V532" s="4"/>
      <c r="W532" s="4"/>
      <c r="X532" s="4"/>
      <c r="Y532" s="4"/>
      <c r="Z532" s="4"/>
      <c r="AA532" s="4"/>
    </row>
    <row r="533" ht="15.75" customHeight="1">
      <c r="A533" s="37"/>
      <c r="B533" s="37"/>
      <c r="C533" s="37"/>
      <c r="D533" s="38"/>
      <c r="E533" s="4"/>
      <c r="F533" s="4"/>
      <c r="G533" s="4"/>
      <c r="H533" s="4"/>
      <c r="I533" s="4"/>
      <c r="J533" s="4"/>
      <c r="K533" s="4"/>
      <c r="L533" s="4"/>
      <c r="M533" s="4"/>
      <c r="N533" s="4"/>
      <c r="O533" s="4"/>
      <c r="P533" s="4"/>
      <c r="Q533" s="4"/>
      <c r="R533" s="4"/>
      <c r="S533" s="4"/>
      <c r="T533" s="4"/>
      <c r="U533" s="4"/>
      <c r="V533" s="4"/>
      <c r="W533" s="4"/>
      <c r="X533" s="4"/>
      <c r="Y533" s="4"/>
      <c r="Z533" s="4"/>
      <c r="AA533" s="4"/>
    </row>
    <row r="534" ht="15.75" customHeight="1">
      <c r="A534" s="37"/>
      <c r="B534" s="37"/>
      <c r="C534" s="37"/>
      <c r="D534" s="38"/>
      <c r="E534" s="4"/>
      <c r="F534" s="4"/>
      <c r="G534" s="4"/>
      <c r="H534" s="4"/>
      <c r="I534" s="4"/>
      <c r="J534" s="4"/>
      <c r="K534" s="4"/>
      <c r="L534" s="4"/>
      <c r="M534" s="4"/>
      <c r="N534" s="4"/>
      <c r="O534" s="4"/>
      <c r="P534" s="4"/>
      <c r="Q534" s="4"/>
      <c r="R534" s="4"/>
      <c r="S534" s="4"/>
      <c r="T534" s="4"/>
      <c r="U534" s="4"/>
      <c r="V534" s="4"/>
      <c r="W534" s="4"/>
      <c r="X534" s="4"/>
      <c r="Y534" s="4"/>
      <c r="Z534" s="4"/>
      <c r="AA534" s="4"/>
    </row>
    <row r="535" ht="15.75" customHeight="1">
      <c r="A535" s="37"/>
      <c r="B535" s="37"/>
      <c r="C535" s="37"/>
      <c r="D535" s="38"/>
      <c r="E535" s="4"/>
      <c r="F535" s="4"/>
      <c r="G535" s="4"/>
      <c r="H535" s="4"/>
      <c r="I535" s="4"/>
      <c r="J535" s="4"/>
      <c r="K535" s="4"/>
      <c r="L535" s="4"/>
      <c r="M535" s="4"/>
      <c r="N535" s="4"/>
      <c r="O535" s="4"/>
      <c r="P535" s="4"/>
      <c r="Q535" s="4"/>
      <c r="R535" s="4"/>
      <c r="S535" s="4"/>
      <c r="T535" s="4"/>
      <c r="U535" s="4"/>
      <c r="V535" s="4"/>
      <c r="W535" s="4"/>
      <c r="X535" s="4"/>
      <c r="Y535" s="4"/>
      <c r="Z535" s="4"/>
      <c r="AA535" s="4"/>
    </row>
    <row r="536" ht="15.75" customHeight="1">
      <c r="A536" s="37"/>
      <c r="B536" s="37"/>
      <c r="C536" s="37"/>
      <c r="D536" s="38"/>
      <c r="E536" s="4"/>
      <c r="F536" s="4"/>
      <c r="G536" s="4"/>
      <c r="H536" s="4"/>
      <c r="I536" s="4"/>
      <c r="J536" s="4"/>
      <c r="K536" s="4"/>
      <c r="L536" s="4"/>
      <c r="M536" s="4"/>
      <c r="N536" s="4"/>
      <c r="O536" s="4"/>
      <c r="P536" s="4"/>
      <c r="Q536" s="4"/>
      <c r="R536" s="4"/>
      <c r="S536" s="4"/>
      <c r="T536" s="4"/>
      <c r="U536" s="4"/>
      <c r="V536" s="4"/>
      <c r="W536" s="4"/>
      <c r="X536" s="4"/>
      <c r="Y536" s="4"/>
      <c r="Z536" s="4"/>
      <c r="AA536" s="4"/>
    </row>
    <row r="537" ht="15.75" customHeight="1">
      <c r="A537" s="37"/>
      <c r="B537" s="37"/>
      <c r="C537" s="37"/>
      <c r="D537" s="38"/>
      <c r="E537" s="4"/>
      <c r="F537" s="4"/>
      <c r="G537" s="4"/>
      <c r="H537" s="4"/>
      <c r="I537" s="4"/>
      <c r="J537" s="4"/>
      <c r="K537" s="4"/>
      <c r="L537" s="4"/>
      <c r="M537" s="4"/>
      <c r="N537" s="4"/>
      <c r="O537" s="4"/>
      <c r="P537" s="4"/>
      <c r="Q537" s="4"/>
      <c r="R537" s="4"/>
      <c r="S537" s="4"/>
      <c r="T537" s="4"/>
      <c r="U537" s="4"/>
      <c r="V537" s="4"/>
      <c r="W537" s="4"/>
      <c r="X537" s="4"/>
      <c r="Y537" s="4"/>
      <c r="Z537" s="4"/>
      <c r="AA537" s="4"/>
    </row>
    <row r="538" ht="15.75" customHeight="1">
      <c r="A538" s="37"/>
      <c r="B538" s="37"/>
      <c r="C538" s="37"/>
      <c r="D538" s="38"/>
      <c r="E538" s="4"/>
      <c r="F538" s="4"/>
      <c r="G538" s="4"/>
      <c r="H538" s="4"/>
      <c r="I538" s="4"/>
      <c r="J538" s="4"/>
      <c r="K538" s="4"/>
      <c r="L538" s="4"/>
      <c r="M538" s="4"/>
      <c r="N538" s="4"/>
      <c r="O538" s="4"/>
      <c r="P538" s="4"/>
      <c r="Q538" s="4"/>
      <c r="R538" s="4"/>
      <c r="S538" s="4"/>
      <c r="T538" s="4"/>
      <c r="U538" s="4"/>
      <c r="V538" s="4"/>
      <c r="W538" s="4"/>
      <c r="X538" s="4"/>
      <c r="Y538" s="4"/>
      <c r="Z538" s="4"/>
      <c r="AA538" s="4"/>
    </row>
    <row r="539" ht="15.75" customHeight="1">
      <c r="A539" s="37"/>
      <c r="B539" s="37"/>
      <c r="C539" s="37"/>
      <c r="D539" s="38"/>
      <c r="E539" s="4"/>
      <c r="F539" s="4"/>
      <c r="G539" s="4"/>
      <c r="H539" s="4"/>
      <c r="I539" s="4"/>
      <c r="J539" s="4"/>
      <c r="K539" s="4"/>
      <c r="L539" s="4"/>
      <c r="M539" s="4"/>
      <c r="N539" s="4"/>
      <c r="O539" s="4"/>
      <c r="P539" s="4"/>
      <c r="Q539" s="4"/>
      <c r="R539" s="4"/>
      <c r="S539" s="4"/>
      <c r="T539" s="4"/>
      <c r="U539" s="4"/>
      <c r="V539" s="4"/>
      <c r="W539" s="4"/>
      <c r="X539" s="4"/>
      <c r="Y539" s="4"/>
      <c r="Z539" s="4"/>
      <c r="AA539" s="4"/>
    </row>
    <row r="540" ht="15.75" customHeight="1">
      <c r="A540" s="37"/>
      <c r="B540" s="37"/>
      <c r="C540" s="37"/>
      <c r="D540" s="38"/>
      <c r="E540" s="4"/>
      <c r="F540" s="4"/>
      <c r="G540" s="4"/>
      <c r="H540" s="4"/>
      <c r="I540" s="4"/>
      <c r="J540" s="4"/>
      <c r="K540" s="4"/>
      <c r="L540" s="4"/>
      <c r="M540" s="4"/>
      <c r="N540" s="4"/>
      <c r="O540" s="4"/>
      <c r="P540" s="4"/>
      <c r="Q540" s="4"/>
      <c r="R540" s="4"/>
      <c r="S540" s="4"/>
      <c r="T540" s="4"/>
      <c r="U540" s="4"/>
      <c r="V540" s="4"/>
      <c r="W540" s="4"/>
      <c r="X540" s="4"/>
      <c r="Y540" s="4"/>
      <c r="Z540" s="4"/>
      <c r="AA540" s="4"/>
    </row>
    <row r="541" ht="15.75" customHeight="1">
      <c r="A541" s="37"/>
      <c r="B541" s="37"/>
      <c r="C541" s="37"/>
      <c r="D541" s="38"/>
      <c r="E541" s="4"/>
      <c r="F541" s="4"/>
      <c r="G541" s="4"/>
      <c r="H541" s="4"/>
      <c r="I541" s="4"/>
      <c r="J541" s="4"/>
      <c r="K541" s="4"/>
      <c r="L541" s="4"/>
      <c r="M541" s="4"/>
      <c r="N541" s="4"/>
      <c r="O541" s="4"/>
      <c r="P541" s="4"/>
      <c r="Q541" s="4"/>
      <c r="R541" s="4"/>
      <c r="S541" s="4"/>
      <c r="T541" s="4"/>
      <c r="U541" s="4"/>
      <c r="V541" s="4"/>
      <c r="W541" s="4"/>
      <c r="X541" s="4"/>
      <c r="Y541" s="4"/>
      <c r="Z541" s="4"/>
      <c r="AA541" s="4"/>
    </row>
    <row r="542" ht="15.75" customHeight="1">
      <c r="A542" s="37"/>
      <c r="B542" s="37"/>
      <c r="C542" s="37"/>
      <c r="D542" s="38"/>
      <c r="E542" s="4"/>
      <c r="F542" s="4"/>
      <c r="G542" s="4"/>
      <c r="H542" s="4"/>
      <c r="I542" s="4"/>
      <c r="J542" s="4"/>
      <c r="K542" s="4"/>
      <c r="L542" s="4"/>
      <c r="M542" s="4"/>
      <c r="N542" s="4"/>
      <c r="O542" s="4"/>
      <c r="P542" s="4"/>
      <c r="Q542" s="4"/>
      <c r="R542" s="4"/>
      <c r="S542" s="4"/>
      <c r="T542" s="4"/>
      <c r="U542" s="4"/>
      <c r="V542" s="4"/>
      <c r="W542" s="4"/>
      <c r="X542" s="4"/>
      <c r="Y542" s="4"/>
      <c r="Z542" s="4"/>
      <c r="AA542" s="4"/>
    </row>
    <row r="543" ht="15.75" customHeight="1">
      <c r="A543" s="37"/>
      <c r="B543" s="37"/>
      <c r="C543" s="37"/>
      <c r="D543" s="38"/>
      <c r="E543" s="4"/>
      <c r="F543" s="4"/>
      <c r="G543" s="4"/>
      <c r="H543" s="4"/>
      <c r="I543" s="4"/>
      <c r="J543" s="4"/>
      <c r="K543" s="4"/>
      <c r="L543" s="4"/>
      <c r="M543" s="4"/>
      <c r="N543" s="4"/>
      <c r="O543" s="4"/>
      <c r="P543" s="4"/>
      <c r="Q543" s="4"/>
      <c r="R543" s="4"/>
      <c r="S543" s="4"/>
      <c r="T543" s="4"/>
      <c r="U543" s="4"/>
      <c r="V543" s="4"/>
      <c r="W543" s="4"/>
      <c r="X543" s="4"/>
      <c r="Y543" s="4"/>
      <c r="Z543" s="4"/>
      <c r="AA543" s="4"/>
    </row>
    <row r="544" ht="15.75" customHeight="1">
      <c r="A544" s="37"/>
      <c r="B544" s="37"/>
      <c r="C544" s="37"/>
      <c r="D544" s="38"/>
      <c r="E544" s="4"/>
      <c r="F544" s="4"/>
      <c r="G544" s="4"/>
      <c r="H544" s="4"/>
      <c r="I544" s="4"/>
      <c r="J544" s="4"/>
      <c r="K544" s="4"/>
      <c r="L544" s="4"/>
      <c r="M544" s="4"/>
      <c r="N544" s="4"/>
      <c r="O544" s="4"/>
      <c r="P544" s="4"/>
      <c r="Q544" s="4"/>
      <c r="R544" s="4"/>
      <c r="S544" s="4"/>
      <c r="T544" s="4"/>
      <c r="U544" s="4"/>
      <c r="V544" s="4"/>
      <c r="W544" s="4"/>
      <c r="X544" s="4"/>
      <c r="Y544" s="4"/>
      <c r="Z544" s="4"/>
      <c r="AA544" s="4"/>
    </row>
    <row r="545" ht="15.75" customHeight="1">
      <c r="A545" s="37"/>
      <c r="B545" s="37"/>
      <c r="C545" s="37"/>
      <c r="D545" s="38"/>
      <c r="E545" s="4"/>
      <c r="F545" s="4"/>
      <c r="G545" s="4"/>
      <c r="H545" s="4"/>
      <c r="I545" s="4"/>
      <c r="J545" s="4"/>
      <c r="K545" s="4"/>
      <c r="L545" s="4"/>
      <c r="M545" s="4"/>
      <c r="N545" s="4"/>
      <c r="O545" s="4"/>
      <c r="P545" s="4"/>
      <c r="Q545" s="4"/>
      <c r="R545" s="4"/>
      <c r="S545" s="4"/>
      <c r="T545" s="4"/>
      <c r="U545" s="4"/>
      <c r="V545" s="4"/>
      <c r="W545" s="4"/>
      <c r="X545" s="4"/>
      <c r="Y545" s="4"/>
      <c r="Z545" s="4"/>
      <c r="AA545" s="4"/>
    </row>
    <row r="546" ht="15.75" customHeight="1">
      <c r="A546" s="37"/>
      <c r="B546" s="37"/>
      <c r="C546" s="37"/>
      <c r="D546" s="38"/>
      <c r="E546" s="4"/>
      <c r="F546" s="4"/>
      <c r="G546" s="4"/>
      <c r="H546" s="4"/>
      <c r="I546" s="4"/>
      <c r="J546" s="4"/>
      <c r="K546" s="4"/>
      <c r="L546" s="4"/>
      <c r="M546" s="4"/>
      <c r="N546" s="4"/>
      <c r="O546" s="4"/>
      <c r="P546" s="4"/>
      <c r="Q546" s="4"/>
      <c r="R546" s="4"/>
      <c r="S546" s="4"/>
      <c r="T546" s="4"/>
      <c r="U546" s="4"/>
      <c r="V546" s="4"/>
      <c r="W546" s="4"/>
      <c r="X546" s="4"/>
      <c r="Y546" s="4"/>
      <c r="Z546" s="4"/>
      <c r="AA546" s="4"/>
    </row>
    <row r="547" ht="15.75" customHeight="1">
      <c r="A547" s="37"/>
      <c r="B547" s="37"/>
      <c r="C547" s="37"/>
      <c r="D547" s="38"/>
      <c r="E547" s="4"/>
      <c r="F547" s="4"/>
      <c r="G547" s="4"/>
      <c r="H547" s="4"/>
      <c r="I547" s="4"/>
      <c r="J547" s="4"/>
      <c r="K547" s="4"/>
      <c r="L547" s="4"/>
      <c r="M547" s="4"/>
      <c r="N547" s="4"/>
      <c r="O547" s="4"/>
      <c r="P547" s="4"/>
      <c r="Q547" s="4"/>
      <c r="R547" s="4"/>
      <c r="S547" s="4"/>
      <c r="T547" s="4"/>
      <c r="U547" s="4"/>
      <c r="V547" s="4"/>
      <c r="W547" s="4"/>
      <c r="X547" s="4"/>
      <c r="Y547" s="4"/>
      <c r="Z547" s="4"/>
      <c r="AA547" s="4"/>
    </row>
    <row r="548" ht="15.75" customHeight="1">
      <c r="A548" s="37"/>
      <c r="B548" s="37"/>
      <c r="C548" s="37"/>
      <c r="D548" s="38"/>
      <c r="E548" s="4"/>
      <c r="F548" s="4"/>
      <c r="G548" s="4"/>
      <c r="H548" s="4"/>
      <c r="I548" s="4"/>
      <c r="J548" s="4"/>
      <c r="K548" s="4"/>
      <c r="L548" s="4"/>
      <c r="M548" s="4"/>
      <c r="N548" s="4"/>
      <c r="O548" s="4"/>
      <c r="P548" s="4"/>
      <c r="Q548" s="4"/>
      <c r="R548" s="4"/>
      <c r="S548" s="4"/>
      <c r="T548" s="4"/>
      <c r="U548" s="4"/>
      <c r="V548" s="4"/>
      <c r="W548" s="4"/>
      <c r="X548" s="4"/>
      <c r="Y548" s="4"/>
      <c r="Z548" s="4"/>
      <c r="AA548" s="4"/>
    </row>
    <row r="549" ht="15.75" customHeight="1">
      <c r="A549" s="37"/>
      <c r="B549" s="37"/>
      <c r="C549" s="37"/>
      <c r="D549" s="38"/>
      <c r="E549" s="4"/>
      <c r="F549" s="4"/>
      <c r="G549" s="4"/>
      <c r="H549" s="4"/>
      <c r="I549" s="4"/>
      <c r="J549" s="4"/>
      <c r="K549" s="4"/>
      <c r="L549" s="4"/>
      <c r="M549" s="4"/>
      <c r="N549" s="4"/>
      <c r="O549" s="4"/>
      <c r="P549" s="4"/>
      <c r="Q549" s="4"/>
      <c r="R549" s="4"/>
      <c r="S549" s="4"/>
      <c r="T549" s="4"/>
      <c r="U549" s="4"/>
      <c r="V549" s="4"/>
      <c r="W549" s="4"/>
      <c r="X549" s="4"/>
      <c r="Y549" s="4"/>
      <c r="Z549" s="4"/>
      <c r="AA549" s="4"/>
    </row>
    <row r="550" ht="15.75" customHeight="1">
      <c r="A550" s="37"/>
      <c r="B550" s="37"/>
      <c r="C550" s="37"/>
      <c r="D550" s="38"/>
      <c r="E550" s="4"/>
      <c r="F550" s="4"/>
      <c r="G550" s="4"/>
      <c r="H550" s="4"/>
      <c r="I550" s="4"/>
      <c r="J550" s="4"/>
      <c r="K550" s="4"/>
      <c r="L550" s="4"/>
      <c r="M550" s="4"/>
      <c r="N550" s="4"/>
      <c r="O550" s="4"/>
      <c r="P550" s="4"/>
      <c r="Q550" s="4"/>
      <c r="R550" s="4"/>
      <c r="S550" s="4"/>
      <c r="T550" s="4"/>
      <c r="U550" s="4"/>
      <c r="V550" s="4"/>
      <c r="W550" s="4"/>
      <c r="X550" s="4"/>
      <c r="Y550" s="4"/>
      <c r="Z550" s="4"/>
      <c r="AA550" s="4"/>
    </row>
    <row r="551" ht="15.75" customHeight="1">
      <c r="A551" s="37"/>
      <c r="B551" s="37"/>
      <c r="C551" s="37"/>
      <c r="D551" s="38"/>
      <c r="E551" s="4"/>
      <c r="F551" s="4"/>
      <c r="G551" s="4"/>
      <c r="H551" s="4"/>
      <c r="I551" s="4"/>
      <c r="J551" s="4"/>
      <c r="K551" s="4"/>
      <c r="L551" s="4"/>
      <c r="M551" s="4"/>
      <c r="N551" s="4"/>
      <c r="O551" s="4"/>
      <c r="P551" s="4"/>
      <c r="Q551" s="4"/>
      <c r="R551" s="4"/>
      <c r="S551" s="4"/>
      <c r="T551" s="4"/>
      <c r="U551" s="4"/>
      <c r="V551" s="4"/>
      <c r="W551" s="4"/>
      <c r="X551" s="4"/>
      <c r="Y551" s="4"/>
      <c r="Z551" s="4"/>
      <c r="AA551" s="4"/>
    </row>
    <row r="552" ht="15.75" customHeight="1">
      <c r="A552" s="37"/>
      <c r="B552" s="37"/>
      <c r="C552" s="37"/>
      <c r="D552" s="38"/>
      <c r="E552" s="4"/>
      <c r="F552" s="4"/>
      <c r="G552" s="4"/>
      <c r="H552" s="4"/>
      <c r="I552" s="4"/>
      <c r="J552" s="4"/>
      <c r="K552" s="4"/>
      <c r="L552" s="4"/>
      <c r="M552" s="4"/>
      <c r="N552" s="4"/>
      <c r="O552" s="4"/>
      <c r="P552" s="4"/>
      <c r="Q552" s="4"/>
      <c r="R552" s="4"/>
      <c r="S552" s="4"/>
      <c r="T552" s="4"/>
      <c r="U552" s="4"/>
      <c r="V552" s="4"/>
      <c r="W552" s="4"/>
      <c r="X552" s="4"/>
      <c r="Y552" s="4"/>
      <c r="Z552" s="4"/>
      <c r="AA552" s="4"/>
    </row>
    <row r="553" ht="15.75" customHeight="1">
      <c r="A553" s="37"/>
      <c r="B553" s="37"/>
      <c r="C553" s="37"/>
      <c r="D553" s="38"/>
      <c r="E553" s="4"/>
      <c r="F553" s="4"/>
      <c r="G553" s="4"/>
      <c r="H553" s="4"/>
      <c r="I553" s="4"/>
      <c r="J553" s="4"/>
      <c r="K553" s="4"/>
      <c r="L553" s="4"/>
      <c r="M553" s="4"/>
      <c r="N553" s="4"/>
      <c r="O553" s="4"/>
      <c r="P553" s="4"/>
      <c r="Q553" s="4"/>
      <c r="R553" s="4"/>
      <c r="S553" s="4"/>
      <c r="T553" s="4"/>
      <c r="U553" s="4"/>
      <c r="V553" s="4"/>
      <c r="W553" s="4"/>
      <c r="X553" s="4"/>
      <c r="Y553" s="4"/>
      <c r="Z553" s="4"/>
      <c r="AA553" s="4"/>
    </row>
    <row r="554" ht="15.75" customHeight="1">
      <c r="A554" s="37"/>
      <c r="B554" s="37"/>
      <c r="C554" s="37"/>
      <c r="D554" s="38"/>
      <c r="E554" s="4"/>
      <c r="F554" s="4"/>
      <c r="G554" s="4"/>
      <c r="H554" s="4"/>
      <c r="I554" s="4"/>
      <c r="J554" s="4"/>
      <c r="K554" s="4"/>
      <c r="L554" s="4"/>
      <c r="M554" s="4"/>
      <c r="N554" s="4"/>
      <c r="O554" s="4"/>
      <c r="P554" s="4"/>
      <c r="Q554" s="4"/>
      <c r="R554" s="4"/>
      <c r="S554" s="4"/>
      <c r="T554" s="4"/>
      <c r="U554" s="4"/>
      <c r="V554" s="4"/>
      <c r="W554" s="4"/>
      <c r="X554" s="4"/>
      <c r="Y554" s="4"/>
      <c r="Z554" s="4"/>
      <c r="AA554" s="4"/>
    </row>
    <row r="555" ht="15.75" customHeight="1">
      <c r="A555" s="37"/>
      <c r="B555" s="37"/>
      <c r="C555" s="37"/>
      <c r="D555" s="38"/>
      <c r="E555" s="4"/>
      <c r="F555" s="4"/>
      <c r="G555" s="4"/>
      <c r="H555" s="4"/>
      <c r="I555" s="4"/>
      <c r="J555" s="4"/>
      <c r="K555" s="4"/>
      <c r="L555" s="4"/>
      <c r="M555" s="4"/>
      <c r="N555" s="4"/>
      <c r="O555" s="4"/>
      <c r="P555" s="4"/>
      <c r="Q555" s="4"/>
      <c r="R555" s="4"/>
      <c r="S555" s="4"/>
      <c r="T555" s="4"/>
      <c r="U555" s="4"/>
      <c r="V555" s="4"/>
      <c r="W555" s="4"/>
      <c r="X555" s="4"/>
      <c r="Y555" s="4"/>
      <c r="Z555" s="4"/>
      <c r="AA555" s="4"/>
    </row>
    <row r="556" ht="15.75" customHeight="1">
      <c r="A556" s="37"/>
      <c r="B556" s="37"/>
      <c r="C556" s="37"/>
      <c r="D556" s="38"/>
      <c r="E556" s="4"/>
      <c r="F556" s="4"/>
      <c r="G556" s="4"/>
      <c r="H556" s="4"/>
      <c r="I556" s="4"/>
      <c r="J556" s="4"/>
      <c r="K556" s="4"/>
      <c r="L556" s="4"/>
      <c r="M556" s="4"/>
      <c r="N556" s="4"/>
      <c r="O556" s="4"/>
      <c r="P556" s="4"/>
      <c r="Q556" s="4"/>
      <c r="R556" s="4"/>
      <c r="S556" s="4"/>
      <c r="T556" s="4"/>
      <c r="U556" s="4"/>
      <c r="V556" s="4"/>
      <c r="W556" s="4"/>
      <c r="X556" s="4"/>
      <c r="Y556" s="4"/>
      <c r="Z556" s="4"/>
      <c r="AA556" s="4"/>
    </row>
    <row r="557" ht="15.75" customHeight="1">
      <c r="A557" s="37"/>
      <c r="B557" s="37"/>
      <c r="C557" s="37"/>
      <c r="D557" s="38"/>
      <c r="E557" s="4"/>
      <c r="F557" s="4"/>
      <c r="G557" s="4"/>
      <c r="H557" s="4"/>
      <c r="I557" s="4"/>
      <c r="J557" s="4"/>
      <c r="K557" s="4"/>
      <c r="L557" s="4"/>
      <c r="M557" s="4"/>
      <c r="N557" s="4"/>
      <c r="O557" s="4"/>
      <c r="P557" s="4"/>
      <c r="Q557" s="4"/>
      <c r="R557" s="4"/>
      <c r="S557" s="4"/>
      <c r="T557" s="4"/>
      <c r="U557" s="4"/>
      <c r="V557" s="4"/>
      <c r="W557" s="4"/>
      <c r="X557" s="4"/>
      <c r="Y557" s="4"/>
      <c r="Z557" s="4"/>
      <c r="AA557" s="4"/>
    </row>
    <row r="558" ht="15.75" customHeight="1">
      <c r="A558" s="37"/>
      <c r="B558" s="37"/>
      <c r="C558" s="37"/>
      <c r="D558" s="38"/>
      <c r="E558" s="4"/>
      <c r="F558" s="4"/>
      <c r="G558" s="4"/>
      <c r="H558" s="4"/>
      <c r="I558" s="4"/>
      <c r="J558" s="4"/>
      <c r="K558" s="4"/>
      <c r="L558" s="4"/>
      <c r="M558" s="4"/>
      <c r="N558" s="4"/>
      <c r="O558" s="4"/>
      <c r="P558" s="4"/>
      <c r="Q558" s="4"/>
      <c r="R558" s="4"/>
      <c r="S558" s="4"/>
      <c r="T558" s="4"/>
      <c r="U558" s="4"/>
      <c r="V558" s="4"/>
      <c r="W558" s="4"/>
      <c r="X558" s="4"/>
      <c r="Y558" s="4"/>
      <c r="Z558" s="4"/>
      <c r="AA558" s="4"/>
    </row>
    <row r="559" ht="15.75" customHeight="1">
      <c r="A559" s="37"/>
      <c r="B559" s="37"/>
      <c r="C559" s="37"/>
      <c r="D559" s="38"/>
      <c r="E559" s="4"/>
      <c r="F559" s="4"/>
      <c r="G559" s="4"/>
      <c r="H559" s="4"/>
      <c r="I559" s="4"/>
      <c r="J559" s="4"/>
      <c r="K559" s="4"/>
      <c r="L559" s="4"/>
      <c r="M559" s="4"/>
      <c r="N559" s="4"/>
      <c r="O559" s="4"/>
      <c r="P559" s="4"/>
      <c r="Q559" s="4"/>
      <c r="R559" s="4"/>
      <c r="S559" s="4"/>
      <c r="T559" s="4"/>
      <c r="U559" s="4"/>
      <c r="V559" s="4"/>
      <c r="W559" s="4"/>
      <c r="X559" s="4"/>
      <c r="Y559" s="4"/>
      <c r="Z559" s="4"/>
      <c r="AA559" s="4"/>
    </row>
    <row r="560" ht="15.75" customHeight="1">
      <c r="A560" s="37"/>
      <c r="B560" s="37"/>
      <c r="C560" s="37"/>
      <c r="D560" s="38"/>
      <c r="E560" s="4"/>
      <c r="F560" s="4"/>
      <c r="G560" s="4"/>
      <c r="H560" s="4"/>
      <c r="I560" s="4"/>
      <c r="J560" s="4"/>
      <c r="K560" s="4"/>
      <c r="L560" s="4"/>
      <c r="M560" s="4"/>
      <c r="N560" s="4"/>
      <c r="O560" s="4"/>
      <c r="P560" s="4"/>
      <c r="Q560" s="4"/>
      <c r="R560" s="4"/>
      <c r="S560" s="4"/>
      <c r="T560" s="4"/>
      <c r="U560" s="4"/>
      <c r="V560" s="4"/>
      <c r="W560" s="4"/>
      <c r="X560" s="4"/>
      <c r="Y560" s="4"/>
      <c r="Z560" s="4"/>
      <c r="AA560" s="4"/>
    </row>
    <row r="561" ht="15.75" customHeight="1">
      <c r="A561" s="37"/>
      <c r="B561" s="37"/>
      <c r="C561" s="37"/>
      <c r="D561" s="38"/>
      <c r="E561" s="4"/>
      <c r="F561" s="4"/>
      <c r="G561" s="4"/>
      <c r="H561" s="4"/>
      <c r="I561" s="4"/>
      <c r="J561" s="4"/>
      <c r="K561" s="4"/>
      <c r="L561" s="4"/>
      <c r="M561" s="4"/>
      <c r="N561" s="4"/>
      <c r="O561" s="4"/>
      <c r="P561" s="4"/>
      <c r="Q561" s="4"/>
      <c r="R561" s="4"/>
      <c r="S561" s="4"/>
      <c r="T561" s="4"/>
      <c r="U561" s="4"/>
      <c r="V561" s="4"/>
      <c r="W561" s="4"/>
      <c r="X561" s="4"/>
      <c r="Y561" s="4"/>
      <c r="Z561" s="4"/>
      <c r="AA561" s="4"/>
    </row>
    <row r="562" ht="15.75" customHeight="1">
      <c r="A562" s="37"/>
      <c r="B562" s="37"/>
      <c r="C562" s="37"/>
      <c r="D562" s="38"/>
      <c r="E562" s="4"/>
      <c r="F562" s="4"/>
      <c r="G562" s="4"/>
      <c r="H562" s="4"/>
      <c r="I562" s="4"/>
      <c r="J562" s="4"/>
      <c r="K562" s="4"/>
      <c r="L562" s="4"/>
      <c r="M562" s="4"/>
      <c r="N562" s="4"/>
      <c r="O562" s="4"/>
      <c r="P562" s="4"/>
      <c r="Q562" s="4"/>
      <c r="R562" s="4"/>
      <c r="S562" s="4"/>
      <c r="T562" s="4"/>
      <c r="U562" s="4"/>
      <c r="V562" s="4"/>
      <c r="W562" s="4"/>
      <c r="X562" s="4"/>
      <c r="Y562" s="4"/>
      <c r="Z562" s="4"/>
      <c r="AA562" s="4"/>
    </row>
    <row r="563" ht="15.75" customHeight="1">
      <c r="A563" s="37"/>
      <c r="B563" s="37"/>
      <c r="C563" s="37"/>
      <c r="D563" s="38"/>
      <c r="E563" s="4"/>
      <c r="F563" s="4"/>
      <c r="G563" s="4"/>
      <c r="H563" s="4"/>
      <c r="I563" s="4"/>
      <c r="J563" s="4"/>
      <c r="K563" s="4"/>
      <c r="L563" s="4"/>
      <c r="M563" s="4"/>
      <c r="N563" s="4"/>
      <c r="O563" s="4"/>
      <c r="P563" s="4"/>
      <c r="Q563" s="4"/>
      <c r="R563" s="4"/>
      <c r="S563" s="4"/>
      <c r="T563" s="4"/>
      <c r="U563" s="4"/>
      <c r="V563" s="4"/>
      <c r="W563" s="4"/>
      <c r="X563" s="4"/>
      <c r="Y563" s="4"/>
      <c r="Z563" s="4"/>
      <c r="AA563" s="4"/>
    </row>
    <row r="564" ht="15.75" customHeight="1">
      <c r="A564" s="37"/>
      <c r="B564" s="37"/>
      <c r="C564" s="37"/>
      <c r="D564" s="38"/>
      <c r="E564" s="4"/>
      <c r="F564" s="4"/>
      <c r="G564" s="4"/>
      <c r="H564" s="4"/>
      <c r="I564" s="4"/>
      <c r="J564" s="4"/>
      <c r="K564" s="4"/>
      <c r="L564" s="4"/>
      <c r="M564" s="4"/>
      <c r="N564" s="4"/>
      <c r="O564" s="4"/>
      <c r="P564" s="4"/>
      <c r="Q564" s="4"/>
      <c r="R564" s="4"/>
      <c r="S564" s="4"/>
      <c r="T564" s="4"/>
      <c r="U564" s="4"/>
      <c r="V564" s="4"/>
      <c r="W564" s="4"/>
      <c r="X564" s="4"/>
      <c r="Y564" s="4"/>
      <c r="Z564" s="4"/>
      <c r="AA564" s="4"/>
    </row>
    <row r="565" ht="15.75" customHeight="1">
      <c r="A565" s="37"/>
      <c r="B565" s="37"/>
      <c r="C565" s="37"/>
      <c r="D565" s="38"/>
      <c r="E565" s="4"/>
      <c r="F565" s="4"/>
      <c r="G565" s="4"/>
      <c r="H565" s="4"/>
      <c r="I565" s="4"/>
      <c r="J565" s="4"/>
      <c r="K565" s="4"/>
      <c r="L565" s="4"/>
      <c r="M565" s="4"/>
      <c r="N565" s="4"/>
      <c r="O565" s="4"/>
      <c r="P565" s="4"/>
      <c r="Q565" s="4"/>
      <c r="R565" s="4"/>
      <c r="S565" s="4"/>
      <c r="T565" s="4"/>
      <c r="U565" s="4"/>
      <c r="V565" s="4"/>
      <c r="W565" s="4"/>
      <c r="X565" s="4"/>
      <c r="Y565" s="4"/>
      <c r="Z565" s="4"/>
      <c r="AA565" s="4"/>
    </row>
    <row r="566" ht="15.75" customHeight="1">
      <c r="A566" s="37"/>
      <c r="B566" s="37"/>
      <c r="C566" s="37"/>
      <c r="D566" s="38"/>
      <c r="E566" s="4"/>
      <c r="F566" s="4"/>
      <c r="G566" s="4"/>
      <c r="H566" s="4"/>
      <c r="I566" s="4"/>
      <c r="J566" s="4"/>
      <c r="K566" s="4"/>
      <c r="L566" s="4"/>
      <c r="M566" s="4"/>
      <c r="N566" s="4"/>
      <c r="O566" s="4"/>
      <c r="P566" s="4"/>
      <c r="Q566" s="4"/>
      <c r="R566" s="4"/>
      <c r="S566" s="4"/>
      <c r="T566" s="4"/>
      <c r="U566" s="4"/>
      <c r="V566" s="4"/>
      <c r="W566" s="4"/>
      <c r="X566" s="4"/>
      <c r="Y566" s="4"/>
      <c r="Z566" s="4"/>
      <c r="AA566" s="4"/>
    </row>
    <row r="567" ht="15.75" customHeight="1">
      <c r="A567" s="37"/>
      <c r="B567" s="37"/>
      <c r="C567" s="37"/>
      <c r="D567" s="38"/>
      <c r="E567" s="4"/>
      <c r="F567" s="4"/>
      <c r="G567" s="4"/>
      <c r="H567" s="4"/>
      <c r="I567" s="4"/>
      <c r="J567" s="4"/>
      <c r="K567" s="4"/>
      <c r="L567" s="4"/>
      <c r="M567" s="4"/>
      <c r="N567" s="4"/>
      <c r="O567" s="4"/>
      <c r="P567" s="4"/>
      <c r="Q567" s="4"/>
      <c r="R567" s="4"/>
      <c r="S567" s="4"/>
      <c r="T567" s="4"/>
      <c r="U567" s="4"/>
      <c r="V567" s="4"/>
      <c r="W567" s="4"/>
      <c r="X567" s="4"/>
      <c r="Y567" s="4"/>
      <c r="Z567" s="4"/>
      <c r="AA567" s="4"/>
    </row>
    <row r="568" ht="15.75" customHeight="1">
      <c r="A568" s="37"/>
      <c r="B568" s="37"/>
      <c r="C568" s="37"/>
      <c r="D568" s="38"/>
      <c r="E568" s="4"/>
      <c r="F568" s="4"/>
      <c r="G568" s="4"/>
      <c r="H568" s="4"/>
      <c r="I568" s="4"/>
      <c r="J568" s="4"/>
      <c r="K568" s="4"/>
      <c r="L568" s="4"/>
      <c r="M568" s="4"/>
      <c r="N568" s="4"/>
      <c r="O568" s="4"/>
      <c r="P568" s="4"/>
      <c r="Q568" s="4"/>
      <c r="R568" s="4"/>
      <c r="S568" s="4"/>
      <c r="T568" s="4"/>
      <c r="U568" s="4"/>
      <c r="V568" s="4"/>
      <c r="W568" s="4"/>
      <c r="X568" s="4"/>
      <c r="Y568" s="4"/>
      <c r="Z568" s="4"/>
      <c r="AA568" s="4"/>
    </row>
    <row r="569" ht="15.75" customHeight="1">
      <c r="A569" s="37"/>
      <c r="B569" s="37"/>
      <c r="C569" s="37"/>
      <c r="D569" s="38"/>
      <c r="E569" s="4"/>
      <c r="F569" s="4"/>
      <c r="G569" s="4"/>
      <c r="H569" s="4"/>
      <c r="I569" s="4"/>
      <c r="J569" s="4"/>
      <c r="K569" s="4"/>
      <c r="L569" s="4"/>
      <c r="M569" s="4"/>
      <c r="N569" s="4"/>
      <c r="O569" s="4"/>
      <c r="P569" s="4"/>
      <c r="Q569" s="4"/>
      <c r="R569" s="4"/>
      <c r="S569" s="4"/>
      <c r="T569" s="4"/>
      <c r="U569" s="4"/>
      <c r="V569" s="4"/>
      <c r="W569" s="4"/>
      <c r="X569" s="4"/>
      <c r="Y569" s="4"/>
      <c r="Z569" s="4"/>
      <c r="AA569" s="4"/>
    </row>
    <row r="570" ht="15.75" customHeight="1">
      <c r="A570" s="37"/>
      <c r="B570" s="37"/>
      <c r="C570" s="37"/>
      <c r="D570" s="38"/>
      <c r="E570" s="4"/>
      <c r="F570" s="4"/>
      <c r="G570" s="4"/>
      <c r="H570" s="4"/>
      <c r="I570" s="4"/>
      <c r="J570" s="4"/>
      <c r="K570" s="4"/>
      <c r="L570" s="4"/>
      <c r="M570" s="4"/>
      <c r="N570" s="4"/>
      <c r="O570" s="4"/>
      <c r="P570" s="4"/>
      <c r="Q570" s="4"/>
      <c r="R570" s="4"/>
      <c r="S570" s="4"/>
      <c r="T570" s="4"/>
      <c r="U570" s="4"/>
      <c r="V570" s="4"/>
      <c r="W570" s="4"/>
      <c r="X570" s="4"/>
      <c r="Y570" s="4"/>
      <c r="Z570" s="4"/>
      <c r="AA570" s="4"/>
    </row>
    <row r="571" ht="15.75" customHeight="1">
      <c r="A571" s="37"/>
      <c r="B571" s="37"/>
      <c r="C571" s="37"/>
      <c r="D571" s="38"/>
      <c r="E571" s="4"/>
      <c r="F571" s="4"/>
      <c r="G571" s="4"/>
      <c r="H571" s="4"/>
      <c r="I571" s="4"/>
      <c r="J571" s="4"/>
      <c r="K571" s="4"/>
      <c r="L571" s="4"/>
      <c r="M571" s="4"/>
      <c r="N571" s="4"/>
      <c r="O571" s="4"/>
      <c r="P571" s="4"/>
      <c r="Q571" s="4"/>
      <c r="R571" s="4"/>
      <c r="S571" s="4"/>
      <c r="T571" s="4"/>
      <c r="U571" s="4"/>
      <c r="V571" s="4"/>
      <c r="W571" s="4"/>
      <c r="X571" s="4"/>
      <c r="Y571" s="4"/>
      <c r="Z571" s="4"/>
      <c r="AA571" s="4"/>
    </row>
    <row r="572" ht="15.75" customHeight="1">
      <c r="A572" s="37"/>
      <c r="B572" s="37"/>
      <c r="C572" s="37"/>
      <c r="D572" s="38"/>
      <c r="E572" s="4"/>
      <c r="F572" s="4"/>
      <c r="G572" s="4"/>
      <c r="H572" s="4"/>
      <c r="I572" s="4"/>
      <c r="J572" s="4"/>
      <c r="K572" s="4"/>
      <c r="L572" s="4"/>
      <c r="M572" s="4"/>
      <c r="N572" s="4"/>
      <c r="O572" s="4"/>
      <c r="P572" s="4"/>
      <c r="Q572" s="4"/>
      <c r="R572" s="4"/>
      <c r="S572" s="4"/>
      <c r="T572" s="4"/>
      <c r="U572" s="4"/>
      <c r="V572" s="4"/>
      <c r="W572" s="4"/>
      <c r="X572" s="4"/>
      <c r="Y572" s="4"/>
      <c r="Z572" s="4"/>
      <c r="AA572" s="4"/>
    </row>
    <row r="573" ht="15.75" customHeight="1">
      <c r="A573" s="37"/>
      <c r="B573" s="37"/>
      <c r="C573" s="37"/>
      <c r="D573" s="38"/>
      <c r="E573" s="4"/>
      <c r="F573" s="4"/>
      <c r="G573" s="4"/>
      <c r="H573" s="4"/>
      <c r="I573" s="4"/>
      <c r="J573" s="4"/>
      <c r="K573" s="4"/>
      <c r="L573" s="4"/>
      <c r="M573" s="4"/>
      <c r="N573" s="4"/>
      <c r="O573" s="4"/>
      <c r="P573" s="4"/>
      <c r="Q573" s="4"/>
      <c r="R573" s="4"/>
      <c r="S573" s="4"/>
      <c r="T573" s="4"/>
      <c r="U573" s="4"/>
      <c r="V573" s="4"/>
      <c r="W573" s="4"/>
      <c r="X573" s="4"/>
      <c r="Y573" s="4"/>
      <c r="Z573" s="4"/>
      <c r="AA573" s="4"/>
    </row>
    <row r="574" ht="15.75" customHeight="1">
      <c r="A574" s="37"/>
      <c r="B574" s="37"/>
      <c r="C574" s="37"/>
      <c r="D574" s="38"/>
      <c r="E574" s="4"/>
      <c r="F574" s="4"/>
      <c r="G574" s="4"/>
      <c r="H574" s="4"/>
      <c r="I574" s="4"/>
      <c r="J574" s="4"/>
      <c r="K574" s="4"/>
      <c r="L574" s="4"/>
      <c r="M574" s="4"/>
      <c r="N574" s="4"/>
      <c r="O574" s="4"/>
      <c r="P574" s="4"/>
      <c r="Q574" s="4"/>
      <c r="R574" s="4"/>
      <c r="S574" s="4"/>
      <c r="T574" s="4"/>
      <c r="U574" s="4"/>
      <c r="V574" s="4"/>
      <c r="W574" s="4"/>
      <c r="X574" s="4"/>
      <c r="Y574" s="4"/>
      <c r="Z574" s="4"/>
      <c r="AA574" s="4"/>
    </row>
    <row r="575" ht="15.75" customHeight="1">
      <c r="A575" s="37"/>
      <c r="B575" s="37"/>
      <c r="C575" s="37"/>
      <c r="D575" s="38"/>
      <c r="E575" s="4"/>
      <c r="F575" s="4"/>
      <c r="G575" s="4"/>
      <c r="H575" s="4"/>
      <c r="I575" s="4"/>
      <c r="J575" s="4"/>
      <c r="K575" s="4"/>
      <c r="L575" s="4"/>
      <c r="M575" s="4"/>
      <c r="N575" s="4"/>
      <c r="O575" s="4"/>
      <c r="P575" s="4"/>
      <c r="Q575" s="4"/>
      <c r="R575" s="4"/>
      <c r="S575" s="4"/>
      <c r="T575" s="4"/>
      <c r="U575" s="4"/>
      <c r="V575" s="4"/>
      <c r="W575" s="4"/>
      <c r="X575" s="4"/>
      <c r="Y575" s="4"/>
      <c r="Z575" s="4"/>
      <c r="AA575" s="4"/>
    </row>
    <row r="576" ht="15.75" customHeight="1">
      <c r="A576" s="37"/>
      <c r="B576" s="37"/>
      <c r="C576" s="37"/>
      <c r="D576" s="38"/>
      <c r="E576" s="4"/>
      <c r="F576" s="4"/>
      <c r="G576" s="4"/>
      <c r="H576" s="4"/>
      <c r="I576" s="4"/>
      <c r="J576" s="4"/>
      <c r="K576" s="4"/>
      <c r="L576" s="4"/>
      <c r="M576" s="4"/>
      <c r="N576" s="4"/>
      <c r="O576" s="4"/>
      <c r="P576" s="4"/>
      <c r="Q576" s="4"/>
      <c r="R576" s="4"/>
      <c r="S576" s="4"/>
      <c r="T576" s="4"/>
      <c r="U576" s="4"/>
      <c r="V576" s="4"/>
      <c r="W576" s="4"/>
      <c r="X576" s="4"/>
      <c r="Y576" s="4"/>
      <c r="Z576" s="4"/>
      <c r="AA576" s="4"/>
    </row>
    <row r="577" ht="15.75" customHeight="1">
      <c r="A577" s="37"/>
      <c r="B577" s="37"/>
      <c r="C577" s="37"/>
      <c r="D577" s="38"/>
      <c r="E577" s="4"/>
      <c r="F577" s="4"/>
      <c r="G577" s="4"/>
      <c r="H577" s="4"/>
      <c r="I577" s="4"/>
      <c r="J577" s="4"/>
      <c r="K577" s="4"/>
      <c r="L577" s="4"/>
      <c r="M577" s="4"/>
      <c r="N577" s="4"/>
      <c r="O577" s="4"/>
      <c r="P577" s="4"/>
      <c r="Q577" s="4"/>
      <c r="R577" s="4"/>
      <c r="S577" s="4"/>
      <c r="T577" s="4"/>
      <c r="U577" s="4"/>
      <c r="V577" s="4"/>
      <c r="W577" s="4"/>
      <c r="X577" s="4"/>
      <c r="Y577" s="4"/>
      <c r="Z577" s="4"/>
      <c r="AA577" s="4"/>
    </row>
    <row r="578" ht="15.75" customHeight="1">
      <c r="A578" s="37"/>
      <c r="B578" s="37"/>
      <c r="C578" s="37"/>
      <c r="D578" s="38"/>
      <c r="E578" s="4"/>
      <c r="F578" s="4"/>
      <c r="G578" s="4"/>
      <c r="H578" s="4"/>
      <c r="I578" s="4"/>
      <c r="J578" s="4"/>
      <c r="K578" s="4"/>
      <c r="L578" s="4"/>
      <c r="M578" s="4"/>
      <c r="N578" s="4"/>
      <c r="O578" s="4"/>
      <c r="P578" s="4"/>
      <c r="Q578" s="4"/>
      <c r="R578" s="4"/>
      <c r="S578" s="4"/>
      <c r="T578" s="4"/>
      <c r="U578" s="4"/>
      <c r="V578" s="4"/>
      <c r="W578" s="4"/>
      <c r="X578" s="4"/>
      <c r="Y578" s="4"/>
      <c r="Z578" s="4"/>
      <c r="AA578" s="4"/>
    </row>
    <row r="579" ht="15.75" customHeight="1">
      <c r="A579" s="37"/>
      <c r="B579" s="37"/>
      <c r="C579" s="37"/>
      <c r="D579" s="38"/>
      <c r="E579" s="4"/>
      <c r="F579" s="4"/>
      <c r="G579" s="4"/>
      <c r="H579" s="4"/>
      <c r="I579" s="4"/>
      <c r="J579" s="4"/>
      <c r="K579" s="4"/>
      <c r="L579" s="4"/>
      <c r="M579" s="4"/>
      <c r="N579" s="4"/>
      <c r="O579" s="4"/>
      <c r="P579" s="4"/>
      <c r="Q579" s="4"/>
      <c r="R579" s="4"/>
      <c r="S579" s="4"/>
      <c r="T579" s="4"/>
      <c r="U579" s="4"/>
      <c r="V579" s="4"/>
      <c r="W579" s="4"/>
      <c r="X579" s="4"/>
      <c r="Y579" s="4"/>
      <c r="Z579" s="4"/>
      <c r="AA579" s="4"/>
    </row>
    <row r="580" ht="15.75" customHeight="1">
      <c r="A580" s="37"/>
      <c r="B580" s="37"/>
      <c r="C580" s="37"/>
      <c r="D580" s="38"/>
      <c r="E580" s="4"/>
      <c r="F580" s="4"/>
      <c r="G580" s="4"/>
      <c r="H580" s="4"/>
      <c r="I580" s="4"/>
      <c r="J580" s="4"/>
      <c r="K580" s="4"/>
      <c r="L580" s="4"/>
      <c r="M580" s="4"/>
      <c r="N580" s="4"/>
      <c r="O580" s="4"/>
      <c r="P580" s="4"/>
      <c r="Q580" s="4"/>
      <c r="R580" s="4"/>
      <c r="S580" s="4"/>
      <c r="T580" s="4"/>
      <c r="U580" s="4"/>
      <c r="V580" s="4"/>
      <c r="W580" s="4"/>
      <c r="X580" s="4"/>
      <c r="Y580" s="4"/>
      <c r="Z580" s="4"/>
      <c r="AA580" s="4"/>
    </row>
    <row r="581" ht="15.75" customHeight="1">
      <c r="A581" s="37"/>
      <c r="B581" s="37"/>
      <c r="C581" s="37"/>
      <c r="D581" s="38"/>
      <c r="E581" s="4"/>
      <c r="F581" s="4"/>
      <c r="G581" s="4"/>
      <c r="H581" s="4"/>
      <c r="I581" s="4"/>
      <c r="J581" s="4"/>
      <c r="K581" s="4"/>
      <c r="L581" s="4"/>
      <c r="M581" s="4"/>
      <c r="N581" s="4"/>
      <c r="O581" s="4"/>
      <c r="P581" s="4"/>
      <c r="Q581" s="4"/>
      <c r="R581" s="4"/>
      <c r="S581" s="4"/>
      <c r="T581" s="4"/>
      <c r="U581" s="4"/>
      <c r="V581" s="4"/>
      <c r="W581" s="4"/>
      <c r="X581" s="4"/>
      <c r="Y581" s="4"/>
      <c r="Z581" s="4"/>
      <c r="AA581" s="4"/>
    </row>
    <row r="582" ht="15.75" customHeight="1">
      <c r="A582" s="37"/>
      <c r="B582" s="37"/>
      <c r="C582" s="37"/>
      <c r="D582" s="38"/>
      <c r="E582" s="4"/>
      <c r="F582" s="4"/>
      <c r="G582" s="4"/>
      <c r="H582" s="4"/>
      <c r="I582" s="4"/>
      <c r="J582" s="4"/>
      <c r="K582" s="4"/>
      <c r="L582" s="4"/>
      <c r="M582" s="4"/>
      <c r="N582" s="4"/>
      <c r="O582" s="4"/>
      <c r="P582" s="4"/>
      <c r="Q582" s="4"/>
      <c r="R582" s="4"/>
      <c r="S582" s="4"/>
      <c r="T582" s="4"/>
      <c r="U582" s="4"/>
      <c r="V582" s="4"/>
      <c r="W582" s="4"/>
      <c r="X582" s="4"/>
      <c r="Y582" s="4"/>
      <c r="Z582" s="4"/>
      <c r="AA582" s="4"/>
    </row>
    <row r="583" ht="15.75" customHeight="1">
      <c r="A583" s="37"/>
      <c r="B583" s="37"/>
      <c r="C583" s="37"/>
      <c r="D583" s="38"/>
      <c r="E583" s="4"/>
      <c r="F583" s="4"/>
      <c r="G583" s="4"/>
      <c r="H583" s="4"/>
      <c r="I583" s="4"/>
      <c r="J583" s="4"/>
      <c r="K583" s="4"/>
      <c r="L583" s="4"/>
      <c r="M583" s="4"/>
      <c r="N583" s="4"/>
      <c r="O583" s="4"/>
      <c r="P583" s="4"/>
      <c r="Q583" s="4"/>
      <c r="R583" s="4"/>
      <c r="S583" s="4"/>
      <c r="T583" s="4"/>
      <c r="U583" s="4"/>
      <c r="V583" s="4"/>
      <c r="W583" s="4"/>
      <c r="X583" s="4"/>
      <c r="Y583" s="4"/>
      <c r="Z583" s="4"/>
      <c r="AA583" s="4"/>
    </row>
    <row r="584" ht="15.75" customHeight="1">
      <c r="A584" s="37"/>
      <c r="B584" s="37"/>
      <c r="C584" s="37"/>
      <c r="D584" s="38"/>
      <c r="E584" s="4"/>
      <c r="F584" s="4"/>
      <c r="G584" s="4"/>
      <c r="H584" s="4"/>
      <c r="I584" s="4"/>
      <c r="J584" s="4"/>
      <c r="K584" s="4"/>
      <c r="L584" s="4"/>
      <c r="M584" s="4"/>
      <c r="N584" s="4"/>
      <c r="O584" s="4"/>
      <c r="P584" s="4"/>
      <c r="Q584" s="4"/>
      <c r="R584" s="4"/>
      <c r="S584" s="4"/>
      <c r="T584" s="4"/>
      <c r="U584" s="4"/>
      <c r="V584" s="4"/>
      <c r="W584" s="4"/>
      <c r="X584" s="4"/>
      <c r="Y584" s="4"/>
      <c r="Z584" s="4"/>
      <c r="AA584" s="4"/>
    </row>
    <row r="585" ht="15.75" customHeight="1">
      <c r="A585" s="37"/>
      <c r="B585" s="37"/>
      <c r="C585" s="37"/>
      <c r="D585" s="38"/>
      <c r="E585" s="4"/>
      <c r="F585" s="4"/>
      <c r="G585" s="4"/>
      <c r="H585" s="4"/>
      <c r="I585" s="4"/>
      <c r="J585" s="4"/>
      <c r="K585" s="4"/>
      <c r="L585" s="4"/>
      <c r="M585" s="4"/>
      <c r="N585" s="4"/>
      <c r="O585" s="4"/>
      <c r="P585" s="4"/>
      <c r="Q585" s="4"/>
      <c r="R585" s="4"/>
      <c r="S585" s="4"/>
      <c r="T585" s="4"/>
      <c r="U585" s="4"/>
      <c r="V585" s="4"/>
      <c r="W585" s="4"/>
      <c r="X585" s="4"/>
      <c r="Y585" s="4"/>
      <c r="Z585" s="4"/>
      <c r="AA585" s="4"/>
    </row>
    <row r="586" ht="15.75" customHeight="1">
      <c r="A586" s="37"/>
      <c r="B586" s="37"/>
      <c r="C586" s="37"/>
      <c r="D586" s="38"/>
      <c r="E586" s="4"/>
      <c r="F586" s="4"/>
      <c r="G586" s="4"/>
      <c r="H586" s="4"/>
      <c r="I586" s="4"/>
      <c r="J586" s="4"/>
      <c r="K586" s="4"/>
      <c r="L586" s="4"/>
      <c r="M586" s="4"/>
      <c r="N586" s="4"/>
      <c r="O586" s="4"/>
      <c r="P586" s="4"/>
      <c r="Q586" s="4"/>
      <c r="R586" s="4"/>
      <c r="S586" s="4"/>
      <c r="T586" s="4"/>
      <c r="U586" s="4"/>
      <c r="V586" s="4"/>
      <c r="W586" s="4"/>
      <c r="X586" s="4"/>
      <c r="Y586" s="4"/>
      <c r="Z586" s="4"/>
      <c r="AA586" s="4"/>
    </row>
    <row r="587" ht="15.75" customHeight="1">
      <c r="A587" s="37"/>
      <c r="B587" s="37"/>
      <c r="C587" s="37"/>
      <c r="D587" s="38"/>
      <c r="E587" s="4"/>
      <c r="F587" s="4"/>
      <c r="G587" s="4"/>
      <c r="H587" s="4"/>
      <c r="I587" s="4"/>
      <c r="J587" s="4"/>
      <c r="K587" s="4"/>
      <c r="L587" s="4"/>
      <c r="M587" s="4"/>
      <c r="N587" s="4"/>
      <c r="O587" s="4"/>
      <c r="P587" s="4"/>
      <c r="Q587" s="4"/>
      <c r="R587" s="4"/>
      <c r="S587" s="4"/>
      <c r="T587" s="4"/>
      <c r="U587" s="4"/>
      <c r="V587" s="4"/>
      <c r="W587" s="4"/>
      <c r="X587" s="4"/>
      <c r="Y587" s="4"/>
      <c r="Z587" s="4"/>
      <c r="AA587" s="4"/>
    </row>
    <row r="588" ht="15.75" customHeight="1">
      <c r="A588" s="37"/>
      <c r="B588" s="37"/>
      <c r="C588" s="37"/>
      <c r="D588" s="38"/>
      <c r="E588" s="4"/>
      <c r="F588" s="4"/>
      <c r="G588" s="4"/>
      <c r="H588" s="4"/>
      <c r="I588" s="4"/>
      <c r="J588" s="4"/>
      <c r="K588" s="4"/>
      <c r="L588" s="4"/>
      <c r="M588" s="4"/>
      <c r="N588" s="4"/>
      <c r="O588" s="4"/>
      <c r="P588" s="4"/>
      <c r="Q588" s="4"/>
      <c r="R588" s="4"/>
      <c r="S588" s="4"/>
      <c r="T588" s="4"/>
      <c r="U588" s="4"/>
      <c r="V588" s="4"/>
      <c r="W588" s="4"/>
      <c r="X588" s="4"/>
      <c r="Y588" s="4"/>
      <c r="Z588" s="4"/>
      <c r="AA588" s="4"/>
    </row>
    <row r="589" ht="15.75" customHeight="1">
      <c r="A589" s="37"/>
      <c r="B589" s="37"/>
      <c r="C589" s="37"/>
      <c r="D589" s="38"/>
      <c r="E589" s="4"/>
      <c r="F589" s="4"/>
      <c r="G589" s="4"/>
      <c r="H589" s="4"/>
      <c r="I589" s="4"/>
      <c r="J589" s="4"/>
      <c r="K589" s="4"/>
      <c r="L589" s="4"/>
      <c r="M589" s="4"/>
      <c r="N589" s="4"/>
      <c r="O589" s="4"/>
      <c r="P589" s="4"/>
      <c r="Q589" s="4"/>
      <c r="R589" s="4"/>
      <c r="S589" s="4"/>
      <c r="T589" s="4"/>
      <c r="U589" s="4"/>
      <c r="V589" s="4"/>
      <c r="W589" s="4"/>
      <c r="X589" s="4"/>
      <c r="Y589" s="4"/>
      <c r="Z589" s="4"/>
      <c r="AA589" s="4"/>
    </row>
    <row r="590" ht="15.75" customHeight="1">
      <c r="A590" s="37"/>
      <c r="B590" s="37"/>
      <c r="C590" s="37"/>
      <c r="D590" s="38"/>
      <c r="E590" s="4"/>
      <c r="F590" s="4"/>
      <c r="G590" s="4"/>
      <c r="H590" s="4"/>
      <c r="I590" s="4"/>
      <c r="J590" s="4"/>
      <c r="K590" s="4"/>
      <c r="L590" s="4"/>
      <c r="M590" s="4"/>
      <c r="N590" s="4"/>
      <c r="O590" s="4"/>
      <c r="P590" s="4"/>
      <c r="Q590" s="4"/>
      <c r="R590" s="4"/>
      <c r="S590" s="4"/>
      <c r="T590" s="4"/>
      <c r="U590" s="4"/>
      <c r="V590" s="4"/>
      <c r="W590" s="4"/>
      <c r="X590" s="4"/>
      <c r="Y590" s="4"/>
      <c r="Z590" s="4"/>
      <c r="AA590" s="4"/>
    </row>
    <row r="591" ht="15.75" customHeight="1">
      <c r="A591" s="37"/>
      <c r="B591" s="37"/>
      <c r="C591" s="37"/>
      <c r="D591" s="38"/>
      <c r="E591" s="4"/>
      <c r="F591" s="4"/>
      <c r="G591" s="4"/>
      <c r="H591" s="4"/>
      <c r="I591" s="4"/>
      <c r="J591" s="4"/>
      <c r="K591" s="4"/>
      <c r="L591" s="4"/>
      <c r="M591" s="4"/>
      <c r="N591" s="4"/>
      <c r="O591" s="4"/>
      <c r="P591" s="4"/>
      <c r="Q591" s="4"/>
      <c r="R591" s="4"/>
      <c r="S591" s="4"/>
      <c r="T591" s="4"/>
      <c r="U591" s="4"/>
      <c r="V591" s="4"/>
      <c r="W591" s="4"/>
      <c r="X591" s="4"/>
      <c r="Y591" s="4"/>
      <c r="Z591" s="4"/>
      <c r="AA591" s="4"/>
    </row>
    <row r="592" ht="15.75" customHeight="1">
      <c r="A592" s="37"/>
      <c r="B592" s="37"/>
      <c r="C592" s="37"/>
      <c r="D592" s="38"/>
      <c r="E592" s="4"/>
      <c r="F592" s="4"/>
      <c r="G592" s="4"/>
      <c r="H592" s="4"/>
      <c r="I592" s="4"/>
      <c r="J592" s="4"/>
      <c r="K592" s="4"/>
      <c r="L592" s="4"/>
      <c r="M592" s="4"/>
      <c r="N592" s="4"/>
      <c r="O592" s="4"/>
      <c r="P592" s="4"/>
      <c r="Q592" s="4"/>
      <c r="R592" s="4"/>
      <c r="S592" s="4"/>
      <c r="T592" s="4"/>
      <c r="U592" s="4"/>
      <c r="V592" s="4"/>
      <c r="W592" s="4"/>
      <c r="X592" s="4"/>
      <c r="Y592" s="4"/>
      <c r="Z592" s="4"/>
      <c r="AA592" s="4"/>
    </row>
    <row r="593" ht="15.75" customHeight="1">
      <c r="A593" s="37"/>
      <c r="B593" s="37"/>
      <c r="C593" s="37"/>
      <c r="D593" s="38"/>
      <c r="E593" s="4"/>
      <c r="F593" s="4"/>
      <c r="G593" s="4"/>
      <c r="H593" s="4"/>
      <c r="I593" s="4"/>
      <c r="J593" s="4"/>
      <c r="K593" s="4"/>
      <c r="L593" s="4"/>
      <c r="M593" s="4"/>
      <c r="N593" s="4"/>
      <c r="O593" s="4"/>
      <c r="P593" s="4"/>
      <c r="Q593" s="4"/>
      <c r="R593" s="4"/>
      <c r="S593" s="4"/>
      <c r="T593" s="4"/>
      <c r="U593" s="4"/>
      <c r="V593" s="4"/>
      <c r="W593" s="4"/>
      <c r="X593" s="4"/>
      <c r="Y593" s="4"/>
      <c r="Z593" s="4"/>
      <c r="AA593" s="4"/>
    </row>
    <row r="594" ht="15.75" customHeight="1">
      <c r="A594" s="37"/>
      <c r="B594" s="37"/>
      <c r="C594" s="37"/>
      <c r="D594" s="38"/>
      <c r="E594" s="4"/>
      <c r="F594" s="4"/>
      <c r="G594" s="4"/>
      <c r="H594" s="4"/>
      <c r="I594" s="4"/>
      <c r="J594" s="4"/>
      <c r="K594" s="4"/>
      <c r="L594" s="4"/>
      <c r="M594" s="4"/>
      <c r="N594" s="4"/>
      <c r="O594" s="4"/>
      <c r="P594" s="4"/>
      <c r="Q594" s="4"/>
      <c r="R594" s="4"/>
      <c r="S594" s="4"/>
      <c r="T594" s="4"/>
      <c r="U594" s="4"/>
      <c r="V594" s="4"/>
      <c r="W594" s="4"/>
      <c r="X594" s="4"/>
      <c r="Y594" s="4"/>
      <c r="Z594" s="4"/>
      <c r="AA594" s="4"/>
    </row>
    <row r="595" ht="15.75" customHeight="1">
      <c r="A595" s="37"/>
      <c r="B595" s="37"/>
      <c r="C595" s="37"/>
      <c r="D595" s="38"/>
      <c r="E595" s="4"/>
      <c r="F595" s="4"/>
      <c r="G595" s="4"/>
      <c r="H595" s="4"/>
      <c r="I595" s="4"/>
      <c r="J595" s="4"/>
      <c r="K595" s="4"/>
      <c r="L595" s="4"/>
      <c r="M595" s="4"/>
      <c r="N595" s="4"/>
      <c r="O595" s="4"/>
      <c r="P595" s="4"/>
      <c r="Q595" s="4"/>
      <c r="R595" s="4"/>
      <c r="S595" s="4"/>
      <c r="T595" s="4"/>
      <c r="U595" s="4"/>
      <c r="V595" s="4"/>
      <c r="W595" s="4"/>
      <c r="X595" s="4"/>
      <c r="Y595" s="4"/>
      <c r="Z595" s="4"/>
      <c r="AA595" s="4"/>
    </row>
    <row r="596" ht="15.75" customHeight="1">
      <c r="A596" s="37"/>
      <c r="B596" s="37"/>
      <c r="C596" s="37"/>
      <c r="D596" s="38"/>
      <c r="E596" s="4"/>
      <c r="F596" s="4"/>
      <c r="G596" s="4"/>
      <c r="H596" s="4"/>
      <c r="I596" s="4"/>
      <c r="J596" s="4"/>
      <c r="K596" s="4"/>
      <c r="L596" s="4"/>
      <c r="M596" s="4"/>
      <c r="N596" s="4"/>
      <c r="O596" s="4"/>
      <c r="P596" s="4"/>
      <c r="Q596" s="4"/>
      <c r="R596" s="4"/>
      <c r="S596" s="4"/>
      <c r="T596" s="4"/>
      <c r="U596" s="4"/>
      <c r="V596" s="4"/>
      <c r="W596" s="4"/>
      <c r="X596" s="4"/>
      <c r="Y596" s="4"/>
      <c r="Z596" s="4"/>
      <c r="AA596" s="4"/>
    </row>
    <row r="597" ht="15.75" customHeight="1">
      <c r="A597" s="37"/>
      <c r="B597" s="37"/>
      <c r="C597" s="37"/>
      <c r="D597" s="38"/>
      <c r="E597" s="4"/>
      <c r="F597" s="4"/>
      <c r="G597" s="4"/>
      <c r="H597" s="4"/>
      <c r="I597" s="4"/>
      <c r="J597" s="4"/>
      <c r="K597" s="4"/>
      <c r="L597" s="4"/>
      <c r="M597" s="4"/>
      <c r="N597" s="4"/>
      <c r="O597" s="4"/>
      <c r="P597" s="4"/>
      <c r="Q597" s="4"/>
      <c r="R597" s="4"/>
      <c r="S597" s="4"/>
      <c r="T597" s="4"/>
      <c r="U597" s="4"/>
      <c r="V597" s="4"/>
      <c r="W597" s="4"/>
      <c r="X597" s="4"/>
      <c r="Y597" s="4"/>
      <c r="Z597" s="4"/>
      <c r="AA597" s="4"/>
    </row>
    <row r="598" ht="15.75" customHeight="1">
      <c r="A598" s="37"/>
      <c r="B598" s="37"/>
      <c r="C598" s="37"/>
      <c r="D598" s="38"/>
      <c r="E598" s="4"/>
      <c r="F598" s="4"/>
      <c r="G598" s="4"/>
      <c r="H598" s="4"/>
      <c r="I598" s="4"/>
      <c r="J598" s="4"/>
      <c r="K598" s="4"/>
      <c r="L598" s="4"/>
      <c r="M598" s="4"/>
      <c r="N598" s="4"/>
      <c r="O598" s="4"/>
      <c r="P598" s="4"/>
      <c r="Q598" s="4"/>
      <c r="R598" s="4"/>
      <c r="S598" s="4"/>
      <c r="T598" s="4"/>
      <c r="U598" s="4"/>
      <c r="V598" s="4"/>
      <c r="W598" s="4"/>
      <c r="X598" s="4"/>
      <c r="Y598" s="4"/>
      <c r="Z598" s="4"/>
      <c r="AA598" s="4"/>
    </row>
    <row r="599" ht="15.75" customHeight="1">
      <c r="A599" s="37"/>
      <c r="B599" s="37"/>
      <c r="C599" s="37"/>
      <c r="D599" s="38"/>
      <c r="E599" s="4"/>
      <c r="F599" s="4"/>
      <c r="G599" s="4"/>
      <c r="H599" s="4"/>
      <c r="I599" s="4"/>
      <c r="J599" s="4"/>
      <c r="K599" s="4"/>
      <c r="L599" s="4"/>
      <c r="M599" s="4"/>
      <c r="N599" s="4"/>
      <c r="O599" s="4"/>
      <c r="P599" s="4"/>
      <c r="Q599" s="4"/>
      <c r="R599" s="4"/>
      <c r="S599" s="4"/>
      <c r="T599" s="4"/>
      <c r="U599" s="4"/>
      <c r="V599" s="4"/>
      <c r="W599" s="4"/>
      <c r="X599" s="4"/>
      <c r="Y599" s="4"/>
      <c r="Z599" s="4"/>
      <c r="AA599" s="4"/>
    </row>
    <row r="600" ht="15.75" customHeight="1">
      <c r="A600" s="37"/>
      <c r="B600" s="37"/>
      <c r="C600" s="37"/>
      <c r="D600" s="38"/>
      <c r="E600" s="4"/>
      <c r="F600" s="4"/>
      <c r="G600" s="4"/>
      <c r="H600" s="4"/>
      <c r="I600" s="4"/>
      <c r="J600" s="4"/>
      <c r="K600" s="4"/>
      <c r="L600" s="4"/>
      <c r="M600" s="4"/>
      <c r="N600" s="4"/>
      <c r="O600" s="4"/>
      <c r="P600" s="4"/>
      <c r="Q600" s="4"/>
      <c r="R600" s="4"/>
      <c r="S600" s="4"/>
      <c r="T600" s="4"/>
      <c r="U600" s="4"/>
      <c r="V600" s="4"/>
      <c r="W600" s="4"/>
      <c r="X600" s="4"/>
      <c r="Y600" s="4"/>
      <c r="Z600" s="4"/>
      <c r="AA600" s="4"/>
    </row>
    <row r="601" ht="15.75" customHeight="1">
      <c r="A601" s="37"/>
      <c r="B601" s="37"/>
      <c r="C601" s="37"/>
      <c r="D601" s="38"/>
      <c r="E601" s="4"/>
      <c r="F601" s="4"/>
      <c r="G601" s="4"/>
      <c r="H601" s="4"/>
      <c r="I601" s="4"/>
      <c r="J601" s="4"/>
      <c r="K601" s="4"/>
      <c r="L601" s="4"/>
      <c r="M601" s="4"/>
      <c r="N601" s="4"/>
      <c r="O601" s="4"/>
      <c r="P601" s="4"/>
      <c r="Q601" s="4"/>
      <c r="R601" s="4"/>
      <c r="S601" s="4"/>
      <c r="T601" s="4"/>
      <c r="U601" s="4"/>
      <c r="V601" s="4"/>
      <c r="W601" s="4"/>
      <c r="X601" s="4"/>
      <c r="Y601" s="4"/>
      <c r="Z601" s="4"/>
      <c r="AA601" s="4"/>
    </row>
    <row r="602" ht="15.75" customHeight="1">
      <c r="A602" s="37"/>
      <c r="B602" s="37"/>
      <c r="C602" s="37"/>
      <c r="D602" s="38"/>
      <c r="E602" s="4"/>
      <c r="F602" s="4"/>
      <c r="G602" s="4"/>
      <c r="H602" s="4"/>
      <c r="I602" s="4"/>
      <c r="J602" s="4"/>
      <c r="K602" s="4"/>
      <c r="L602" s="4"/>
      <c r="M602" s="4"/>
      <c r="N602" s="4"/>
      <c r="O602" s="4"/>
      <c r="P602" s="4"/>
      <c r="Q602" s="4"/>
      <c r="R602" s="4"/>
      <c r="S602" s="4"/>
      <c r="T602" s="4"/>
      <c r="U602" s="4"/>
      <c r="V602" s="4"/>
      <c r="W602" s="4"/>
      <c r="X602" s="4"/>
      <c r="Y602" s="4"/>
      <c r="Z602" s="4"/>
      <c r="AA602" s="4"/>
    </row>
    <row r="603" ht="15.75" customHeight="1">
      <c r="A603" s="37"/>
      <c r="B603" s="37"/>
      <c r="C603" s="37"/>
      <c r="D603" s="38"/>
      <c r="E603" s="4"/>
      <c r="F603" s="4"/>
      <c r="G603" s="4"/>
      <c r="H603" s="4"/>
      <c r="I603" s="4"/>
      <c r="J603" s="4"/>
      <c r="K603" s="4"/>
      <c r="L603" s="4"/>
      <c r="M603" s="4"/>
      <c r="N603" s="4"/>
      <c r="O603" s="4"/>
      <c r="P603" s="4"/>
      <c r="Q603" s="4"/>
      <c r="R603" s="4"/>
      <c r="S603" s="4"/>
      <c r="T603" s="4"/>
      <c r="U603" s="4"/>
      <c r="V603" s="4"/>
      <c r="W603" s="4"/>
      <c r="X603" s="4"/>
      <c r="Y603" s="4"/>
      <c r="Z603" s="4"/>
      <c r="AA603" s="4"/>
    </row>
    <row r="604" ht="15.75" customHeight="1">
      <c r="A604" s="37"/>
      <c r="B604" s="37"/>
      <c r="C604" s="37"/>
      <c r="D604" s="38"/>
      <c r="E604" s="4"/>
      <c r="F604" s="4"/>
      <c r="G604" s="4"/>
      <c r="H604" s="4"/>
      <c r="I604" s="4"/>
      <c r="J604" s="4"/>
      <c r="K604" s="4"/>
      <c r="L604" s="4"/>
      <c r="M604" s="4"/>
      <c r="N604" s="4"/>
      <c r="O604" s="4"/>
      <c r="P604" s="4"/>
      <c r="Q604" s="4"/>
      <c r="R604" s="4"/>
      <c r="S604" s="4"/>
      <c r="T604" s="4"/>
      <c r="U604" s="4"/>
      <c r="V604" s="4"/>
      <c r="W604" s="4"/>
      <c r="X604" s="4"/>
      <c r="Y604" s="4"/>
      <c r="Z604" s="4"/>
      <c r="AA604" s="4"/>
    </row>
    <row r="605" ht="15.75" customHeight="1">
      <c r="A605" s="37"/>
      <c r="B605" s="37"/>
      <c r="C605" s="37"/>
      <c r="D605" s="38"/>
      <c r="E605" s="4"/>
      <c r="F605" s="4"/>
      <c r="G605" s="4"/>
      <c r="H605" s="4"/>
      <c r="I605" s="4"/>
      <c r="J605" s="4"/>
      <c r="K605" s="4"/>
      <c r="L605" s="4"/>
      <c r="M605" s="4"/>
      <c r="N605" s="4"/>
      <c r="O605" s="4"/>
      <c r="P605" s="4"/>
      <c r="Q605" s="4"/>
      <c r="R605" s="4"/>
      <c r="S605" s="4"/>
      <c r="T605" s="4"/>
      <c r="U605" s="4"/>
      <c r="V605" s="4"/>
      <c r="W605" s="4"/>
      <c r="X605" s="4"/>
      <c r="Y605" s="4"/>
      <c r="Z605" s="4"/>
      <c r="AA605" s="4"/>
    </row>
    <row r="606" ht="15.75" customHeight="1">
      <c r="A606" s="37"/>
      <c r="B606" s="37"/>
      <c r="C606" s="37"/>
      <c r="D606" s="38"/>
      <c r="E606" s="4"/>
      <c r="F606" s="4"/>
      <c r="G606" s="4"/>
      <c r="H606" s="4"/>
      <c r="I606" s="4"/>
      <c r="J606" s="4"/>
      <c r="K606" s="4"/>
      <c r="L606" s="4"/>
      <c r="M606" s="4"/>
      <c r="N606" s="4"/>
      <c r="O606" s="4"/>
      <c r="P606" s="4"/>
      <c r="Q606" s="4"/>
      <c r="R606" s="4"/>
      <c r="S606" s="4"/>
      <c r="T606" s="4"/>
      <c r="U606" s="4"/>
      <c r="V606" s="4"/>
      <c r="W606" s="4"/>
      <c r="X606" s="4"/>
      <c r="Y606" s="4"/>
      <c r="Z606" s="4"/>
      <c r="AA606" s="4"/>
    </row>
    <row r="607" ht="15.75" customHeight="1">
      <c r="A607" s="37"/>
      <c r="B607" s="37"/>
      <c r="C607" s="37"/>
      <c r="D607" s="38"/>
      <c r="E607" s="4"/>
      <c r="F607" s="4"/>
      <c r="G607" s="4"/>
      <c r="H607" s="4"/>
      <c r="I607" s="4"/>
      <c r="J607" s="4"/>
      <c r="K607" s="4"/>
      <c r="L607" s="4"/>
      <c r="M607" s="4"/>
      <c r="N607" s="4"/>
      <c r="O607" s="4"/>
      <c r="P607" s="4"/>
      <c r="Q607" s="4"/>
      <c r="R607" s="4"/>
      <c r="S607" s="4"/>
      <c r="T607" s="4"/>
      <c r="U607" s="4"/>
      <c r="V607" s="4"/>
      <c r="W607" s="4"/>
      <c r="X607" s="4"/>
      <c r="Y607" s="4"/>
      <c r="Z607" s="4"/>
      <c r="AA607" s="4"/>
    </row>
    <row r="608" ht="15.75" customHeight="1">
      <c r="A608" s="37"/>
      <c r="B608" s="37"/>
      <c r="C608" s="37"/>
      <c r="D608" s="38"/>
      <c r="E608" s="4"/>
      <c r="F608" s="4"/>
      <c r="G608" s="4"/>
      <c r="H608" s="4"/>
      <c r="I608" s="4"/>
      <c r="J608" s="4"/>
      <c r="K608" s="4"/>
      <c r="L608" s="4"/>
      <c r="M608" s="4"/>
      <c r="N608" s="4"/>
      <c r="O608" s="4"/>
      <c r="P608" s="4"/>
      <c r="Q608" s="4"/>
      <c r="R608" s="4"/>
      <c r="S608" s="4"/>
      <c r="T608" s="4"/>
      <c r="U608" s="4"/>
      <c r="V608" s="4"/>
      <c r="W608" s="4"/>
      <c r="X608" s="4"/>
      <c r="Y608" s="4"/>
      <c r="Z608" s="4"/>
      <c r="AA608" s="4"/>
    </row>
    <row r="609" ht="15.75" customHeight="1">
      <c r="A609" s="37"/>
      <c r="B609" s="37"/>
      <c r="C609" s="37"/>
      <c r="D609" s="38"/>
      <c r="E609" s="4"/>
      <c r="F609" s="4"/>
      <c r="G609" s="4"/>
      <c r="H609" s="4"/>
      <c r="I609" s="4"/>
      <c r="J609" s="4"/>
      <c r="K609" s="4"/>
      <c r="L609" s="4"/>
      <c r="M609" s="4"/>
      <c r="N609" s="4"/>
      <c r="O609" s="4"/>
      <c r="P609" s="4"/>
      <c r="Q609" s="4"/>
      <c r="R609" s="4"/>
      <c r="S609" s="4"/>
      <c r="T609" s="4"/>
      <c r="U609" s="4"/>
      <c r="V609" s="4"/>
      <c r="W609" s="4"/>
      <c r="X609" s="4"/>
      <c r="Y609" s="4"/>
      <c r="Z609" s="4"/>
      <c r="AA609" s="4"/>
    </row>
    <row r="610" ht="15.75" customHeight="1">
      <c r="A610" s="37"/>
      <c r="B610" s="37"/>
      <c r="C610" s="37"/>
      <c r="D610" s="38"/>
      <c r="E610" s="4"/>
      <c r="F610" s="4"/>
      <c r="G610" s="4"/>
      <c r="H610" s="4"/>
      <c r="I610" s="4"/>
      <c r="J610" s="4"/>
      <c r="K610" s="4"/>
      <c r="L610" s="4"/>
      <c r="M610" s="4"/>
      <c r="N610" s="4"/>
      <c r="O610" s="4"/>
      <c r="P610" s="4"/>
      <c r="Q610" s="4"/>
      <c r="R610" s="4"/>
      <c r="S610" s="4"/>
      <c r="T610" s="4"/>
      <c r="U610" s="4"/>
      <c r="V610" s="4"/>
      <c r="W610" s="4"/>
      <c r="X610" s="4"/>
      <c r="Y610" s="4"/>
      <c r="Z610" s="4"/>
      <c r="AA610" s="4"/>
    </row>
    <row r="611" ht="15.75" customHeight="1">
      <c r="A611" s="37"/>
      <c r="B611" s="37"/>
      <c r="C611" s="37"/>
      <c r="D611" s="38"/>
      <c r="E611" s="4"/>
      <c r="F611" s="4"/>
      <c r="G611" s="4"/>
      <c r="H611" s="4"/>
      <c r="I611" s="4"/>
      <c r="J611" s="4"/>
      <c r="K611" s="4"/>
      <c r="L611" s="4"/>
      <c r="M611" s="4"/>
      <c r="N611" s="4"/>
      <c r="O611" s="4"/>
      <c r="P611" s="4"/>
      <c r="Q611" s="4"/>
      <c r="R611" s="4"/>
      <c r="S611" s="4"/>
      <c r="T611" s="4"/>
      <c r="U611" s="4"/>
      <c r="V611" s="4"/>
      <c r="W611" s="4"/>
      <c r="X611" s="4"/>
      <c r="Y611" s="4"/>
      <c r="Z611" s="4"/>
      <c r="AA611" s="4"/>
    </row>
    <row r="612" ht="15.75" customHeight="1">
      <c r="A612" s="37"/>
      <c r="B612" s="37"/>
      <c r="C612" s="37"/>
      <c r="D612" s="38"/>
      <c r="E612" s="4"/>
      <c r="F612" s="4"/>
      <c r="G612" s="4"/>
      <c r="H612" s="4"/>
      <c r="I612" s="4"/>
      <c r="J612" s="4"/>
      <c r="K612" s="4"/>
      <c r="L612" s="4"/>
      <c r="M612" s="4"/>
      <c r="N612" s="4"/>
      <c r="O612" s="4"/>
      <c r="P612" s="4"/>
      <c r="Q612" s="4"/>
      <c r="R612" s="4"/>
      <c r="S612" s="4"/>
      <c r="T612" s="4"/>
      <c r="U612" s="4"/>
      <c r="V612" s="4"/>
      <c r="W612" s="4"/>
      <c r="X612" s="4"/>
      <c r="Y612" s="4"/>
      <c r="Z612" s="4"/>
      <c r="AA612" s="4"/>
    </row>
    <row r="613" ht="15.75" customHeight="1">
      <c r="A613" s="37"/>
      <c r="B613" s="37"/>
      <c r="C613" s="37"/>
      <c r="D613" s="38"/>
      <c r="E613" s="4"/>
      <c r="F613" s="4"/>
      <c r="G613" s="4"/>
      <c r="H613" s="4"/>
      <c r="I613" s="4"/>
      <c r="J613" s="4"/>
      <c r="K613" s="4"/>
      <c r="L613" s="4"/>
      <c r="M613" s="4"/>
      <c r="N613" s="4"/>
      <c r="O613" s="4"/>
      <c r="P613" s="4"/>
      <c r="Q613" s="4"/>
      <c r="R613" s="4"/>
      <c r="S613" s="4"/>
      <c r="T613" s="4"/>
      <c r="U613" s="4"/>
      <c r="V613" s="4"/>
      <c r="W613" s="4"/>
      <c r="X613" s="4"/>
      <c r="Y613" s="4"/>
      <c r="Z613" s="4"/>
      <c r="AA613" s="4"/>
    </row>
    <row r="614" ht="15.75" customHeight="1">
      <c r="A614" s="37"/>
      <c r="B614" s="37"/>
      <c r="C614" s="37"/>
      <c r="D614" s="38"/>
      <c r="E614" s="4"/>
      <c r="F614" s="4"/>
      <c r="G614" s="4"/>
      <c r="H614" s="4"/>
      <c r="I614" s="4"/>
      <c r="J614" s="4"/>
      <c r="K614" s="4"/>
      <c r="L614" s="4"/>
      <c r="M614" s="4"/>
      <c r="N614" s="4"/>
      <c r="O614" s="4"/>
      <c r="P614" s="4"/>
      <c r="Q614" s="4"/>
      <c r="R614" s="4"/>
      <c r="S614" s="4"/>
      <c r="T614" s="4"/>
      <c r="U614" s="4"/>
      <c r="V614" s="4"/>
      <c r="W614" s="4"/>
      <c r="X614" s="4"/>
      <c r="Y614" s="4"/>
      <c r="Z614" s="4"/>
      <c r="AA614" s="4"/>
    </row>
    <row r="615" ht="15.75" customHeight="1">
      <c r="A615" s="37"/>
      <c r="B615" s="37"/>
      <c r="C615" s="37"/>
      <c r="D615" s="38"/>
      <c r="E615" s="4"/>
      <c r="F615" s="4"/>
      <c r="G615" s="4"/>
      <c r="H615" s="4"/>
      <c r="I615" s="4"/>
      <c r="J615" s="4"/>
      <c r="K615" s="4"/>
      <c r="L615" s="4"/>
      <c r="M615" s="4"/>
      <c r="N615" s="4"/>
      <c r="O615" s="4"/>
      <c r="P615" s="4"/>
      <c r="Q615" s="4"/>
      <c r="R615" s="4"/>
      <c r="S615" s="4"/>
      <c r="T615" s="4"/>
      <c r="U615" s="4"/>
      <c r="V615" s="4"/>
      <c r="W615" s="4"/>
      <c r="X615" s="4"/>
      <c r="Y615" s="4"/>
      <c r="Z615" s="4"/>
      <c r="AA615" s="4"/>
    </row>
    <row r="616" ht="15.75" customHeight="1">
      <c r="A616" s="37"/>
      <c r="B616" s="37"/>
      <c r="C616" s="37"/>
      <c r="D616" s="38"/>
      <c r="E616" s="4"/>
      <c r="F616" s="4"/>
      <c r="G616" s="4"/>
      <c r="H616" s="4"/>
      <c r="I616" s="4"/>
      <c r="J616" s="4"/>
      <c r="K616" s="4"/>
      <c r="L616" s="4"/>
      <c r="M616" s="4"/>
      <c r="N616" s="4"/>
      <c r="O616" s="4"/>
      <c r="P616" s="4"/>
      <c r="Q616" s="4"/>
      <c r="R616" s="4"/>
      <c r="S616" s="4"/>
      <c r="T616" s="4"/>
      <c r="U616" s="4"/>
      <c r="V616" s="4"/>
      <c r="W616" s="4"/>
      <c r="X616" s="4"/>
      <c r="Y616" s="4"/>
      <c r="Z616" s="4"/>
      <c r="AA616" s="4"/>
    </row>
    <row r="617" ht="15.75" customHeight="1">
      <c r="A617" s="37"/>
      <c r="B617" s="37"/>
      <c r="C617" s="37"/>
      <c r="D617" s="38"/>
      <c r="E617" s="4"/>
      <c r="F617" s="4"/>
      <c r="G617" s="4"/>
      <c r="H617" s="4"/>
      <c r="I617" s="4"/>
      <c r="J617" s="4"/>
      <c r="K617" s="4"/>
      <c r="L617" s="4"/>
      <c r="M617" s="4"/>
      <c r="N617" s="4"/>
      <c r="O617" s="4"/>
      <c r="P617" s="4"/>
      <c r="Q617" s="4"/>
      <c r="R617" s="4"/>
      <c r="S617" s="4"/>
      <c r="T617" s="4"/>
      <c r="U617" s="4"/>
      <c r="V617" s="4"/>
      <c r="W617" s="4"/>
      <c r="X617" s="4"/>
      <c r="Y617" s="4"/>
      <c r="Z617" s="4"/>
      <c r="AA617" s="4"/>
    </row>
    <row r="618" ht="15.75" customHeight="1">
      <c r="A618" s="37"/>
      <c r="B618" s="37"/>
      <c r="C618" s="37"/>
      <c r="D618" s="38"/>
      <c r="E618" s="4"/>
      <c r="F618" s="4"/>
      <c r="G618" s="4"/>
      <c r="H618" s="4"/>
      <c r="I618" s="4"/>
      <c r="J618" s="4"/>
      <c r="K618" s="4"/>
      <c r="L618" s="4"/>
      <c r="M618" s="4"/>
      <c r="N618" s="4"/>
      <c r="O618" s="4"/>
      <c r="P618" s="4"/>
      <c r="Q618" s="4"/>
      <c r="R618" s="4"/>
      <c r="S618" s="4"/>
      <c r="T618" s="4"/>
      <c r="U618" s="4"/>
      <c r="V618" s="4"/>
      <c r="W618" s="4"/>
      <c r="X618" s="4"/>
      <c r="Y618" s="4"/>
      <c r="Z618" s="4"/>
      <c r="AA618" s="4"/>
    </row>
    <row r="619" ht="15.75" customHeight="1">
      <c r="A619" s="37"/>
      <c r="B619" s="37"/>
      <c r="C619" s="37"/>
      <c r="D619" s="38"/>
      <c r="E619" s="4"/>
      <c r="F619" s="4"/>
      <c r="G619" s="4"/>
      <c r="H619" s="4"/>
      <c r="I619" s="4"/>
      <c r="J619" s="4"/>
      <c r="K619" s="4"/>
      <c r="L619" s="4"/>
      <c r="M619" s="4"/>
      <c r="N619" s="4"/>
      <c r="O619" s="4"/>
      <c r="P619" s="4"/>
      <c r="Q619" s="4"/>
      <c r="R619" s="4"/>
      <c r="S619" s="4"/>
      <c r="T619" s="4"/>
      <c r="U619" s="4"/>
      <c r="V619" s="4"/>
      <c r="W619" s="4"/>
      <c r="X619" s="4"/>
      <c r="Y619" s="4"/>
      <c r="Z619" s="4"/>
      <c r="AA619" s="4"/>
    </row>
    <row r="620" ht="15.75" customHeight="1">
      <c r="A620" s="37"/>
      <c r="B620" s="37"/>
      <c r="C620" s="37"/>
      <c r="D620" s="38"/>
      <c r="E620" s="4"/>
      <c r="F620" s="4"/>
      <c r="G620" s="4"/>
      <c r="H620" s="4"/>
      <c r="I620" s="4"/>
      <c r="J620" s="4"/>
      <c r="K620" s="4"/>
      <c r="L620" s="4"/>
      <c r="M620" s="4"/>
      <c r="N620" s="4"/>
      <c r="O620" s="4"/>
      <c r="P620" s="4"/>
      <c r="Q620" s="4"/>
      <c r="R620" s="4"/>
      <c r="S620" s="4"/>
      <c r="T620" s="4"/>
      <c r="U620" s="4"/>
      <c r="V620" s="4"/>
      <c r="W620" s="4"/>
      <c r="X620" s="4"/>
      <c r="Y620" s="4"/>
      <c r="Z620" s="4"/>
      <c r="AA620" s="4"/>
    </row>
    <row r="621" ht="15.75" customHeight="1">
      <c r="A621" s="37"/>
      <c r="B621" s="37"/>
      <c r="C621" s="37"/>
      <c r="D621" s="38"/>
      <c r="E621" s="4"/>
      <c r="F621" s="4"/>
      <c r="G621" s="4"/>
      <c r="H621" s="4"/>
      <c r="I621" s="4"/>
      <c r="J621" s="4"/>
      <c r="K621" s="4"/>
      <c r="L621" s="4"/>
      <c r="M621" s="4"/>
      <c r="N621" s="4"/>
      <c r="O621" s="4"/>
      <c r="P621" s="4"/>
      <c r="Q621" s="4"/>
      <c r="R621" s="4"/>
      <c r="S621" s="4"/>
      <c r="T621" s="4"/>
      <c r="U621" s="4"/>
      <c r="V621" s="4"/>
      <c r="W621" s="4"/>
      <c r="X621" s="4"/>
      <c r="Y621" s="4"/>
      <c r="Z621" s="4"/>
      <c r="AA621" s="4"/>
    </row>
    <row r="622" ht="15.75" customHeight="1">
      <c r="A622" s="37"/>
      <c r="B622" s="37"/>
      <c r="C622" s="37"/>
      <c r="D622" s="38"/>
      <c r="E622" s="4"/>
      <c r="F622" s="4"/>
      <c r="G622" s="4"/>
      <c r="H622" s="4"/>
      <c r="I622" s="4"/>
      <c r="J622" s="4"/>
      <c r="K622" s="4"/>
      <c r="L622" s="4"/>
      <c r="M622" s="4"/>
      <c r="N622" s="4"/>
      <c r="O622" s="4"/>
      <c r="P622" s="4"/>
      <c r="Q622" s="4"/>
      <c r="R622" s="4"/>
      <c r="S622" s="4"/>
      <c r="T622" s="4"/>
      <c r="U622" s="4"/>
      <c r="V622" s="4"/>
      <c r="W622" s="4"/>
      <c r="X622" s="4"/>
      <c r="Y622" s="4"/>
      <c r="Z622" s="4"/>
      <c r="AA622" s="4"/>
    </row>
    <row r="623" ht="15.75" customHeight="1">
      <c r="A623" s="37"/>
      <c r="B623" s="37"/>
      <c r="C623" s="37"/>
      <c r="D623" s="38"/>
      <c r="E623" s="4"/>
      <c r="F623" s="4"/>
      <c r="G623" s="4"/>
      <c r="H623" s="4"/>
      <c r="I623" s="4"/>
      <c r="J623" s="4"/>
      <c r="K623" s="4"/>
      <c r="L623" s="4"/>
      <c r="M623" s="4"/>
      <c r="N623" s="4"/>
      <c r="O623" s="4"/>
      <c r="P623" s="4"/>
      <c r="Q623" s="4"/>
      <c r="R623" s="4"/>
      <c r="S623" s="4"/>
      <c r="T623" s="4"/>
      <c r="U623" s="4"/>
      <c r="V623" s="4"/>
      <c r="W623" s="4"/>
      <c r="X623" s="4"/>
      <c r="Y623" s="4"/>
      <c r="Z623" s="4"/>
      <c r="AA623" s="4"/>
    </row>
    <row r="624" ht="15.75" customHeight="1">
      <c r="A624" s="37"/>
      <c r="B624" s="37"/>
      <c r="C624" s="37"/>
      <c r="D624" s="38"/>
      <c r="E624" s="4"/>
      <c r="F624" s="4"/>
      <c r="G624" s="4"/>
      <c r="H624" s="4"/>
      <c r="I624" s="4"/>
      <c r="J624" s="4"/>
      <c r="K624" s="4"/>
      <c r="L624" s="4"/>
      <c r="M624" s="4"/>
      <c r="N624" s="4"/>
      <c r="O624" s="4"/>
      <c r="P624" s="4"/>
      <c r="Q624" s="4"/>
      <c r="R624" s="4"/>
      <c r="S624" s="4"/>
      <c r="T624" s="4"/>
      <c r="U624" s="4"/>
      <c r="V624" s="4"/>
      <c r="W624" s="4"/>
      <c r="X624" s="4"/>
      <c r="Y624" s="4"/>
      <c r="Z624" s="4"/>
      <c r="AA624" s="4"/>
    </row>
    <row r="625" ht="15.75" customHeight="1">
      <c r="A625" s="37"/>
      <c r="B625" s="37"/>
      <c r="C625" s="37"/>
      <c r="D625" s="38"/>
      <c r="E625" s="4"/>
      <c r="F625" s="4"/>
      <c r="G625" s="4"/>
      <c r="H625" s="4"/>
      <c r="I625" s="4"/>
      <c r="J625" s="4"/>
      <c r="K625" s="4"/>
      <c r="L625" s="4"/>
      <c r="M625" s="4"/>
      <c r="N625" s="4"/>
      <c r="O625" s="4"/>
      <c r="P625" s="4"/>
      <c r="Q625" s="4"/>
      <c r="R625" s="4"/>
      <c r="S625" s="4"/>
      <c r="T625" s="4"/>
      <c r="U625" s="4"/>
      <c r="V625" s="4"/>
      <c r="W625" s="4"/>
      <c r="X625" s="4"/>
      <c r="Y625" s="4"/>
      <c r="Z625" s="4"/>
      <c r="AA625" s="4"/>
    </row>
    <row r="626" ht="15.75" customHeight="1">
      <c r="A626" s="37"/>
      <c r="B626" s="37"/>
      <c r="C626" s="37"/>
      <c r="D626" s="38"/>
      <c r="E626" s="4"/>
      <c r="F626" s="4"/>
      <c r="G626" s="4"/>
      <c r="H626" s="4"/>
      <c r="I626" s="4"/>
      <c r="J626" s="4"/>
      <c r="K626" s="4"/>
      <c r="L626" s="4"/>
      <c r="M626" s="4"/>
      <c r="N626" s="4"/>
      <c r="O626" s="4"/>
      <c r="P626" s="4"/>
      <c r="Q626" s="4"/>
      <c r="R626" s="4"/>
      <c r="S626" s="4"/>
      <c r="T626" s="4"/>
      <c r="U626" s="4"/>
      <c r="V626" s="4"/>
      <c r="W626" s="4"/>
      <c r="X626" s="4"/>
      <c r="Y626" s="4"/>
      <c r="Z626" s="4"/>
      <c r="AA626" s="4"/>
    </row>
    <row r="627" ht="15.75" customHeight="1">
      <c r="A627" s="37"/>
      <c r="B627" s="37"/>
      <c r="C627" s="37"/>
      <c r="D627" s="38"/>
      <c r="E627" s="4"/>
      <c r="F627" s="4"/>
      <c r="G627" s="4"/>
      <c r="H627" s="4"/>
      <c r="I627" s="4"/>
      <c r="J627" s="4"/>
      <c r="K627" s="4"/>
      <c r="L627" s="4"/>
      <c r="M627" s="4"/>
      <c r="N627" s="4"/>
      <c r="O627" s="4"/>
      <c r="P627" s="4"/>
      <c r="Q627" s="4"/>
      <c r="R627" s="4"/>
      <c r="S627" s="4"/>
      <c r="T627" s="4"/>
      <c r="U627" s="4"/>
      <c r="V627" s="4"/>
      <c r="W627" s="4"/>
      <c r="X627" s="4"/>
      <c r="Y627" s="4"/>
      <c r="Z627" s="4"/>
      <c r="AA627" s="4"/>
    </row>
    <row r="628" ht="15.75" customHeight="1">
      <c r="A628" s="37"/>
      <c r="B628" s="37"/>
      <c r="C628" s="37"/>
      <c r="D628" s="38"/>
      <c r="E628" s="4"/>
      <c r="F628" s="4"/>
      <c r="G628" s="4"/>
      <c r="H628" s="4"/>
      <c r="I628" s="4"/>
      <c r="J628" s="4"/>
      <c r="K628" s="4"/>
      <c r="L628" s="4"/>
      <c r="M628" s="4"/>
      <c r="N628" s="4"/>
      <c r="O628" s="4"/>
      <c r="P628" s="4"/>
      <c r="Q628" s="4"/>
      <c r="R628" s="4"/>
      <c r="S628" s="4"/>
      <c r="T628" s="4"/>
      <c r="U628" s="4"/>
      <c r="V628" s="4"/>
      <c r="W628" s="4"/>
      <c r="X628" s="4"/>
      <c r="Y628" s="4"/>
      <c r="Z628" s="4"/>
      <c r="AA628" s="4"/>
    </row>
    <row r="629" ht="15.75" customHeight="1">
      <c r="A629" s="37"/>
      <c r="B629" s="37"/>
      <c r="C629" s="37"/>
      <c r="D629" s="38"/>
      <c r="E629" s="4"/>
      <c r="F629" s="4"/>
      <c r="G629" s="4"/>
      <c r="H629" s="4"/>
      <c r="I629" s="4"/>
      <c r="J629" s="4"/>
      <c r="K629" s="4"/>
      <c r="L629" s="4"/>
      <c r="M629" s="4"/>
      <c r="N629" s="4"/>
      <c r="O629" s="4"/>
      <c r="P629" s="4"/>
      <c r="Q629" s="4"/>
      <c r="R629" s="4"/>
      <c r="S629" s="4"/>
      <c r="T629" s="4"/>
      <c r="U629" s="4"/>
      <c r="V629" s="4"/>
      <c r="W629" s="4"/>
      <c r="X629" s="4"/>
      <c r="Y629" s="4"/>
      <c r="Z629" s="4"/>
      <c r="AA629" s="4"/>
    </row>
    <row r="630" ht="15.75" customHeight="1">
      <c r="A630" s="37"/>
      <c r="B630" s="37"/>
      <c r="C630" s="37"/>
      <c r="D630" s="38"/>
      <c r="E630" s="4"/>
      <c r="F630" s="4"/>
      <c r="G630" s="4"/>
      <c r="H630" s="4"/>
      <c r="I630" s="4"/>
      <c r="J630" s="4"/>
      <c r="K630" s="4"/>
      <c r="L630" s="4"/>
      <c r="M630" s="4"/>
      <c r="N630" s="4"/>
      <c r="O630" s="4"/>
      <c r="P630" s="4"/>
      <c r="Q630" s="4"/>
      <c r="R630" s="4"/>
      <c r="S630" s="4"/>
      <c r="T630" s="4"/>
      <c r="U630" s="4"/>
      <c r="V630" s="4"/>
      <c r="W630" s="4"/>
      <c r="X630" s="4"/>
      <c r="Y630" s="4"/>
      <c r="Z630" s="4"/>
      <c r="AA630" s="4"/>
    </row>
    <row r="631" ht="15.75" customHeight="1">
      <c r="A631" s="37"/>
      <c r="B631" s="37"/>
      <c r="C631" s="37"/>
      <c r="D631" s="38"/>
      <c r="E631" s="4"/>
      <c r="F631" s="4"/>
      <c r="G631" s="4"/>
      <c r="H631" s="4"/>
      <c r="I631" s="4"/>
      <c r="J631" s="4"/>
      <c r="K631" s="4"/>
      <c r="L631" s="4"/>
      <c r="M631" s="4"/>
      <c r="N631" s="4"/>
      <c r="O631" s="4"/>
      <c r="P631" s="4"/>
      <c r="Q631" s="4"/>
      <c r="R631" s="4"/>
      <c r="S631" s="4"/>
      <c r="T631" s="4"/>
      <c r="U631" s="4"/>
      <c r="V631" s="4"/>
      <c r="W631" s="4"/>
      <c r="X631" s="4"/>
      <c r="Y631" s="4"/>
      <c r="Z631" s="4"/>
      <c r="AA631" s="4"/>
    </row>
    <row r="632" ht="15.75" customHeight="1">
      <c r="A632" s="37"/>
      <c r="B632" s="37"/>
      <c r="C632" s="37"/>
      <c r="D632" s="38"/>
      <c r="E632" s="4"/>
      <c r="F632" s="4"/>
      <c r="G632" s="4"/>
      <c r="H632" s="4"/>
      <c r="I632" s="4"/>
      <c r="J632" s="4"/>
      <c r="K632" s="4"/>
      <c r="L632" s="4"/>
      <c r="M632" s="4"/>
      <c r="N632" s="4"/>
      <c r="O632" s="4"/>
      <c r="P632" s="4"/>
      <c r="Q632" s="4"/>
      <c r="R632" s="4"/>
      <c r="S632" s="4"/>
      <c r="T632" s="4"/>
      <c r="U632" s="4"/>
      <c r="V632" s="4"/>
      <c r="W632" s="4"/>
      <c r="X632" s="4"/>
      <c r="Y632" s="4"/>
      <c r="Z632" s="4"/>
      <c r="AA632" s="4"/>
    </row>
    <row r="633" ht="15.75" customHeight="1">
      <c r="A633" s="37"/>
      <c r="B633" s="37"/>
      <c r="C633" s="37"/>
      <c r="D633" s="38"/>
      <c r="E633" s="4"/>
      <c r="F633" s="4"/>
      <c r="G633" s="4"/>
      <c r="H633" s="4"/>
      <c r="I633" s="4"/>
      <c r="J633" s="4"/>
      <c r="K633" s="4"/>
      <c r="L633" s="4"/>
      <c r="M633" s="4"/>
      <c r="N633" s="4"/>
      <c r="O633" s="4"/>
      <c r="P633" s="4"/>
      <c r="Q633" s="4"/>
      <c r="R633" s="4"/>
      <c r="S633" s="4"/>
      <c r="T633" s="4"/>
      <c r="U633" s="4"/>
      <c r="V633" s="4"/>
      <c r="W633" s="4"/>
      <c r="X633" s="4"/>
      <c r="Y633" s="4"/>
      <c r="Z633" s="4"/>
      <c r="AA633" s="4"/>
    </row>
    <row r="634" ht="15.75" customHeight="1">
      <c r="A634" s="37"/>
      <c r="B634" s="37"/>
      <c r="C634" s="37"/>
      <c r="D634" s="38"/>
      <c r="E634" s="4"/>
      <c r="F634" s="4"/>
      <c r="G634" s="4"/>
      <c r="H634" s="4"/>
      <c r="I634" s="4"/>
      <c r="J634" s="4"/>
      <c r="K634" s="4"/>
      <c r="L634" s="4"/>
      <c r="M634" s="4"/>
      <c r="N634" s="4"/>
      <c r="O634" s="4"/>
      <c r="P634" s="4"/>
      <c r="Q634" s="4"/>
      <c r="R634" s="4"/>
      <c r="S634" s="4"/>
      <c r="T634" s="4"/>
      <c r="U634" s="4"/>
      <c r="V634" s="4"/>
      <c r="W634" s="4"/>
      <c r="X634" s="4"/>
      <c r="Y634" s="4"/>
      <c r="Z634" s="4"/>
      <c r="AA634" s="4"/>
    </row>
    <row r="635" ht="15.75" customHeight="1">
      <c r="A635" s="37"/>
      <c r="B635" s="37"/>
      <c r="C635" s="37"/>
      <c r="D635" s="38"/>
      <c r="E635" s="4"/>
      <c r="F635" s="4"/>
      <c r="G635" s="4"/>
      <c r="H635" s="4"/>
      <c r="I635" s="4"/>
      <c r="J635" s="4"/>
      <c r="K635" s="4"/>
      <c r="L635" s="4"/>
      <c r="M635" s="4"/>
      <c r="N635" s="4"/>
      <c r="O635" s="4"/>
      <c r="P635" s="4"/>
      <c r="Q635" s="4"/>
      <c r="R635" s="4"/>
      <c r="S635" s="4"/>
      <c r="T635" s="4"/>
      <c r="U635" s="4"/>
      <c r="V635" s="4"/>
      <c r="W635" s="4"/>
      <c r="X635" s="4"/>
      <c r="Y635" s="4"/>
      <c r="Z635" s="4"/>
      <c r="AA635" s="4"/>
    </row>
    <row r="636" ht="15.75" customHeight="1">
      <c r="A636" s="37"/>
      <c r="B636" s="37"/>
      <c r="C636" s="37"/>
      <c r="D636" s="38"/>
      <c r="E636" s="4"/>
      <c r="F636" s="4"/>
      <c r="G636" s="4"/>
      <c r="H636" s="4"/>
      <c r="I636" s="4"/>
      <c r="J636" s="4"/>
      <c r="K636" s="4"/>
      <c r="L636" s="4"/>
      <c r="M636" s="4"/>
      <c r="N636" s="4"/>
      <c r="O636" s="4"/>
      <c r="P636" s="4"/>
      <c r="Q636" s="4"/>
      <c r="R636" s="4"/>
      <c r="S636" s="4"/>
      <c r="T636" s="4"/>
      <c r="U636" s="4"/>
      <c r="V636" s="4"/>
      <c r="W636" s="4"/>
      <c r="X636" s="4"/>
      <c r="Y636" s="4"/>
      <c r="Z636" s="4"/>
      <c r="AA636" s="4"/>
    </row>
    <row r="637" ht="15.75" customHeight="1">
      <c r="A637" s="37"/>
      <c r="B637" s="37"/>
      <c r="C637" s="37"/>
      <c r="D637" s="38"/>
      <c r="E637" s="4"/>
      <c r="F637" s="4"/>
      <c r="G637" s="4"/>
      <c r="H637" s="4"/>
      <c r="I637" s="4"/>
      <c r="J637" s="4"/>
      <c r="K637" s="4"/>
      <c r="L637" s="4"/>
      <c r="M637" s="4"/>
      <c r="N637" s="4"/>
      <c r="O637" s="4"/>
      <c r="P637" s="4"/>
      <c r="Q637" s="4"/>
      <c r="R637" s="4"/>
      <c r="S637" s="4"/>
      <c r="T637" s="4"/>
      <c r="U637" s="4"/>
      <c r="V637" s="4"/>
      <c r="W637" s="4"/>
      <c r="X637" s="4"/>
      <c r="Y637" s="4"/>
      <c r="Z637" s="4"/>
      <c r="AA637" s="4"/>
    </row>
    <row r="638" ht="15.75" customHeight="1">
      <c r="A638" s="37"/>
      <c r="B638" s="37"/>
      <c r="C638" s="37"/>
      <c r="D638" s="38"/>
      <c r="E638" s="4"/>
      <c r="F638" s="4"/>
      <c r="G638" s="4"/>
      <c r="H638" s="4"/>
      <c r="I638" s="4"/>
      <c r="J638" s="4"/>
      <c r="K638" s="4"/>
      <c r="L638" s="4"/>
      <c r="M638" s="4"/>
      <c r="N638" s="4"/>
      <c r="O638" s="4"/>
      <c r="P638" s="4"/>
      <c r="Q638" s="4"/>
      <c r="R638" s="4"/>
      <c r="S638" s="4"/>
      <c r="T638" s="4"/>
      <c r="U638" s="4"/>
      <c r="V638" s="4"/>
      <c r="W638" s="4"/>
      <c r="X638" s="4"/>
      <c r="Y638" s="4"/>
      <c r="Z638" s="4"/>
      <c r="AA638" s="4"/>
    </row>
    <row r="639" ht="15.75" customHeight="1">
      <c r="A639" s="37"/>
      <c r="B639" s="37"/>
      <c r="C639" s="37"/>
      <c r="D639" s="38"/>
      <c r="E639" s="4"/>
      <c r="F639" s="4"/>
      <c r="G639" s="4"/>
      <c r="H639" s="4"/>
      <c r="I639" s="4"/>
      <c r="J639" s="4"/>
      <c r="K639" s="4"/>
      <c r="L639" s="4"/>
      <c r="M639" s="4"/>
      <c r="N639" s="4"/>
      <c r="O639" s="4"/>
      <c r="P639" s="4"/>
      <c r="Q639" s="4"/>
      <c r="R639" s="4"/>
      <c r="S639" s="4"/>
      <c r="T639" s="4"/>
      <c r="U639" s="4"/>
      <c r="V639" s="4"/>
      <c r="W639" s="4"/>
      <c r="X639" s="4"/>
      <c r="Y639" s="4"/>
      <c r="Z639" s="4"/>
      <c r="AA639" s="4"/>
    </row>
    <row r="640" ht="15.75" customHeight="1">
      <c r="A640" s="37"/>
      <c r="B640" s="37"/>
      <c r="C640" s="37"/>
      <c r="D640" s="38"/>
      <c r="E640" s="4"/>
      <c r="F640" s="4"/>
      <c r="G640" s="4"/>
      <c r="H640" s="4"/>
      <c r="I640" s="4"/>
      <c r="J640" s="4"/>
      <c r="K640" s="4"/>
      <c r="L640" s="4"/>
      <c r="M640" s="4"/>
      <c r="N640" s="4"/>
      <c r="O640" s="4"/>
      <c r="P640" s="4"/>
      <c r="Q640" s="4"/>
      <c r="R640" s="4"/>
      <c r="S640" s="4"/>
      <c r="T640" s="4"/>
      <c r="U640" s="4"/>
      <c r="V640" s="4"/>
      <c r="W640" s="4"/>
      <c r="X640" s="4"/>
      <c r="Y640" s="4"/>
      <c r="Z640" s="4"/>
      <c r="AA640" s="4"/>
    </row>
    <row r="641" ht="15.75" customHeight="1">
      <c r="A641" s="37"/>
      <c r="B641" s="37"/>
      <c r="C641" s="37"/>
      <c r="D641" s="38"/>
      <c r="E641" s="4"/>
      <c r="F641" s="4"/>
      <c r="G641" s="4"/>
      <c r="H641" s="4"/>
      <c r="I641" s="4"/>
      <c r="J641" s="4"/>
      <c r="K641" s="4"/>
      <c r="L641" s="4"/>
      <c r="M641" s="4"/>
      <c r="N641" s="4"/>
      <c r="O641" s="4"/>
      <c r="P641" s="4"/>
      <c r="Q641" s="4"/>
      <c r="R641" s="4"/>
      <c r="S641" s="4"/>
      <c r="T641" s="4"/>
      <c r="U641" s="4"/>
      <c r="V641" s="4"/>
      <c r="W641" s="4"/>
      <c r="X641" s="4"/>
      <c r="Y641" s="4"/>
      <c r="Z641" s="4"/>
      <c r="AA641" s="4"/>
    </row>
    <row r="642" ht="15.75" customHeight="1">
      <c r="A642" s="37"/>
      <c r="B642" s="37"/>
      <c r="C642" s="37"/>
      <c r="D642" s="38"/>
      <c r="E642" s="4"/>
      <c r="F642" s="4"/>
      <c r="G642" s="4"/>
      <c r="H642" s="4"/>
      <c r="I642" s="4"/>
      <c r="J642" s="4"/>
      <c r="K642" s="4"/>
      <c r="L642" s="4"/>
      <c r="M642" s="4"/>
      <c r="N642" s="4"/>
      <c r="O642" s="4"/>
      <c r="P642" s="4"/>
      <c r="Q642" s="4"/>
      <c r="R642" s="4"/>
      <c r="S642" s="4"/>
      <c r="T642" s="4"/>
      <c r="U642" s="4"/>
      <c r="V642" s="4"/>
      <c r="W642" s="4"/>
      <c r="X642" s="4"/>
      <c r="Y642" s="4"/>
      <c r="Z642" s="4"/>
      <c r="AA642" s="4"/>
    </row>
    <row r="643" ht="15.75" customHeight="1">
      <c r="A643" s="37"/>
      <c r="B643" s="37"/>
      <c r="C643" s="37"/>
      <c r="D643" s="38"/>
      <c r="E643" s="4"/>
      <c r="F643" s="4"/>
      <c r="G643" s="4"/>
      <c r="H643" s="4"/>
      <c r="I643" s="4"/>
      <c r="J643" s="4"/>
      <c r="K643" s="4"/>
      <c r="L643" s="4"/>
      <c r="M643" s="4"/>
      <c r="N643" s="4"/>
      <c r="O643" s="4"/>
      <c r="P643" s="4"/>
      <c r="Q643" s="4"/>
      <c r="R643" s="4"/>
      <c r="S643" s="4"/>
      <c r="T643" s="4"/>
      <c r="U643" s="4"/>
      <c r="V643" s="4"/>
      <c r="W643" s="4"/>
      <c r="X643" s="4"/>
      <c r="Y643" s="4"/>
      <c r="Z643" s="4"/>
      <c r="AA643" s="4"/>
    </row>
    <row r="644" ht="15.75" customHeight="1">
      <c r="A644" s="37"/>
      <c r="B644" s="37"/>
      <c r="C644" s="37"/>
      <c r="D644" s="38"/>
      <c r="E644" s="4"/>
      <c r="F644" s="4"/>
      <c r="G644" s="4"/>
      <c r="H644" s="4"/>
      <c r="I644" s="4"/>
      <c r="J644" s="4"/>
      <c r="K644" s="4"/>
      <c r="L644" s="4"/>
      <c r="M644" s="4"/>
      <c r="N644" s="4"/>
      <c r="O644" s="4"/>
      <c r="P644" s="4"/>
      <c r="Q644" s="4"/>
      <c r="R644" s="4"/>
      <c r="S644" s="4"/>
      <c r="T644" s="4"/>
      <c r="U644" s="4"/>
      <c r="V644" s="4"/>
      <c r="W644" s="4"/>
      <c r="X644" s="4"/>
      <c r="Y644" s="4"/>
      <c r="Z644" s="4"/>
      <c r="AA644" s="4"/>
    </row>
    <row r="645" ht="15.75" customHeight="1">
      <c r="A645" s="37"/>
      <c r="B645" s="37"/>
      <c r="C645" s="37"/>
      <c r="D645" s="38"/>
      <c r="E645" s="4"/>
      <c r="F645" s="4"/>
      <c r="G645" s="4"/>
      <c r="H645" s="4"/>
      <c r="I645" s="4"/>
      <c r="J645" s="4"/>
      <c r="K645" s="4"/>
      <c r="L645" s="4"/>
      <c r="M645" s="4"/>
      <c r="N645" s="4"/>
      <c r="O645" s="4"/>
      <c r="P645" s="4"/>
      <c r="Q645" s="4"/>
      <c r="R645" s="4"/>
      <c r="S645" s="4"/>
      <c r="T645" s="4"/>
      <c r="U645" s="4"/>
      <c r="V645" s="4"/>
      <c r="W645" s="4"/>
      <c r="X645" s="4"/>
      <c r="Y645" s="4"/>
      <c r="Z645" s="4"/>
      <c r="AA645" s="4"/>
    </row>
    <row r="646" ht="15.75" customHeight="1">
      <c r="A646" s="37"/>
      <c r="B646" s="37"/>
      <c r="C646" s="37"/>
      <c r="D646" s="38"/>
      <c r="E646" s="4"/>
      <c r="F646" s="4"/>
      <c r="G646" s="4"/>
      <c r="H646" s="4"/>
      <c r="I646" s="4"/>
      <c r="J646" s="4"/>
      <c r="K646" s="4"/>
      <c r="L646" s="4"/>
      <c r="M646" s="4"/>
      <c r="N646" s="4"/>
      <c r="O646" s="4"/>
      <c r="P646" s="4"/>
      <c r="Q646" s="4"/>
      <c r="R646" s="4"/>
      <c r="S646" s="4"/>
      <c r="T646" s="4"/>
      <c r="U646" s="4"/>
      <c r="V646" s="4"/>
      <c r="W646" s="4"/>
      <c r="X646" s="4"/>
      <c r="Y646" s="4"/>
      <c r="Z646" s="4"/>
      <c r="AA646" s="4"/>
    </row>
    <row r="647" ht="15.75" customHeight="1">
      <c r="A647" s="37"/>
      <c r="B647" s="37"/>
      <c r="C647" s="37"/>
      <c r="D647" s="38"/>
      <c r="E647" s="4"/>
      <c r="F647" s="4"/>
      <c r="G647" s="4"/>
      <c r="H647" s="4"/>
      <c r="I647" s="4"/>
      <c r="J647" s="4"/>
      <c r="K647" s="4"/>
      <c r="L647" s="4"/>
      <c r="M647" s="4"/>
      <c r="N647" s="4"/>
      <c r="O647" s="4"/>
      <c r="P647" s="4"/>
      <c r="Q647" s="4"/>
      <c r="R647" s="4"/>
      <c r="S647" s="4"/>
      <c r="T647" s="4"/>
      <c r="U647" s="4"/>
      <c r="V647" s="4"/>
      <c r="W647" s="4"/>
      <c r="X647" s="4"/>
      <c r="Y647" s="4"/>
      <c r="Z647" s="4"/>
      <c r="AA647" s="4"/>
    </row>
    <row r="648" ht="15.75" customHeight="1">
      <c r="A648" s="37"/>
      <c r="B648" s="37"/>
      <c r="C648" s="37"/>
      <c r="D648" s="38"/>
      <c r="E648" s="4"/>
      <c r="F648" s="4"/>
      <c r="G648" s="4"/>
      <c r="H648" s="4"/>
      <c r="I648" s="4"/>
      <c r="J648" s="4"/>
      <c r="K648" s="4"/>
      <c r="L648" s="4"/>
      <c r="M648" s="4"/>
      <c r="N648" s="4"/>
      <c r="O648" s="4"/>
      <c r="P648" s="4"/>
      <c r="Q648" s="4"/>
      <c r="R648" s="4"/>
      <c r="S648" s="4"/>
      <c r="T648" s="4"/>
      <c r="U648" s="4"/>
      <c r="V648" s="4"/>
      <c r="W648" s="4"/>
      <c r="X648" s="4"/>
      <c r="Y648" s="4"/>
      <c r="Z648" s="4"/>
      <c r="AA648" s="4"/>
    </row>
    <row r="649" ht="15.75" customHeight="1">
      <c r="A649" s="37"/>
      <c r="B649" s="37"/>
      <c r="C649" s="37"/>
      <c r="D649" s="38"/>
      <c r="E649" s="4"/>
      <c r="F649" s="4"/>
      <c r="G649" s="4"/>
      <c r="H649" s="4"/>
      <c r="I649" s="4"/>
      <c r="J649" s="4"/>
      <c r="K649" s="4"/>
      <c r="L649" s="4"/>
      <c r="M649" s="4"/>
      <c r="N649" s="4"/>
      <c r="O649" s="4"/>
      <c r="P649" s="4"/>
      <c r="Q649" s="4"/>
      <c r="R649" s="4"/>
      <c r="S649" s="4"/>
      <c r="T649" s="4"/>
      <c r="U649" s="4"/>
      <c r="V649" s="4"/>
      <c r="W649" s="4"/>
      <c r="X649" s="4"/>
      <c r="Y649" s="4"/>
      <c r="Z649" s="4"/>
      <c r="AA649" s="4"/>
    </row>
    <row r="650" ht="15.75" customHeight="1">
      <c r="A650" s="37"/>
      <c r="B650" s="37"/>
      <c r="C650" s="37"/>
      <c r="D650" s="38"/>
      <c r="E650" s="4"/>
      <c r="F650" s="4"/>
      <c r="G650" s="4"/>
      <c r="H650" s="4"/>
      <c r="I650" s="4"/>
      <c r="J650" s="4"/>
      <c r="K650" s="4"/>
      <c r="L650" s="4"/>
      <c r="M650" s="4"/>
      <c r="N650" s="4"/>
      <c r="O650" s="4"/>
      <c r="P650" s="4"/>
      <c r="Q650" s="4"/>
      <c r="R650" s="4"/>
      <c r="S650" s="4"/>
      <c r="T650" s="4"/>
      <c r="U650" s="4"/>
      <c r="V650" s="4"/>
      <c r="W650" s="4"/>
      <c r="X650" s="4"/>
      <c r="Y650" s="4"/>
      <c r="Z650" s="4"/>
      <c r="AA650" s="4"/>
    </row>
    <row r="651" ht="15.75" customHeight="1">
      <c r="A651" s="37"/>
      <c r="B651" s="37"/>
      <c r="C651" s="37"/>
      <c r="D651" s="38"/>
      <c r="E651" s="4"/>
      <c r="F651" s="4"/>
      <c r="G651" s="4"/>
      <c r="H651" s="4"/>
      <c r="I651" s="4"/>
      <c r="J651" s="4"/>
      <c r="K651" s="4"/>
      <c r="L651" s="4"/>
      <c r="M651" s="4"/>
      <c r="N651" s="4"/>
      <c r="O651" s="4"/>
      <c r="P651" s="4"/>
      <c r="Q651" s="4"/>
      <c r="R651" s="4"/>
      <c r="S651" s="4"/>
      <c r="T651" s="4"/>
      <c r="U651" s="4"/>
      <c r="V651" s="4"/>
      <c r="W651" s="4"/>
      <c r="X651" s="4"/>
      <c r="Y651" s="4"/>
      <c r="Z651" s="4"/>
      <c r="AA651" s="4"/>
    </row>
    <row r="652" ht="15.75" customHeight="1">
      <c r="A652" s="37"/>
      <c r="B652" s="37"/>
      <c r="C652" s="37"/>
      <c r="D652" s="38"/>
      <c r="E652" s="4"/>
      <c r="F652" s="4"/>
      <c r="G652" s="4"/>
      <c r="H652" s="4"/>
      <c r="I652" s="4"/>
      <c r="J652" s="4"/>
      <c r="K652" s="4"/>
      <c r="L652" s="4"/>
      <c r="M652" s="4"/>
      <c r="N652" s="4"/>
      <c r="O652" s="4"/>
      <c r="P652" s="4"/>
      <c r="Q652" s="4"/>
      <c r="R652" s="4"/>
      <c r="S652" s="4"/>
      <c r="T652" s="4"/>
      <c r="U652" s="4"/>
      <c r="V652" s="4"/>
      <c r="W652" s="4"/>
      <c r="X652" s="4"/>
      <c r="Y652" s="4"/>
      <c r="Z652" s="4"/>
      <c r="AA652" s="4"/>
    </row>
    <row r="653" ht="15.75" customHeight="1">
      <c r="A653" s="37"/>
      <c r="B653" s="37"/>
      <c r="C653" s="37"/>
      <c r="D653" s="38"/>
      <c r="E653" s="4"/>
      <c r="F653" s="4"/>
      <c r="G653" s="4"/>
      <c r="H653" s="4"/>
      <c r="I653" s="4"/>
      <c r="J653" s="4"/>
      <c r="K653" s="4"/>
      <c r="L653" s="4"/>
      <c r="M653" s="4"/>
      <c r="N653" s="4"/>
      <c r="O653" s="4"/>
      <c r="P653" s="4"/>
      <c r="Q653" s="4"/>
      <c r="R653" s="4"/>
      <c r="S653" s="4"/>
      <c r="T653" s="4"/>
      <c r="U653" s="4"/>
      <c r="V653" s="4"/>
      <c r="W653" s="4"/>
      <c r="X653" s="4"/>
      <c r="Y653" s="4"/>
      <c r="Z653" s="4"/>
      <c r="AA653" s="4"/>
    </row>
    <row r="654" ht="15.75" customHeight="1">
      <c r="A654" s="37"/>
      <c r="B654" s="37"/>
      <c r="C654" s="37"/>
      <c r="D654" s="38"/>
      <c r="E654" s="4"/>
      <c r="F654" s="4"/>
      <c r="G654" s="4"/>
      <c r="H654" s="4"/>
      <c r="I654" s="4"/>
      <c r="J654" s="4"/>
      <c r="K654" s="4"/>
      <c r="L654" s="4"/>
      <c r="M654" s="4"/>
      <c r="N654" s="4"/>
      <c r="O654" s="4"/>
      <c r="P654" s="4"/>
      <c r="Q654" s="4"/>
      <c r="R654" s="4"/>
      <c r="S654" s="4"/>
      <c r="T654" s="4"/>
      <c r="U654" s="4"/>
      <c r="V654" s="4"/>
      <c r="W654" s="4"/>
      <c r="X654" s="4"/>
      <c r="Y654" s="4"/>
      <c r="Z654" s="4"/>
      <c r="AA654" s="4"/>
    </row>
    <row r="655" ht="15.75" customHeight="1">
      <c r="A655" s="37"/>
      <c r="B655" s="37"/>
      <c r="C655" s="37"/>
      <c r="D655" s="38"/>
      <c r="E655" s="4"/>
      <c r="F655" s="4"/>
      <c r="G655" s="4"/>
      <c r="H655" s="4"/>
      <c r="I655" s="4"/>
      <c r="J655" s="4"/>
      <c r="K655" s="4"/>
      <c r="L655" s="4"/>
      <c r="M655" s="4"/>
      <c r="N655" s="4"/>
      <c r="O655" s="4"/>
      <c r="P655" s="4"/>
      <c r="Q655" s="4"/>
      <c r="R655" s="4"/>
      <c r="S655" s="4"/>
      <c r="T655" s="4"/>
      <c r="U655" s="4"/>
      <c r="V655" s="4"/>
      <c r="W655" s="4"/>
      <c r="X655" s="4"/>
      <c r="Y655" s="4"/>
      <c r="Z655" s="4"/>
      <c r="AA655" s="4"/>
    </row>
    <row r="656" ht="15.75" customHeight="1">
      <c r="A656" s="37"/>
      <c r="B656" s="37"/>
      <c r="C656" s="37"/>
      <c r="D656" s="38"/>
      <c r="E656" s="4"/>
      <c r="F656" s="4"/>
      <c r="G656" s="4"/>
      <c r="H656" s="4"/>
      <c r="I656" s="4"/>
      <c r="J656" s="4"/>
      <c r="K656" s="4"/>
      <c r="L656" s="4"/>
      <c r="M656" s="4"/>
      <c r="N656" s="4"/>
      <c r="O656" s="4"/>
      <c r="P656" s="4"/>
      <c r="Q656" s="4"/>
      <c r="R656" s="4"/>
      <c r="S656" s="4"/>
      <c r="T656" s="4"/>
      <c r="U656" s="4"/>
      <c r="V656" s="4"/>
      <c r="W656" s="4"/>
      <c r="X656" s="4"/>
      <c r="Y656" s="4"/>
      <c r="Z656" s="4"/>
      <c r="AA656" s="4"/>
    </row>
    <row r="657" ht="15.75" customHeight="1">
      <c r="A657" s="37"/>
      <c r="B657" s="37"/>
      <c r="C657" s="37"/>
      <c r="D657" s="38"/>
      <c r="E657" s="4"/>
      <c r="F657" s="4"/>
      <c r="G657" s="4"/>
      <c r="H657" s="4"/>
      <c r="I657" s="4"/>
      <c r="J657" s="4"/>
      <c r="K657" s="4"/>
      <c r="L657" s="4"/>
      <c r="M657" s="4"/>
      <c r="N657" s="4"/>
      <c r="O657" s="4"/>
      <c r="P657" s="4"/>
      <c r="Q657" s="4"/>
      <c r="R657" s="4"/>
      <c r="S657" s="4"/>
      <c r="T657" s="4"/>
      <c r="U657" s="4"/>
      <c r="V657" s="4"/>
      <c r="W657" s="4"/>
      <c r="X657" s="4"/>
      <c r="Y657" s="4"/>
      <c r="Z657" s="4"/>
      <c r="AA657" s="4"/>
    </row>
    <row r="658" ht="15.75" customHeight="1">
      <c r="A658" s="37"/>
      <c r="B658" s="37"/>
      <c r="C658" s="37"/>
      <c r="D658" s="38"/>
      <c r="E658" s="4"/>
      <c r="F658" s="4"/>
      <c r="G658" s="4"/>
      <c r="H658" s="4"/>
      <c r="I658" s="4"/>
      <c r="J658" s="4"/>
      <c r="K658" s="4"/>
      <c r="L658" s="4"/>
      <c r="M658" s="4"/>
      <c r="N658" s="4"/>
      <c r="O658" s="4"/>
      <c r="P658" s="4"/>
      <c r="Q658" s="4"/>
      <c r="R658" s="4"/>
      <c r="S658" s="4"/>
      <c r="T658" s="4"/>
      <c r="U658" s="4"/>
      <c r="V658" s="4"/>
      <c r="W658" s="4"/>
      <c r="X658" s="4"/>
      <c r="Y658" s="4"/>
      <c r="Z658" s="4"/>
      <c r="AA658" s="4"/>
    </row>
    <row r="659" ht="15.75" customHeight="1">
      <c r="A659" s="37"/>
      <c r="B659" s="37"/>
      <c r="C659" s="37"/>
      <c r="D659" s="38"/>
      <c r="E659" s="4"/>
      <c r="F659" s="4"/>
      <c r="G659" s="4"/>
      <c r="H659" s="4"/>
      <c r="I659" s="4"/>
      <c r="J659" s="4"/>
      <c r="K659" s="4"/>
      <c r="L659" s="4"/>
      <c r="M659" s="4"/>
      <c r="N659" s="4"/>
      <c r="O659" s="4"/>
      <c r="P659" s="4"/>
      <c r="Q659" s="4"/>
      <c r="R659" s="4"/>
      <c r="S659" s="4"/>
      <c r="T659" s="4"/>
      <c r="U659" s="4"/>
      <c r="V659" s="4"/>
      <c r="W659" s="4"/>
      <c r="X659" s="4"/>
      <c r="Y659" s="4"/>
      <c r="Z659" s="4"/>
      <c r="AA659" s="4"/>
    </row>
    <row r="660" ht="15.75" customHeight="1">
      <c r="A660" s="37"/>
      <c r="B660" s="37"/>
      <c r="C660" s="37"/>
      <c r="D660" s="38"/>
      <c r="E660" s="4"/>
      <c r="F660" s="4"/>
      <c r="G660" s="4"/>
      <c r="H660" s="4"/>
      <c r="I660" s="4"/>
      <c r="J660" s="4"/>
      <c r="K660" s="4"/>
      <c r="L660" s="4"/>
      <c r="M660" s="4"/>
      <c r="N660" s="4"/>
      <c r="O660" s="4"/>
      <c r="P660" s="4"/>
      <c r="Q660" s="4"/>
      <c r="R660" s="4"/>
      <c r="S660" s="4"/>
      <c r="T660" s="4"/>
      <c r="U660" s="4"/>
      <c r="V660" s="4"/>
      <c r="W660" s="4"/>
      <c r="X660" s="4"/>
      <c r="Y660" s="4"/>
      <c r="Z660" s="4"/>
      <c r="AA660" s="4"/>
    </row>
    <row r="661" ht="15.75" customHeight="1">
      <c r="A661" s="37"/>
      <c r="B661" s="37"/>
      <c r="C661" s="37"/>
      <c r="D661" s="38"/>
      <c r="E661" s="4"/>
      <c r="F661" s="4"/>
      <c r="G661" s="4"/>
      <c r="H661" s="4"/>
      <c r="I661" s="4"/>
      <c r="J661" s="4"/>
      <c r="K661" s="4"/>
      <c r="L661" s="4"/>
      <c r="M661" s="4"/>
      <c r="N661" s="4"/>
      <c r="O661" s="4"/>
      <c r="P661" s="4"/>
      <c r="Q661" s="4"/>
      <c r="R661" s="4"/>
      <c r="S661" s="4"/>
      <c r="T661" s="4"/>
      <c r="U661" s="4"/>
      <c r="V661" s="4"/>
      <c r="W661" s="4"/>
      <c r="X661" s="4"/>
      <c r="Y661" s="4"/>
      <c r="Z661" s="4"/>
      <c r="AA661" s="4"/>
    </row>
    <row r="662" ht="15.75" customHeight="1">
      <c r="A662" s="37"/>
      <c r="B662" s="37"/>
      <c r="C662" s="37"/>
      <c r="D662" s="38"/>
      <c r="E662" s="4"/>
      <c r="F662" s="4"/>
      <c r="G662" s="4"/>
      <c r="H662" s="4"/>
      <c r="I662" s="4"/>
      <c r="J662" s="4"/>
      <c r="K662" s="4"/>
      <c r="L662" s="4"/>
      <c r="M662" s="4"/>
      <c r="N662" s="4"/>
      <c r="O662" s="4"/>
      <c r="P662" s="4"/>
      <c r="Q662" s="4"/>
      <c r="R662" s="4"/>
      <c r="S662" s="4"/>
      <c r="T662" s="4"/>
      <c r="U662" s="4"/>
      <c r="V662" s="4"/>
      <c r="W662" s="4"/>
      <c r="X662" s="4"/>
      <c r="Y662" s="4"/>
      <c r="Z662" s="4"/>
      <c r="AA662" s="4"/>
    </row>
    <row r="663" ht="15.75" customHeight="1">
      <c r="A663" s="37"/>
      <c r="B663" s="37"/>
      <c r="C663" s="37"/>
      <c r="D663" s="38"/>
      <c r="E663" s="4"/>
      <c r="F663" s="4"/>
      <c r="G663" s="4"/>
      <c r="H663" s="4"/>
      <c r="I663" s="4"/>
      <c r="J663" s="4"/>
      <c r="K663" s="4"/>
      <c r="L663" s="4"/>
      <c r="M663" s="4"/>
      <c r="N663" s="4"/>
      <c r="O663" s="4"/>
      <c r="P663" s="4"/>
      <c r="Q663" s="4"/>
      <c r="R663" s="4"/>
      <c r="S663" s="4"/>
      <c r="T663" s="4"/>
      <c r="U663" s="4"/>
      <c r="V663" s="4"/>
      <c r="W663" s="4"/>
      <c r="X663" s="4"/>
      <c r="Y663" s="4"/>
      <c r="Z663" s="4"/>
      <c r="AA663" s="4"/>
    </row>
    <row r="664" ht="15.75" customHeight="1">
      <c r="A664" s="37"/>
      <c r="B664" s="37"/>
      <c r="C664" s="37"/>
      <c r="D664" s="38"/>
      <c r="E664" s="4"/>
      <c r="F664" s="4"/>
      <c r="G664" s="4"/>
      <c r="H664" s="4"/>
      <c r="I664" s="4"/>
      <c r="J664" s="4"/>
      <c r="K664" s="4"/>
      <c r="L664" s="4"/>
      <c r="M664" s="4"/>
      <c r="N664" s="4"/>
      <c r="O664" s="4"/>
      <c r="P664" s="4"/>
      <c r="Q664" s="4"/>
      <c r="R664" s="4"/>
      <c r="S664" s="4"/>
      <c r="T664" s="4"/>
      <c r="U664" s="4"/>
      <c r="V664" s="4"/>
      <c r="W664" s="4"/>
      <c r="X664" s="4"/>
      <c r="Y664" s="4"/>
      <c r="Z664" s="4"/>
      <c r="AA664" s="4"/>
    </row>
    <row r="665" ht="15.75" customHeight="1">
      <c r="A665" s="37"/>
      <c r="B665" s="37"/>
      <c r="C665" s="37"/>
      <c r="D665" s="38"/>
      <c r="E665" s="4"/>
      <c r="F665" s="4"/>
      <c r="G665" s="4"/>
      <c r="H665" s="4"/>
      <c r="I665" s="4"/>
      <c r="J665" s="4"/>
      <c r="K665" s="4"/>
      <c r="L665" s="4"/>
      <c r="M665" s="4"/>
      <c r="N665" s="4"/>
      <c r="O665" s="4"/>
      <c r="P665" s="4"/>
      <c r="Q665" s="4"/>
      <c r="R665" s="4"/>
      <c r="S665" s="4"/>
      <c r="T665" s="4"/>
      <c r="U665" s="4"/>
      <c r="V665" s="4"/>
      <c r="W665" s="4"/>
      <c r="X665" s="4"/>
      <c r="Y665" s="4"/>
      <c r="Z665" s="4"/>
      <c r="AA665" s="4"/>
    </row>
    <row r="666" ht="15.75" customHeight="1">
      <c r="A666" s="37"/>
      <c r="B666" s="37"/>
      <c r="C666" s="37"/>
      <c r="D666" s="38"/>
      <c r="E666" s="4"/>
      <c r="F666" s="4"/>
      <c r="G666" s="4"/>
      <c r="H666" s="4"/>
      <c r="I666" s="4"/>
      <c r="J666" s="4"/>
      <c r="K666" s="4"/>
      <c r="L666" s="4"/>
      <c r="M666" s="4"/>
      <c r="N666" s="4"/>
      <c r="O666" s="4"/>
      <c r="P666" s="4"/>
      <c r="Q666" s="4"/>
      <c r="R666" s="4"/>
      <c r="S666" s="4"/>
      <c r="T666" s="4"/>
      <c r="U666" s="4"/>
      <c r="V666" s="4"/>
      <c r="W666" s="4"/>
      <c r="X666" s="4"/>
      <c r="Y666" s="4"/>
      <c r="Z666" s="4"/>
      <c r="AA666" s="4"/>
    </row>
    <row r="667" ht="15.75" customHeight="1">
      <c r="A667" s="37"/>
      <c r="B667" s="37"/>
      <c r="C667" s="37"/>
      <c r="D667" s="38"/>
      <c r="E667" s="4"/>
      <c r="F667" s="4"/>
      <c r="G667" s="4"/>
      <c r="H667" s="4"/>
      <c r="I667" s="4"/>
      <c r="J667" s="4"/>
      <c r="K667" s="4"/>
      <c r="L667" s="4"/>
      <c r="M667" s="4"/>
      <c r="N667" s="4"/>
      <c r="O667" s="4"/>
      <c r="P667" s="4"/>
      <c r="Q667" s="4"/>
      <c r="R667" s="4"/>
      <c r="S667" s="4"/>
      <c r="T667" s="4"/>
      <c r="U667" s="4"/>
      <c r="V667" s="4"/>
      <c r="W667" s="4"/>
      <c r="X667" s="4"/>
      <c r="Y667" s="4"/>
      <c r="Z667" s="4"/>
      <c r="AA667" s="4"/>
    </row>
    <row r="668" ht="15.75" customHeight="1">
      <c r="A668" s="37"/>
      <c r="B668" s="37"/>
      <c r="C668" s="37"/>
      <c r="D668" s="38"/>
      <c r="E668" s="4"/>
      <c r="F668" s="4"/>
      <c r="G668" s="4"/>
      <c r="H668" s="4"/>
      <c r="I668" s="4"/>
      <c r="J668" s="4"/>
      <c r="K668" s="4"/>
      <c r="L668" s="4"/>
      <c r="M668" s="4"/>
      <c r="N668" s="4"/>
      <c r="O668" s="4"/>
      <c r="P668" s="4"/>
      <c r="Q668" s="4"/>
      <c r="R668" s="4"/>
      <c r="S668" s="4"/>
      <c r="T668" s="4"/>
      <c r="U668" s="4"/>
      <c r="V668" s="4"/>
      <c r="W668" s="4"/>
      <c r="X668" s="4"/>
      <c r="Y668" s="4"/>
      <c r="Z668" s="4"/>
      <c r="AA668" s="4"/>
    </row>
    <row r="669" ht="15.75" customHeight="1">
      <c r="A669" s="37"/>
      <c r="B669" s="37"/>
      <c r="C669" s="37"/>
      <c r="D669" s="38"/>
      <c r="E669" s="4"/>
      <c r="F669" s="4"/>
      <c r="G669" s="4"/>
      <c r="H669" s="4"/>
      <c r="I669" s="4"/>
      <c r="J669" s="4"/>
      <c r="K669" s="4"/>
      <c r="L669" s="4"/>
      <c r="M669" s="4"/>
      <c r="N669" s="4"/>
      <c r="O669" s="4"/>
      <c r="P669" s="4"/>
      <c r="Q669" s="4"/>
      <c r="R669" s="4"/>
      <c r="S669" s="4"/>
      <c r="T669" s="4"/>
      <c r="U669" s="4"/>
      <c r="V669" s="4"/>
      <c r="W669" s="4"/>
      <c r="X669" s="4"/>
      <c r="Y669" s="4"/>
      <c r="Z669" s="4"/>
      <c r="AA669" s="4"/>
    </row>
    <row r="670" ht="15.75" customHeight="1">
      <c r="A670" s="37"/>
      <c r="B670" s="37"/>
      <c r="C670" s="37"/>
      <c r="D670" s="38"/>
      <c r="E670" s="4"/>
      <c r="F670" s="4"/>
      <c r="G670" s="4"/>
      <c r="H670" s="4"/>
      <c r="I670" s="4"/>
      <c r="J670" s="4"/>
      <c r="K670" s="4"/>
      <c r="L670" s="4"/>
      <c r="M670" s="4"/>
      <c r="N670" s="4"/>
      <c r="O670" s="4"/>
      <c r="P670" s="4"/>
      <c r="Q670" s="4"/>
      <c r="R670" s="4"/>
      <c r="S670" s="4"/>
      <c r="T670" s="4"/>
      <c r="U670" s="4"/>
      <c r="V670" s="4"/>
      <c r="W670" s="4"/>
      <c r="X670" s="4"/>
      <c r="Y670" s="4"/>
      <c r="Z670" s="4"/>
      <c r="AA670" s="4"/>
    </row>
    <row r="671" ht="15.75" customHeight="1">
      <c r="A671" s="37"/>
      <c r="B671" s="37"/>
      <c r="C671" s="37"/>
      <c r="D671" s="38"/>
      <c r="E671" s="4"/>
      <c r="F671" s="4"/>
      <c r="G671" s="4"/>
      <c r="H671" s="4"/>
      <c r="I671" s="4"/>
      <c r="J671" s="4"/>
      <c r="K671" s="4"/>
      <c r="L671" s="4"/>
      <c r="M671" s="4"/>
      <c r="N671" s="4"/>
      <c r="O671" s="4"/>
      <c r="P671" s="4"/>
      <c r="Q671" s="4"/>
      <c r="R671" s="4"/>
      <c r="S671" s="4"/>
      <c r="T671" s="4"/>
      <c r="U671" s="4"/>
      <c r="V671" s="4"/>
      <c r="W671" s="4"/>
      <c r="X671" s="4"/>
      <c r="Y671" s="4"/>
      <c r="Z671" s="4"/>
      <c r="AA671" s="4"/>
    </row>
    <row r="672" ht="15.75" customHeight="1">
      <c r="A672" s="37"/>
      <c r="B672" s="37"/>
      <c r="C672" s="37"/>
      <c r="D672" s="38"/>
      <c r="E672" s="4"/>
      <c r="F672" s="4"/>
      <c r="G672" s="4"/>
      <c r="H672" s="4"/>
      <c r="I672" s="4"/>
      <c r="J672" s="4"/>
      <c r="K672" s="4"/>
      <c r="L672" s="4"/>
      <c r="M672" s="4"/>
      <c r="N672" s="4"/>
      <c r="O672" s="4"/>
      <c r="P672" s="4"/>
      <c r="Q672" s="4"/>
      <c r="R672" s="4"/>
      <c r="S672" s="4"/>
      <c r="T672" s="4"/>
      <c r="U672" s="4"/>
      <c r="V672" s="4"/>
      <c r="W672" s="4"/>
      <c r="X672" s="4"/>
      <c r="Y672" s="4"/>
      <c r="Z672" s="4"/>
      <c r="AA672" s="4"/>
    </row>
    <row r="673" ht="15.75" customHeight="1">
      <c r="A673" s="37"/>
      <c r="B673" s="37"/>
      <c r="C673" s="37"/>
      <c r="D673" s="38"/>
      <c r="E673" s="4"/>
      <c r="F673" s="4"/>
      <c r="G673" s="4"/>
      <c r="H673" s="4"/>
      <c r="I673" s="4"/>
      <c r="J673" s="4"/>
      <c r="K673" s="4"/>
      <c r="L673" s="4"/>
      <c r="M673" s="4"/>
      <c r="N673" s="4"/>
      <c r="O673" s="4"/>
      <c r="P673" s="4"/>
      <c r="Q673" s="4"/>
      <c r="R673" s="4"/>
      <c r="S673" s="4"/>
      <c r="T673" s="4"/>
      <c r="U673" s="4"/>
      <c r="V673" s="4"/>
      <c r="W673" s="4"/>
      <c r="X673" s="4"/>
      <c r="Y673" s="4"/>
      <c r="Z673" s="4"/>
      <c r="AA673" s="4"/>
    </row>
    <row r="674" ht="15.75" customHeight="1">
      <c r="A674" s="37"/>
      <c r="B674" s="37"/>
      <c r="C674" s="37"/>
      <c r="D674" s="38"/>
      <c r="E674" s="4"/>
      <c r="F674" s="4"/>
      <c r="G674" s="4"/>
      <c r="H674" s="4"/>
      <c r="I674" s="4"/>
      <c r="J674" s="4"/>
      <c r="K674" s="4"/>
      <c r="L674" s="4"/>
      <c r="M674" s="4"/>
      <c r="N674" s="4"/>
      <c r="O674" s="4"/>
      <c r="P674" s="4"/>
      <c r="Q674" s="4"/>
      <c r="R674" s="4"/>
      <c r="S674" s="4"/>
      <c r="T674" s="4"/>
      <c r="U674" s="4"/>
      <c r="V674" s="4"/>
      <c r="W674" s="4"/>
      <c r="X674" s="4"/>
      <c r="Y674" s="4"/>
      <c r="Z674" s="4"/>
      <c r="AA674" s="4"/>
    </row>
    <row r="675" ht="15.75" customHeight="1">
      <c r="A675" s="37"/>
      <c r="B675" s="37"/>
      <c r="C675" s="37"/>
      <c r="D675" s="38"/>
      <c r="E675" s="4"/>
      <c r="F675" s="4"/>
      <c r="G675" s="4"/>
      <c r="H675" s="4"/>
      <c r="I675" s="4"/>
      <c r="J675" s="4"/>
      <c r="K675" s="4"/>
      <c r="L675" s="4"/>
      <c r="M675" s="4"/>
      <c r="N675" s="4"/>
      <c r="O675" s="4"/>
      <c r="P675" s="4"/>
      <c r="Q675" s="4"/>
      <c r="R675" s="4"/>
      <c r="S675" s="4"/>
      <c r="T675" s="4"/>
      <c r="U675" s="4"/>
      <c r="V675" s="4"/>
      <c r="W675" s="4"/>
      <c r="X675" s="4"/>
      <c r="Y675" s="4"/>
      <c r="Z675" s="4"/>
      <c r="AA675" s="4"/>
    </row>
    <row r="676" ht="15.75" customHeight="1">
      <c r="A676" s="37"/>
      <c r="B676" s="37"/>
      <c r="C676" s="37"/>
      <c r="D676" s="38"/>
      <c r="E676" s="4"/>
      <c r="F676" s="4"/>
      <c r="G676" s="4"/>
      <c r="H676" s="4"/>
      <c r="I676" s="4"/>
      <c r="J676" s="4"/>
      <c r="K676" s="4"/>
      <c r="L676" s="4"/>
      <c r="M676" s="4"/>
      <c r="N676" s="4"/>
      <c r="O676" s="4"/>
      <c r="P676" s="4"/>
      <c r="Q676" s="4"/>
      <c r="R676" s="4"/>
      <c r="S676" s="4"/>
      <c r="T676" s="4"/>
      <c r="U676" s="4"/>
      <c r="V676" s="4"/>
      <c r="W676" s="4"/>
      <c r="X676" s="4"/>
      <c r="Y676" s="4"/>
      <c r="Z676" s="4"/>
      <c r="AA676" s="4"/>
    </row>
    <row r="677" ht="15.75" customHeight="1">
      <c r="A677" s="37"/>
      <c r="B677" s="37"/>
      <c r="C677" s="37"/>
      <c r="D677" s="38"/>
      <c r="E677" s="4"/>
      <c r="F677" s="4"/>
      <c r="G677" s="4"/>
      <c r="H677" s="4"/>
      <c r="I677" s="4"/>
      <c r="J677" s="4"/>
      <c r="K677" s="4"/>
      <c r="L677" s="4"/>
      <c r="M677" s="4"/>
      <c r="N677" s="4"/>
      <c r="O677" s="4"/>
      <c r="P677" s="4"/>
      <c r="Q677" s="4"/>
      <c r="R677" s="4"/>
      <c r="S677" s="4"/>
      <c r="T677" s="4"/>
      <c r="U677" s="4"/>
      <c r="V677" s="4"/>
      <c r="W677" s="4"/>
      <c r="X677" s="4"/>
      <c r="Y677" s="4"/>
      <c r="Z677" s="4"/>
      <c r="AA677" s="4"/>
    </row>
    <row r="678" ht="15.75" customHeight="1">
      <c r="A678" s="37"/>
      <c r="B678" s="37"/>
      <c r="C678" s="37"/>
      <c r="D678" s="38"/>
      <c r="E678" s="4"/>
      <c r="F678" s="4"/>
      <c r="G678" s="4"/>
      <c r="H678" s="4"/>
      <c r="I678" s="4"/>
      <c r="J678" s="4"/>
      <c r="K678" s="4"/>
      <c r="L678" s="4"/>
      <c r="M678" s="4"/>
      <c r="N678" s="4"/>
      <c r="O678" s="4"/>
      <c r="P678" s="4"/>
      <c r="Q678" s="4"/>
      <c r="R678" s="4"/>
      <c r="S678" s="4"/>
      <c r="T678" s="4"/>
      <c r="U678" s="4"/>
      <c r="V678" s="4"/>
      <c r="W678" s="4"/>
      <c r="X678" s="4"/>
      <c r="Y678" s="4"/>
      <c r="Z678" s="4"/>
      <c r="AA678" s="4"/>
    </row>
    <row r="679" ht="15.75" customHeight="1">
      <c r="A679" s="37"/>
      <c r="B679" s="37"/>
      <c r="C679" s="37"/>
      <c r="D679" s="38"/>
      <c r="E679" s="4"/>
      <c r="F679" s="4"/>
      <c r="G679" s="4"/>
      <c r="H679" s="4"/>
      <c r="I679" s="4"/>
      <c r="J679" s="4"/>
      <c r="K679" s="4"/>
      <c r="L679" s="4"/>
      <c r="M679" s="4"/>
      <c r="N679" s="4"/>
      <c r="O679" s="4"/>
      <c r="P679" s="4"/>
      <c r="Q679" s="4"/>
      <c r="R679" s="4"/>
      <c r="S679" s="4"/>
      <c r="T679" s="4"/>
      <c r="U679" s="4"/>
      <c r="V679" s="4"/>
      <c r="W679" s="4"/>
      <c r="X679" s="4"/>
      <c r="Y679" s="4"/>
      <c r="Z679" s="4"/>
      <c r="AA679" s="4"/>
    </row>
    <row r="680" ht="15.75" customHeight="1">
      <c r="A680" s="37"/>
      <c r="B680" s="37"/>
      <c r="C680" s="37"/>
      <c r="D680" s="38"/>
      <c r="E680" s="4"/>
      <c r="F680" s="4"/>
      <c r="G680" s="4"/>
      <c r="H680" s="4"/>
      <c r="I680" s="4"/>
      <c r="J680" s="4"/>
      <c r="K680" s="4"/>
      <c r="L680" s="4"/>
      <c r="M680" s="4"/>
      <c r="N680" s="4"/>
      <c r="O680" s="4"/>
      <c r="P680" s="4"/>
      <c r="Q680" s="4"/>
      <c r="R680" s="4"/>
      <c r="S680" s="4"/>
      <c r="T680" s="4"/>
      <c r="U680" s="4"/>
      <c r="V680" s="4"/>
      <c r="W680" s="4"/>
      <c r="X680" s="4"/>
      <c r="Y680" s="4"/>
      <c r="Z680" s="4"/>
      <c r="AA680" s="4"/>
    </row>
    <row r="681" ht="15.75" customHeight="1">
      <c r="A681" s="37"/>
      <c r="B681" s="37"/>
      <c r="C681" s="37"/>
      <c r="D681" s="38"/>
      <c r="E681" s="4"/>
      <c r="F681" s="4"/>
      <c r="G681" s="4"/>
      <c r="H681" s="4"/>
      <c r="I681" s="4"/>
      <c r="J681" s="4"/>
      <c r="K681" s="4"/>
      <c r="L681" s="4"/>
      <c r="M681" s="4"/>
      <c r="N681" s="4"/>
      <c r="O681" s="4"/>
      <c r="P681" s="4"/>
      <c r="Q681" s="4"/>
      <c r="R681" s="4"/>
      <c r="S681" s="4"/>
      <c r="T681" s="4"/>
      <c r="U681" s="4"/>
      <c r="V681" s="4"/>
      <c r="W681" s="4"/>
      <c r="X681" s="4"/>
      <c r="Y681" s="4"/>
      <c r="Z681" s="4"/>
      <c r="AA681" s="4"/>
    </row>
    <row r="682" ht="15.75" customHeight="1">
      <c r="A682" s="37"/>
      <c r="B682" s="37"/>
      <c r="C682" s="37"/>
      <c r="D682" s="38"/>
      <c r="E682" s="4"/>
      <c r="F682" s="4"/>
      <c r="G682" s="4"/>
      <c r="H682" s="4"/>
      <c r="I682" s="4"/>
      <c r="J682" s="4"/>
      <c r="K682" s="4"/>
      <c r="L682" s="4"/>
      <c r="M682" s="4"/>
      <c r="N682" s="4"/>
      <c r="O682" s="4"/>
      <c r="P682" s="4"/>
      <c r="Q682" s="4"/>
      <c r="R682" s="4"/>
      <c r="S682" s="4"/>
      <c r="T682" s="4"/>
      <c r="U682" s="4"/>
      <c r="V682" s="4"/>
      <c r="W682" s="4"/>
      <c r="X682" s="4"/>
      <c r="Y682" s="4"/>
      <c r="Z682" s="4"/>
      <c r="AA682" s="4"/>
    </row>
    <row r="683" ht="15.75" customHeight="1">
      <c r="A683" s="37"/>
      <c r="B683" s="37"/>
      <c r="C683" s="37"/>
      <c r="D683" s="38"/>
      <c r="E683" s="4"/>
      <c r="F683" s="4"/>
      <c r="G683" s="4"/>
      <c r="H683" s="4"/>
      <c r="I683" s="4"/>
      <c r="J683" s="4"/>
      <c r="K683" s="4"/>
      <c r="L683" s="4"/>
      <c r="M683" s="4"/>
      <c r="N683" s="4"/>
      <c r="O683" s="4"/>
      <c r="P683" s="4"/>
      <c r="Q683" s="4"/>
      <c r="R683" s="4"/>
      <c r="S683" s="4"/>
      <c r="T683" s="4"/>
      <c r="U683" s="4"/>
      <c r="V683" s="4"/>
      <c r="W683" s="4"/>
      <c r="X683" s="4"/>
      <c r="Y683" s="4"/>
      <c r="Z683" s="4"/>
      <c r="AA683" s="4"/>
    </row>
    <row r="684" ht="15.75" customHeight="1">
      <c r="A684" s="37"/>
      <c r="B684" s="37"/>
      <c r="C684" s="37"/>
      <c r="D684" s="38"/>
      <c r="E684" s="4"/>
      <c r="F684" s="4"/>
      <c r="G684" s="4"/>
      <c r="H684" s="4"/>
      <c r="I684" s="4"/>
      <c r="J684" s="4"/>
      <c r="K684" s="4"/>
      <c r="L684" s="4"/>
      <c r="M684" s="4"/>
      <c r="N684" s="4"/>
      <c r="O684" s="4"/>
      <c r="P684" s="4"/>
      <c r="Q684" s="4"/>
      <c r="R684" s="4"/>
      <c r="S684" s="4"/>
      <c r="T684" s="4"/>
      <c r="U684" s="4"/>
      <c r="V684" s="4"/>
      <c r="W684" s="4"/>
      <c r="X684" s="4"/>
      <c r="Y684" s="4"/>
      <c r="Z684" s="4"/>
      <c r="AA684" s="4"/>
    </row>
    <row r="685" ht="15.75" customHeight="1">
      <c r="A685" s="37"/>
      <c r="B685" s="37"/>
      <c r="C685" s="37"/>
      <c r="D685" s="38"/>
      <c r="E685" s="4"/>
      <c r="F685" s="4"/>
      <c r="G685" s="4"/>
      <c r="H685" s="4"/>
      <c r="I685" s="4"/>
      <c r="J685" s="4"/>
      <c r="K685" s="4"/>
      <c r="L685" s="4"/>
      <c r="M685" s="4"/>
      <c r="N685" s="4"/>
      <c r="O685" s="4"/>
      <c r="P685" s="4"/>
      <c r="Q685" s="4"/>
      <c r="R685" s="4"/>
      <c r="S685" s="4"/>
      <c r="T685" s="4"/>
      <c r="U685" s="4"/>
      <c r="V685" s="4"/>
      <c r="W685" s="4"/>
      <c r="X685" s="4"/>
      <c r="Y685" s="4"/>
      <c r="Z685" s="4"/>
      <c r="AA685" s="4"/>
    </row>
    <row r="686" ht="15.75" customHeight="1">
      <c r="A686" s="37"/>
      <c r="B686" s="37"/>
      <c r="C686" s="37"/>
      <c r="D686" s="38"/>
      <c r="E686" s="4"/>
      <c r="F686" s="4"/>
      <c r="G686" s="4"/>
      <c r="H686" s="4"/>
      <c r="I686" s="4"/>
      <c r="J686" s="4"/>
      <c r="K686" s="4"/>
      <c r="L686" s="4"/>
      <c r="M686" s="4"/>
      <c r="N686" s="4"/>
      <c r="O686" s="4"/>
      <c r="P686" s="4"/>
      <c r="Q686" s="4"/>
      <c r="R686" s="4"/>
      <c r="S686" s="4"/>
      <c r="T686" s="4"/>
      <c r="U686" s="4"/>
      <c r="V686" s="4"/>
      <c r="W686" s="4"/>
      <c r="X686" s="4"/>
      <c r="Y686" s="4"/>
      <c r="Z686" s="4"/>
      <c r="AA686" s="4"/>
    </row>
    <row r="687" ht="15.75" customHeight="1">
      <c r="A687" s="37"/>
      <c r="B687" s="37"/>
      <c r="C687" s="37"/>
      <c r="D687" s="38"/>
      <c r="E687" s="4"/>
      <c r="F687" s="4"/>
      <c r="G687" s="4"/>
      <c r="H687" s="4"/>
      <c r="I687" s="4"/>
      <c r="J687" s="4"/>
      <c r="K687" s="4"/>
      <c r="L687" s="4"/>
      <c r="M687" s="4"/>
      <c r="N687" s="4"/>
      <c r="O687" s="4"/>
      <c r="P687" s="4"/>
      <c r="Q687" s="4"/>
      <c r="R687" s="4"/>
      <c r="S687" s="4"/>
      <c r="T687" s="4"/>
      <c r="U687" s="4"/>
      <c r="V687" s="4"/>
      <c r="W687" s="4"/>
      <c r="X687" s="4"/>
      <c r="Y687" s="4"/>
      <c r="Z687" s="4"/>
      <c r="AA687" s="4"/>
    </row>
    <row r="688" ht="15.75" customHeight="1">
      <c r="A688" s="37"/>
      <c r="B688" s="37"/>
      <c r="C688" s="37"/>
      <c r="D688" s="38"/>
      <c r="E688" s="4"/>
      <c r="F688" s="4"/>
      <c r="G688" s="4"/>
      <c r="H688" s="4"/>
      <c r="I688" s="4"/>
      <c r="J688" s="4"/>
      <c r="K688" s="4"/>
      <c r="L688" s="4"/>
      <c r="M688" s="4"/>
      <c r="N688" s="4"/>
      <c r="O688" s="4"/>
      <c r="P688" s="4"/>
      <c r="Q688" s="4"/>
      <c r="R688" s="4"/>
      <c r="S688" s="4"/>
      <c r="T688" s="4"/>
      <c r="U688" s="4"/>
      <c r="V688" s="4"/>
      <c r="W688" s="4"/>
      <c r="X688" s="4"/>
      <c r="Y688" s="4"/>
      <c r="Z688" s="4"/>
      <c r="AA688" s="4"/>
    </row>
    <row r="689" ht="15.75" customHeight="1">
      <c r="A689" s="37"/>
      <c r="B689" s="37"/>
      <c r="C689" s="37"/>
      <c r="D689" s="38"/>
      <c r="E689" s="4"/>
      <c r="F689" s="4"/>
      <c r="G689" s="4"/>
      <c r="H689" s="4"/>
      <c r="I689" s="4"/>
      <c r="J689" s="4"/>
      <c r="K689" s="4"/>
      <c r="L689" s="4"/>
      <c r="M689" s="4"/>
      <c r="N689" s="4"/>
      <c r="O689" s="4"/>
      <c r="P689" s="4"/>
      <c r="Q689" s="4"/>
      <c r="R689" s="4"/>
      <c r="S689" s="4"/>
      <c r="T689" s="4"/>
      <c r="U689" s="4"/>
      <c r="V689" s="4"/>
      <c r="W689" s="4"/>
      <c r="X689" s="4"/>
      <c r="Y689" s="4"/>
      <c r="Z689" s="4"/>
      <c r="AA689" s="4"/>
    </row>
    <row r="690" ht="15.75" customHeight="1">
      <c r="A690" s="37"/>
      <c r="B690" s="37"/>
      <c r="C690" s="37"/>
      <c r="D690" s="38"/>
      <c r="E690" s="4"/>
      <c r="F690" s="4"/>
      <c r="G690" s="4"/>
      <c r="H690" s="4"/>
      <c r="I690" s="4"/>
      <c r="J690" s="4"/>
      <c r="K690" s="4"/>
      <c r="L690" s="4"/>
      <c r="M690" s="4"/>
      <c r="N690" s="4"/>
      <c r="O690" s="4"/>
      <c r="P690" s="4"/>
      <c r="Q690" s="4"/>
      <c r="R690" s="4"/>
      <c r="S690" s="4"/>
      <c r="T690" s="4"/>
      <c r="U690" s="4"/>
      <c r="V690" s="4"/>
      <c r="W690" s="4"/>
      <c r="X690" s="4"/>
      <c r="Y690" s="4"/>
      <c r="Z690" s="4"/>
      <c r="AA690" s="4"/>
    </row>
    <row r="691" ht="15.75" customHeight="1">
      <c r="A691" s="37"/>
      <c r="B691" s="37"/>
      <c r="C691" s="37"/>
      <c r="D691" s="38"/>
      <c r="E691" s="4"/>
      <c r="F691" s="4"/>
      <c r="G691" s="4"/>
      <c r="H691" s="4"/>
      <c r="I691" s="4"/>
      <c r="J691" s="4"/>
      <c r="K691" s="4"/>
      <c r="L691" s="4"/>
      <c r="M691" s="4"/>
      <c r="N691" s="4"/>
      <c r="O691" s="4"/>
      <c r="P691" s="4"/>
      <c r="Q691" s="4"/>
      <c r="R691" s="4"/>
      <c r="S691" s="4"/>
      <c r="T691" s="4"/>
      <c r="U691" s="4"/>
      <c r="V691" s="4"/>
      <c r="W691" s="4"/>
      <c r="X691" s="4"/>
      <c r="Y691" s="4"/>
      <c r="Z691" s="4"/>
      <c r="AA691" s="4"/>
    </row>
    <row r="692" ht="15.75" customHeight="1">
      <c r="A692" s="37"/>
      <c r="B692" s="37"/>
      <c r="C692" s="37"/>
      <c r="D692" s="38"/>
      <c r="E692" s="4"/>
      <c r="F692" s="4"/>
      <c r="G692" s="4"/>
      <c r="H692" s="4"/>
      <c r="I692" s="4"/>
      <c r="J692" s="4"/>
      <c r="K692" s="4"/>
      <c r="L692" s="4"/>
      <c r="M692" s="4"/>
      <c r="N692" s="4"/>
      <c r="O692" s="4"/>
      <c r="P692" s="4"/>
      <c r="Q692" s="4"/>
      <c r="R692" s="4"/>
      <c r="S692" s="4"/>
      <c r="T692" s="4"/>
      <c r="U692" s="4"/>
      <c r="V692" s="4"/>
      <c r="W692" s="4"/>
      <c r="X692" s="4"/>
      <c r="Y692" s="4"/>
      <c r="Z692" s="4"/>
      <c r="AA692" s="4"/>
    </row>
    <row r="693" ht="15.75" customHeight="1">
      <c r="A693" s="37"/>
      <c r="B693" s="37"/>
      <c r="C693" s="37"/>
      <c r="D693" s="38"/>
      <c r="E693" s="4"/>
      <c r="F693" s="4"/>
      <c r="G693" s="4"/>
      <c r="H693" s="4"/>
      <c r="I693" s="4"/>
      <c r="J693" s="4"/>
      <c r="K693" s="4"/>
      <c r="L693" s="4"/>
      <c r="M693" s="4"/>
      <c r="N693" s="4"/>
      <c r="O693" s="4"/>
      <c r="P693" s="4"/>
      <c r="Q693" s="4"/>
      <c r="R693" s="4"/>
      <c r="S693" s="4"/>
      <c r="T693" s="4"/>
      <c r="U693" s="4"/>
      <c r="V693" s="4"/>
      <c r="W693" s="4"/>
      <c r="X693" s="4"/>
      <c r="Y693" s="4"/>
      <c r="Z693" s="4"/>
      <c r="AA693" s="4"/>
    </row>
    <row r="694" ht="15.75" customHeight="1">
      <c r="A694" s="37"/>
      <c r="B694" s="37"/>
      <c r="C694" s="37"/>
      <c r="D694" s="38"/>
      <c r="E694" s="4"/>
      <c r="F694" s="4"/>
      <c r="G694" s="4"/>
      <c r="H694" s="4"/>
      <c r="I694" s="4"/>
      <c r="J694" s="4"/>
      <c r="K694" s="4"/>
      <c r="L694" s="4"/>
      <c r="M694" s="4"/>
      <c r="N694" s="4"/>
      <c r="O694" s="4"/>
      <c r="P694" s="4"/>
      <c r="Q694" s="4"/>
      <c r="R694" s="4"/>
      <c r="S694" s="4"/>
      <c r="T694" s="4"/>
      <c r="U694" s="4"/>
      <c r="V694" s="4"/>
      <c r="W694" s="4"/>
      <c r="X694" s="4"/>
      <c r="Y694" s="4"/>
      <c r="Z694" s="4"/>
      <c r="AA694" s="4"/>
    </row>
    <row r="695" ht="15.75" customHeight="1">
      <c r="A695" s="37"/>
      <c r="B695" s="37"/>
      <c r="C695" s="37"/>
      <c r="D695" s="38"/>
      <c r="E695" s="4"/>
      <c r="F695" s="4"/>
      <c r="G695" s="4"/>
      <c r="H695" s="4"/>
      <c r="I695" s="4"/>
      <c r="J695" s="4"/>
      <c r="K695" s="4"/>
      <c r="L695" s="4"/>
      <c r="M695" s="4"/>
      <c r="N695" s="4"/>
      <c r="O695" s="4"/>
      <c r="P695" s="4"/>
      <c r="Q695" s="4"/>
      <c r="R695" s="4"/>
      <c r="S695" s="4"/>
      <c r="T695" s="4"/>
      <c r="U695" s="4"/>
      <c r="V695" s="4"/>
      <c r="W695" s="4"/>
      <c r="X695" s="4"/>
      <c r="Y695" s="4"/>
      <c r="Z695" s="4"/>
      <c r="AA695" s="4"/>
    </row>
    <row r="696" ht="15.75" customHeight="1">
      <c r="A696" s="37"/>
      <c r="B696" s="37"/>
      <c r="C696" s="37"/>
      <c r="D696" s="38"/>
      <c r="E696" s="4"/>
      <c r="F696" s="4"/>
      <c r="G696" s="4"/>
      <c r="H696" s="4"/>
      <c r="I696" s="4"/>
      <c r="J696" s="4"/>
      <c r="K696" s="4"/>
      <c r="L696" s="4"/>
      <c r="M696" s="4"/>
      <c r="N696" s="4"/>
      <c r="O696" s="4"/>
      <c r="P696" s="4"/>
      <c r="Q696" s="4"/>
      <c r="R696" s="4"/>
      <c r="S696" s="4"/>
      <c r="T696" s="4"/>
      <c r="U696" s="4"/>
      <c r="V696" s="4"/>
      <c r="W696" s="4"/>
      <c r="X696" s="4"/>
      <c r="Y696" s="4"/>
      <c r="Z696" s="4"/>
      <c r="AA696" s="4"/>
    </row>
    <row r="697" ht="15.75" customHeight="1">
      <c r="A697" s="37"/>
      <c r="B697" s="37"/>
      <c r="C697" s="37"/>
      <c r="D697" s="38"/>
      <c r="E697" s="4"/>
      <c r="F697" s="4"/>
      <c r="G697" s="4"/>
      <c r="H697" s="4"/>
      <c r="I697" s="4"/>
      <c r="J697" s="4"/>
      <c r="K697" s="4"/>
      <c r="L697" s="4"/>
      <c r="M697" s="4"/>
      <c r="N697" s="4"/>
      <c r="O697" s="4"/>
      <c r="P697" s="4"/>
      <c r="Q697" s="4"/>
      <c r="R697" s="4"/>
      <c r="S697" s="4"/>
      <c r="T697" s="4"/>
      <c r="U697" s="4"/>
      <c r="V697" s="4"/>
      <c r="W697" s="4"/>
      <c r="X697" s="4"/>
      <c r="Y697" s="4"/>
      <c r="Z697" s="4"/>
      <c r="AA697" s="4"/>
    </row>
    <row r="698" ht="15.75" customHeight="1">
      <c r="A698" s="37"/>
      <c r="B698" s="37"/>
      <c r="C698" s="37"/>
      <c r="D698" s="38"/>
      <c r="E698" s="4"/>
      <c r="F698" s="4"/>
      <c r="G698" s="4"/>
      <c r="H698" s="4"/>
      <c r="I698" s="4"/>
      <c r="J698" s="4"/>
      <c r="K698" s="4"/>
      <c r="L698" s="4"/>
      <c r="M698" s="4"/>
      <c r="N698" s="4"/>
      <c r="O698" s="4"/>
      <c r="P698" s="4"/>
      <c r="Q698" s="4"/>
      <c r="R698" s="4"/>
      <c r="S698" s="4"/>
      <c r="T698" s="4"/>
      <c r="U698" s="4"/>
      <c r="V698" s="4"/>
      <c r="W698" s="4"/>
      <c r="X698" s="4"/>
      <c r="Y698" s="4"/>
      <c r="Z698" s="4"/>
      <c r="AA698" s="4"/>
    </row>
    <row r="699" ht="15.75" customHeight="1">
      <c r="A699" s="37"/>
      <c r="B699" s="37"/>
      <c r="C699" s="37"/>
      <c r="D699" s="38"/>
      <c r="E699" s="4"/>
      <c r="F699" s="4"/>
      <c r="G699" s="4"/>
      <c r="H699" s="4"/>
      <c r="I699" s="4"/>
      <c r="J699" s="4"/>
      <c r="K699" s="4"/>
      <c r="L699" s="4"/>
      <c r="M699" s="4"/>
      <c r="N699" s="4"/>
      <c r="O699" s="4"/>
      <c r="P699" s="4"/>
      <c r="Q699" s="4"/>
      <c r="R699" s="4"/>
      <c r="S699" s="4"/>
      <c r="T699" s="4"/>
      <c r="U699" s="4"/>
      <c r="V699" s="4"/>
      <c r="W699" s="4"/>
      <c r="X699" s="4"/>
      <c r="Y699" s="4"/>
      <c r="Z699" s="4"/>
      <c r="AA699" s="4"/>
    </row>
    <row r="700" ht="15.75" customHeight="1">
      <c r="A700" s="37"/>
      <c r="B700" s="37"/>
      <c r="C700" s="37"/>
      <c r="D700" s="38"/>
      <c r="E700" s="4"/>
      <c r="F700" s="4"/>
      <c r="G700" s="4"/>
      <c r="H700" s="4"/>
      <c r="I700" s="4"/>
      <c r="J700" s="4"/>
      <c r="K700" s="4"/>
      <c r="L700" s="4"/>
      <c r="M700" s="4"/>
      <c r="N700" s="4"/>
      <c r="O700" s="4"/>
      <c r="P700" s="4"/>
      <c r="Q700" s="4"/>
      <c r="R700" s="4"/>
      <c r="S700" s="4"/>
      <c r="T700" s="4"/>
      <c r="U700" s="4"/>
      <c r="V700" s="4"/>
      <c r="W700" s="4"/>
      <c r="X700" s="4"/>
      <c r="Y700" s="4"/>
      <c r="Z700" s="4"/>
      <c r="AA700" s="4"/>
    </row>
    <row r="701" ht="15.75" customHeight="1">
      <c r="A701" s="37"/>
      <c r="B701" s="37"/>
      <c r="C701" s="37"/>
      <c r="D701" s="38"/>
      <c r="E701" s="4"/>
      <c r="F701" s="4"/>
      <c r="G701" s="4"/>
      <c r="H701" s="4"/>
      <c r="I701" s="4"/>
      <c r="J701" s="4"/>
      <c r="K701" s="4"/>
      <c r="L701" s="4"/>
      <c r="M701" s="4"/>
      <c r="N701" s="4"/>
      <c r="O701" s="4"/>
      <c r="P701" s="4"/>
      <c r="Q701" s="4"/>
      <c r="R701" s="4"/>
      <c r="S701" s="4"/>
      <c r="T701" s="4"/>
      <c r="U701" s="4"/>
      <c r="V701" s="4"/>
      <c r="W701" s="4"/>
      <c r="X701" s="4"/>
      <c r="Y701" s="4"/>
      <c r="Z701" s="4"/>
      <c r="AA701" s="4"/>
    </row>
    <row r="702" ht="15.75" customHeight="1">
      <c r="A702" s="37"/>
      <c r="B702" s="37"/>
      <c r="C702" s="37"/>
      <c r="D702" s="38"/>
      <c r="E702" s="4"/>
      <c r="F702" s="4"/>
      <c r="G702" s="4"/>
      <c r="H702" s="4"/>
      <c r="I702" s="4"/>
      <c r="J702" s="4"/>
      <c r="K702" s="4"/>
      <c r="L702" s="4"/>
      <c r="M702" s="4"/>
      <c r="N702" s="4"/>
      <c r="O702" s="4"/>
      <c r="P702" s="4"/>
      <c r="Q702" s="4"/>
      <c r="R702" s="4"/>
      <c r="S702" s="4"/>
      <c r="T702" s="4"/>
      <c r="U702" s="4"/>
      <c r="V702" s="4"/>
      <c r="W702" s="4"/>
      <c r="X702" s="4"/>
      <c r="Y702" s="4"/>
      <c r="Z702" s="4"/>
      <c r="AA702" s="4"/>
    </row>
    <row r="703" ht="15.75" customHeight="1">
      <c r="A703" s="37"/>
      <c r="B703" s="37"/>
      <c r="C703" s="37"/>
      <c r="D703" s="38"/>
      <c r="E703" s="4"/>
      <c r="F703" s="4"/>
      <c r="G703" s="4"/>
      <c r="H703" s="4"/>
      <c r="I703" s="4"/>
      <c r="J703" s="4"/>
      <c r="K703" s="4"/>
      <c r="L703" s="4"/>
      <c r="M703" s="4"/>
      <c r="N703" s="4"/>
      <c r="O703" s="4"/>
      <c r="P703" s="4"/>
      <c r="Q703" s="4"/>
      <c r="R703" s="4"/>
      <c r="S703" s="4"/>
      <c r="T703" s="4"/>
      <c r="U703" s="4"/>
      <c r="V703" s="4"/>
      <c r="W703" s="4"/>
      <c r="X703" s="4"/>
      <c r="Y703" s="4"/>
      <c r="Z703" s="4"/>
      <c r="AA703" s="4"/>
    </row>
    <row r="704" ht="15.75" customHeight="1">
      <c r="A704" s="37"/>
      <c r="B704" s="37"/>
      <c r="C704" s="37"/>
      <c r="D704" s="38"/>
      <c r="E704" s="4"/>
      <c r="F704" s="4"/>
      <c r="G704" s="4"/>
      <c r="H704" s="4"/>
      <c r="I704" s="4"/>
      <c r="J704" s="4"/>
      <c r="K704" s="4"/>
      <c r="L704" s="4"/>
      <c r="M704" s="4"/>
      <c r="N704" s="4"/>
      <c r="O704" s="4"/>
      <c r="P704" s="4"/>
      <c r="Q704" s="4"/>
      <c r="R704" s="4"/>
      <c r="S704" s="4"/>
      <c r="T704" s="4"/>
      <c r="U704" s="4"/>
      <c r="V704" s="4"/>
      <c r="W704" s="4"/>
      <c r="X704" s="4"/>
      <c r="Y704" s="4"/>
      <c r="Z704" s="4"/>
      <c r="AA704" s="4"/>
    </row>
    <row r="705" ht="15.75" customHeight="1">
      <c r="A705" s="37"/>
      <c r="B705" s="37"/>
      <c r="C705" s="37"/>
      <c r="D705" s="38"/>
      <c r="E705" s="4"/>
      <c r="F705" s="4"/>
      <c r="G705" s="4"/>
      <c r="H705" s="4"/>
      <c r="I705" s="4"/>
      <c r="J705" s="4"/>
      <c r="K705" s="4"/>
      <c r="L705" s="4"/>
      <c r="M705" s="4"/>
      <c r="N705" s="4"/>
      <c r="O705" s="4"/>
      <c r="P705" s="4"/>
      <c r="Q705" s="4"/>
      <c r="R705" s="4"/>
      <c r="S705" s="4"/>
      <c r="T705" s="4"/>
      <c r="U705" s="4"/>
      <c r="V705" s="4"/>
      <c r="W705" s="4"/>
      <c r="X705" s="4"/>
      <c r="Y705" s="4"/>
      <c r="Z705" s="4"/>
      <c r="AA705" s="4"/>
    </row>
    <row r="706" ht="15.75" customHeight="1">
      <c r="A706" s="37"/>
      <c r="B706" s="37"/>
      <c r="C706" s="37"/>
      <c r="D706" s="38"/>
      <c r="E706" s="4"/>
      <c r="F706" s="4"/>
      <c r="G706" s="4"/>
      <c r="H706" s="4"/>
      <c r="I706" s="4"/>
      <c r="J706" s="4"/>
      <c r="K706" s="4"/>
      <c r="L706" s="4"/>
      <c r="M706" s="4"/>
      <c r="N706" s="4"/>
      <c r="O706" s="4"/>
      <c r="P706" s="4"/>
      <c r="Q706" s="4"/>
      <c r="R706" s="4"/>
      <c r="S706" s="4"/>
      <c r="T706" s="4"/>
      <c r="U706" s="4"/>
      <c r="V706" s="4"/>
      <c r="W706" s="4"/>
      <c r="X706" s="4"/>
      <c r="Y706" s="4"/>
      <c r="Z706" s="4"/>
      <c r="AA706" s="4"/>
    </row>
    <row r="707" ht="15.75" customHeight="1">
      <c r="A707" s="37"/>
      <c r="B707" s="37"/>
      <c r="C707" s="37"/>
      <c r="D707" s="38"/>
      <c r="E707" s="4"/>
      <c r="F707" s="4"/>
      <c r="G707" s="4"/>
      <c r="H707" s="4"/>
      <c r="I707" s="4"/>
      <c r="J707" s="4"/>
      <c r="K707" s="4"/>
      <c r="L707" s="4"/>
      <c r="M707" s="4"/>
      <c r="N707" s="4"/>
      <c r="O707" s="4"/>
      <c r="P707" s="4"/>
      <c r="Q707" s="4"/>
      <c r="R707" s="4"/>
      <c r="S707" s="4"/>
      <c r="T707" s="4"/>
      <c r="U707" s="4"/>
      <c r="V707" s="4"/>
      <c r="W707" s="4"/>
      <c r="X707" s="4"/>
      <c r="Y707" s="4"/>
      <c r="Z707" s="4"/>
      <c r="AA707" s="4"/>
    </row>
    <row r="708" ht="15.75" customHeight="1">
      <c r="A708" s="37"/>
      <c r="B708" s="37"/>
      <c r="C708" s="37"/>
      <c r="D708" s="38"/>
      <c r="E708" s="4"/>
      <c r="F708" s="4"/>
      <c r="G708" s="4"/>
      <c r="H708" s="4"/>
      <c r="I708" s="4"/>
      <c r="J708" s="4"/>
      <c r="K708" s="4"/>
      <c r="L708" s="4"/>
      <c r="M708" s="4"/>
      <c r="N708" s="4"/>
      <c r="O708" s="4"/>
      <c r="P708" s="4"/>
      <c r="Q708" s="4"/>
      <c r="R708" s="4"/>
      <c r="S708" s="4"/>
      <c r="T708" s="4"/>
      <c r="U708" s="4"/>
      <c r="V708" s="4"/>
      <c r="W708" s="4"/>
      <c r="X708" s="4"/>
      <c r="Y708" s="4"/>
      <c r="Z708" s="4"/>
      <c r="AA708" s="4"/>
    </row>
    <row r="709" ht="15.75" customHeight="1">
      <c r="A709" s="37"/>
      <c r="B709" s="37"/>
      <c r="C709" s="37"/>
      <c r="D709" s="38"/>
      <c r="E709" s="4"/>
      <c r="F709" s="4"/>
      <c r="G709" s="4"/>
      <c r="H709" s="4"/>
      <c r="I709" s="4"/>
      <c r="J709" s="4"/>
      <c r="K709" s="4"/>
      <c r="L709" s="4"/>
      <c r="M709" s="4"/>
      <c r="N709" s="4"/>
      <c r="O709" s="4"/>
      <c r="P709" s="4"/>
      <c r="Q709" s="4"/>
      <c r="R709" s="4"/>
      <c r="S709" s="4"/>
      <c r="T709" s="4"/>
      <c r="U709" s="4"/>
      <c r="V709" s="4"/>
      <c r="W709" s="4"/>
      <c r="X709" s="4"/>
      <c r="Y709" s="4"/>
      <c r="Z709" s="4"/>
      <c r="AA709" s="4"/>
    </row>
    <row r="710" ht="15.75" customHeight="1">
      <c r="A710" s="37"/>
      <c r="B710" s="37"/>
      <c r="C710" s="37"/>
      <c r="D710" s="38"/>
      <c r="E710" s="4"/>
      <c r="F710" s="4"/>
      <c r="G710" s="4"/>
      <c r="H710" s="4"/>
      <c r="I710" s="4"/>
      <c r="J710" s="4"/>
      <c r="K710" s="4"/>
      <c r="L710" s="4"/>
      <c r="M710" s="4"/>
      <c r="N710" s="4"/>
      <c r="O710" s="4"/>
      <c r="P710" s="4"/>
      <c r="Q710" s="4"/>
      <c r="R710" s="4"/>
      <c r="S710" s="4"/>
      <c r="T710" s="4"/>
      <c r="U710" s="4"/>
      <c r="V710" s="4"/>
      <c r="W710" s="4"/>
      <c r="X710" s="4"/>
      <c r="Y710" s="4"/>
      <c r="Z710" s="4"/>
      <c r="AA710" s="4"/>
    </row>
    <row r="711" ht="15.75" customHeight="1">
      <c r="A711" s="37"/>
      <c r="B711" s="37"/>
      <c r="C711" s="37"/>
      <c r="D711" s="38"/>
      <c r="E711" s="4"/>
      <c r="F711" s="4"/>
      <c r="G711" s="4"/>
      <c r="H711" s="4"/>
      <c r="I711" s="4"/>
      <c r="J711" s="4"/>
      <c r="K711" s="4"/>
      <c r="L711" s="4"/>
      <c r="M711" s="4"/>
      <c r="N711" s="4"/>
      <c r="O711" s="4"/>
      <c r="P711" s="4"/>
      <c r="Q711" s="4"/>
      <c r="R711" s="4"/>
      <c r="S711" s="4"/>
      <c r="T711" s="4"/>
      <c r="U711" s="4"/>
      <c r="V711" s="4"/>
      <c r="W711" s="4"/>
      <c r="X711" s="4"/>
      <c r="Y711" s="4"/>
      <c r="Z711" s="4"/>
      <c r="AA711" s="4"/>
    </row>
    <row r="712" ht="15.75" customHeight="1">
      <c r="A712" s="37"/>
      <c r="B712" s="37"/>
      <c r="C712" s="37"/>
      <c r="D712" s="38"/>
      <c r="E712" s="4"/>
      <c r="F712" s="4"/>
      <c r="G712" s="4"/>
      <c r="H712" s="4"/>
      <c r="I712" s="4"/>
      <c r="J712" s="4"/>
      <c r="K712" s="4"/>
      <c r="L712" s="4"/>
      <c r="M712" s="4"/>
      <c r="N712" s="4"/>
      <c r="O712" s="4"/>
      <c r="P712" s="4"/>
      <c r="Q712" s="4"/>
      <c r="R712" s="4"/>
      <c r="S712" s="4"/>
      <c r="T712" s="4"/>
      <c r="U712" s="4"/>
      <c r="V712" s="4"/>
      <c r="W712" s="4"/>
      <c r="X712" s="4"/>
      <c r="Y712" s="4"/>
      <c r="Z712" s="4"/>
      <c r="AA712" s="4"/>
    </row>
    <row r="713" ht="15.75" customHeight="1">
      <c r="A713" s="37"/>
      <c r="B713" s="37"/>
      <c r="C713" s="37"/>
      <c r="D713" s="38"/>
      <c r="E713" s="4"/>
      <c r="F713" s="4"/>
      <c r="G713" s="4"/>
      <c r="H713" s="4"/>
      <c r="I713" s="4"/>
      <c r="J713" s="4"/>
      <c r="K713" s="4"/>
      <c r="L713" s="4"/>
      <c r="M713" s="4"/>
      <c r="N713" s="4"/>
      <c r="O713" s="4"/>
      <c r="P713" s="4"/>
      <c r="Q713" s="4"/>
      <c r="R713" s="4"/>
      <c r="S713" s="4"/>
      <c r="T713" s="4"/>
      <c r="U713" s="4"/>
      <c r="V713" s="4"/>
      <c r="W713" s="4"/>
      <c r="X713" s="4"/>
      <c r="Y713" s="4"/>
      <c r="Z713" s="4"/>
      <c r="AA713" s="4"/>
    </row>
    <row r="714" ht="15.75" customHeight="1">
      <c r="A714" s="37"/>
      <c r="B714" s="37"/>
      <c r="C714" s="37"/>
      <c r="D714" s="38"/>
      <c r="E714" s="4"/>
      <c r="F714" s="4"/>
      <c r="G714" s="4"/>
      <c r="H714" s="4"/>
      <c r="I714" s="4"/>
      <c r="J714" s="4"/>
      <c r="K714" s="4"/>
      <c r="L714" s="4"/>
      <c r="M714" s="4"/>
      <c r="N714" s="4"/>
      <c r="O714" s="4"/>
      <c r="P714" s="4"/>
      <c r="Q714" s="4"/>
      <c r="R714" s="4"/>
      <c r="S714" s="4"/>
      <c r="T714" s="4"/>
      <c r="U714" s="4"/>
      <c r="V714" s="4"/>
      <c r="W714" s="4"/>
      <c r="X714" s="4"/>
      <c r="Y714" s="4"/>
      <c r="Z714" s="4"/>
      <c r="AA714" s="4"/>
    </row>
    <row r="715" ht="15.75" customHeight="1">
      <c r="A715" s="37"/>
      <c r="B715" s="37"/>
      <c r="C715" s="37"/>
      <c r="D715" s="38"/>
      <c r="E715" s="4"/>
      <c r="F715" s="4"/>
      <c r="G715" s="4"/>
      <c r="H715" s="4"/>
      <c r="I715" s="4"/>
      <c r="J715" s="4"/>
      <c r="K715" s="4"/>
      <c r="L715" s="4"/>
      <c r="M715" s="4"/>
      <c r="N715" s="4"/>
      <c r="O715" s="4"/>
      <c r="P715" s="4"/>
      <c r="Q715" s="4"/>
      <c r="R715" s="4"/>
      <c r="S715" s="4"/>
      <c r="T715" s="4"/>
      <c r="U715" s="4"/>
      <c r="V715" s="4"/>
      <c r="W715" s="4"/>
      <c r="X715" s="4"/>
      <c r="Y715" s="4"/>
      <c r="Z715" s="4"/>
      <c r="AA715" s="4"/>
    </row>
    <row r="716" ht="15.75" customHeight="1">
      <c r="A716" s="37"/>
      <c r="B716" s="37"/>
      <c r="C716" s="37"/>
      <c r="D716" s="38"/>
      <c r="E716" s="4"/>
      <c r="F716" s="4"/>
      <c r="G716" s="4"/>
      <c r="H716" s="4"/>
      <c r="I716" s="4"/>
      <c r="J716" s="4"/>
      <c r="K716" s="4"/>
      <c r="L716" s="4"/>
      <c r="M716" s="4"/>
      <c r="N716" s="4"/>
      <c r="O716" s="4"/>
      <c r="P716" s="4"/>
      <c r="Q716" s="4"/>
      <c r="R716" s="4"/>
      <c r="S716" s="4"/>
      <c r="T716" s="4"/>
      <c r="U716" s="4"/>
      <c r="V716" s="4"/>
      <c r="W716" s="4"/>
      <c r="X716" s="4"/>
      <c r="Y716" s="4"/>
      <c r="Z716" s="4"/>
      <c r="AA716" s="4"/>
    </row>
    <row r="717" ht="15.75" customHeight="1">
      <c r="A717" s="37"/>
      <c r="B717" s="37"/>
      <c r="C717" s="37"/>
      <c r="D717" s="38"/>
      <c r="E717" s="4"/>
      <c r="F717" s="4"/>
      <c r="G717" s="4"/>
      <c r="H717" s="4"/>
      <c r="I717" s="4"/>
      <c r="J717" s="4"/>
      <c r="K717" s="4"/>
      <c r="L717" s="4"/>
      <c r="M717" s="4"/>
      <c r="N717" s="4"/>
      <c r="O717" s="4"/>
      <c r="P717" s="4"/>
      <c r="Q717" s="4"/>
      <c r="R717" s="4"/>
      <c r="S717" s="4"/>
      <c r="T717" s="4"/>
      <c r="U717" s="4"/>
      <c r="V717" s="4"/>
      <c r="W717" s="4"/>
      <c r="X717" s="4"/>
      <c r="Y717" s="4"/>
      <c r="Z717" s="4"/>
      <c r="AA717" s="4"/>
    </row>
    <row r="718" ht="15.75" customHeight="1">
      <c r="A718" s="37"/>
      <c r="B718" s="37"/>
      <c r="C718" s="37"/>
      <c r="D718" s="38"/>
      <c r="E718" s="4"/>
      <c r="F718" s="4"/>
      <c r="G718" s="4"/>
      <c r="H718" s="4"/>
      <c r="I718" s="4"/>
      <c r="J718" s="4"/>
      <c r="K718" s="4"/>
      <c r="L718" s="4"/>
      <c r="M718" s="4"/>
      <c r="N718" s="4"/>
      <c r="O718" s="4"/>
      <c r="P718" s="4"/>
      <c r="Q718" s="4"/>
      <c r="R718" s="4"/>
      <c r="S718" s="4"/>
      <c r="T718" s="4"/>
      <c r="U718" s="4"/>
      <c r="V718" s="4"/>
      <c r="W718" s="4"/>
      <c r="X718" s="4"/>
      <c r="Y718" s="4"/>
      <c r="Z718" s="4"/>
      <c r="AA718" s="4"/>
    </row>
    <row r="719" ht="15.75" customHeight="1">
      <c r="A719" s="37"/>
      <c r="B719" s="37"/>
      <c r="C719" s="37"/>
      <c r="D719" s="38"/>
      <c r="E719" s="4"/>
      <c r="F719" s="4"/>
      <c r="G719" s="4"/>
      <c r="H719" s="4"/>
      <c r="I719" s="4"/>
      <c r="J719" s="4"/>
      <c r="K719" s="4"/>
      <c r="L719" s="4"/>
      <c r="M719" s="4"/>
      <c r="N719" s="4"/>
      <c r="O719" s="4"/>
      <c r="P719" s="4"/>
      <c r="Q719" s="4"/>
      <c r="R719" s="4"/>
      <c r="S719" s="4"/>
      <c r="T719" s="4"/>
      <c r="U719" s="4"/>
      <c r="V719" s="4"/>
      <c r="W719" s="4"/>
      <c r="X719" s="4"/>
      <c r="Y719" s="4"/>
      <c r="Z719" s="4"/>
      <c r="AA719" s="4"/>
    </row>
    <row r="720" ht="15.75" customHeight="1">
      <c r="A720" s="37"/>
      <c r="B720" s="37"/>
      <c r="C720" s="37"/>
      <c r="D720" s="38"/>
      <c r="E720" s="4"/>
      <c r="F720" s="4"/>
      <c r="G720" s="4"/>
      <c r="H720" s="4"/>
      <c r="I720" s="4"/>
      <c r="J720" s="4"/>
      <c r="K720" s="4"/>
      <c r="L720" s="4"/>
      <c r="M720" s="4"/>
      <c r="N720" s="4"/>
      <c r="O720" s="4"/>
      <c r="P720" s="4"/>
      <c r="Q720" s="4"/>
      <c r="R720" s="4"/>
      <c r="S720" s="4"/>
      <c r="T720" s="4"/>
      <c r="U720" s="4"/>
      <c r="V720" s="4"/>
      <c r="W720" s="4"/>
      <c r="X720" s="4"/>
      <c r="Y720" s="4"/>
      <c r="Z720" s="4"/>
      <c r="AA720" s="4"/>
    </row>
    <row r="721" ht="15.75" customHeight="1">
      <c r="A721" s="37"/>
      <c r="B721" s="37"/>
      <c r="C721" s="37"/>
      <c r="D721" s="38"/>
      <c r="E721" s="4"/>
      <c r="F721" s="4"/>
      <c r="G721" s="4"/>
      <c r="H721" s="4"/>
      <c r="I721" s="4"/>
      <c r="J721" s="4"/>
      <c r="K721" s="4"/>
      <c r="L721" s="4"/>
      <c r="M721" s="4"/>
      <c r="N721" s="4"/>
      <c r="O721" s="4"/>
      <c r="P721" s="4"/>
      <c r="Q721" s="4"/>
      <c r="R721" s="4"/>
      <c r="S721" s="4"/>
      <c r="T721" s="4"/>
      <c r="U721" s="4"/>
      <c r="V721" s="4"/>
      <c r="W721" s="4"/>
      <c r="X721" s="4"/>
      <c r="Y721" s="4"/>
      <c r="Z721" s="4"/>
      <c r="AA721" s="4"/>
    </row>
    <row r="722" ht="15.75" customHeight="1">
      <c r="A722" s="37"/>
      <c r="B722" s="37"/>
      <c r="C722" s="37"/>
      <c r="D722" s="38"/>
      <c r="E722" s="4"/>
      <c r="F722" s="4"/>
      <c r="G722" s="4"/>
      <c r="H722" s="4"/>
      <c r="I722" s="4"/>
      <c r="J722" s="4"/>
      <c r="K722" s="4"/>
      <c r="L722" s="4"/>
      <c r="M722" s="4"/>
      <c r="N722" s="4"/>
      <c r="O722" s="4"/>
      <c r="P722" s="4"/>
      <c r="Q722" s="4"/>
      <c r="R722" s="4"/>
      <c r="S722" s="4"/>
      <c r="T722" s="4"/>
      <c r="U722" s="4"/>
      <c r="V722" s="4"/>
      <c r="W722" s="4"/>
      <c r="X722" s="4"/>
      <c r="Y722" s="4"/>
      <c r="Z722" s="4"/>
      <c r="AA722" s="4"/>
    </row>
    <row r="723" ht="15.75" customHeight="1">
      <c r="A723" s="37"/>
      <c r="B723" s="37"/>
      <c r="C723" s="37"/>
      <c r="D723" s="38"/>
      <c r="E723" s="4"/>
      <c r="F723" s="4"/>
      <c r="G723" s="4"/>
      <c r="H723" s="4"/>
      <c r="I723" s="4"/>
      <c r="J723" s="4"/>
      <c r="K723" s="4"/>
      <c r="L723" s="4"/>
      <c r="M723" s="4"/>
      <c r="N723" s="4"/>
      <c r="O723" s="4"/>
      <c r="P723" s="4"/>
      <c r="Q723" s="4"/>
      <c r="R723" s="4"/>
      <c r="S723" s="4"/>
      <c r="T723" s="4"/>
      <c r="U723" s="4"/>
      <c r="V723" s="4"/>
      <c r="W723" s="4"/>
      <c r="X723" s="4"/>
      <c r="Y723" s="4"/>
      <c r="Z723" s="4"/>
      <c r="AA723" s="4"/>
    </row>
    <row r="724" ht="15.75" customHeight="1">
      <c r="A724" s="37"/>
      <c r="B724" s="37"/>
      <c r="C724" s="37"/>
      <c r="D724" s="38"/>
      <c r="E724" s="4"/>
      <c r="F724" s="4"/>
      <c r="G724" s="4"/>
      <c r="H724" s="4"/>
      <c r="I724" s="4"/>
      <c r="J724" s="4"/>
      <c r="K724" s="4"/>
      <c r="L724" s="4"/>
      <c r="M724" s="4"/>
      <c r="N724" s="4"/>
      <c r="O724" s="4"/>
      <c r="P724" s="4"/>
      <c r="Q724" s="4"/>
      <c r="R724" s="4"/>
      <c r="S724" s="4"/>
      <c r="T724" s="4"/>
      <c r="U724" s="4"/>
      <c r="V724" s="4"/>
      <c r="W724" s="4"/>
      <c r="X724" s="4"/>
      <c r="Y724" s="4"/>
      <c r="Z724" s="4"/>
      <c r="AA724" s="4"/>
    </row>
    <row r="725" ht="15.75" customHeight="1">
      <c r="A725" s="37"/>
      <c r="B725" s="37"/>
      <c r="C725" s="37"/>
      <c r="D725" s="38"/>
      <c r="E725" s="4"/>
      <c r="F725" s="4"/>
      <c r="G725" s="4"/>
      <c r="H725" s="4"/>
      <c r="I725" s="4"/>
      <c r="J725" s="4"/>
      <c r="K725" s="4"/>
      <c r="L725" s="4"/>
      <c r="M725" s="4"/>
      <c r="N725" s="4"/>
      <c r="O725" s="4"/>
      <c r="P725" s="4"/>
      <c r="Q725" s="4"/>
      <c r="R725" s="4"/>
      <c r="S725" s="4"/>
      <c r="T725" s="4"/>
      <c r="U725" s="4"/>
      <c r="V725" s="4"/>
      <c r="W725" s="4"/>
      <c r="X725" s="4"/>
      <c r="Y725" s="4"/>
      <c r="Z725" s="4"/>
      <c r="AA725" s="4"/>
    </row>
    <row r="726" ht="15.75" customHeight="1">
      <c r="A726" s="37"/>
      <c r="B726" s="37"/>
      <c r="C726" s="37"/>
      <c r="D726" s="38"/>
      <c r="E726" s="4"/>
      <c r="F726" s="4"/>
      <c r="G726" s="4"/>
      <c r="H726" s="4"/>
      <c r="I726" s="4"/>
      <c r="J726" s="4"/>
      <c r="K726" s="4"/>
      <c r="L726" s="4"/>
      <c r="M726" s="4"/>
      <c r="N726" s="4"/>
      <c r="O726" s="4"/>
      <c r="P726" s="4"/>
      <c r="Q726" s="4"/>
      <c r="R726" s="4"/>
      <c r="S726" s="4"/>
      <c r="T726" s="4"/>
      <c r="U726" s="4"/>
      <c r="V726" s="4"/>
      <c r="W726" s="4"/>
      <c r="X726" s="4"/>
      <c r="Y726" s="4"/>
      <c r="Z726" s="4"/>
      <c r="AA726" s="4"/>
    </row>
    <row r="727" ht="15.75" customHeight="1">
      <c r="A727" s="37"/>
      <c r="B727" s="37"/>
      <c r="C727" s="37"/>
      <c r="D727" s="38"/>
      <c r="E727" s="4"/>
      <c r="F727" s="4"/>
      <c r="G727" s="4"/>
      <c r="H727" s="4"/>
      <c r="I727" s="4"/>
      <c r="J727" s="4"/>
      <c r="K727" s="4"/>
      <c r="L727" s="4"/>
      <c r="M727" s="4"/>
      <c r="N727" s="4"/>
      <c r="O727" s="4"/>
      <c r="P727" s="4"/>
      <c r="Q727" s="4"/>
      <c r="R727" s="4"/>
      <c r="S727" s="4"/>
      <c r="T727" s="4"/>
      <c r="U727" s="4"/>
      <c r="V727" s="4"/>
      <c r="W727" s="4"/>
      <c r="X727" s="4"/>
      <c r="Y727" s="4"/>
      <c r="Z727" s="4"/>
      <c r="AA727" s="4"/>
    </row>
    <row r="728" ht="15.75" customHeight="1">
      <c r="A728" s="37"/>
      <c r="B728" s="37"/>
      <c r="C728" s="37"/>
      <c r="D728" s="38"/>
      <c r="E728" s="4"/>
      <c r="F728" s="4"/>
      <c r="G728" s="4"/>
      <c r="H728" s="4"/>
      <c r="I728" s="4"/>
      <c r="J728" s="4"/>
      <c r="K728" s="4"/>
      <c r="L728" s="4"/>
      <c r="M728" s="4"/>
      <c r="N728" s="4"/>
      <c r="O728" s="4"/>
      <c r="P728" s="4"/>
      <c r="Q728" s="4"/>
      <c r="R728" s="4"/>
      <c r="S728" s="4"/>
      <c r="T728" s="4"/>
      <c r="U728" s="4"/>
      <c r="V728" s="4"/>
      <c r="W728" s="4"/>
      <c r="X728" s="4"/>
      <c r="Y728" s="4"/>
      <c r="Z728" s="4"/>
      <c r="AA728" s="4"/>
    </row>
    <row r="729" ht="15.75" customHeight="1">
      <c r="A729" s="37"/>
      <c r="B729" s="37"/>
      <c r="C729" s="37"/>
      <c r="D729" s="38"/>
      <c r="E729" s="4"/>
      <c r="F729" s="4"/>
      <c r="G729" s="4"/>
      <c r="H729" s="4"/>
      <c r="I729" s="4"/>
      <c r="J729" s="4"/>
      <c r="K729" s="4"/>
      <c r="L729" s="4"/>
      <c r="M729" s="4"/>
      <c r="N729" s="4"/>
      <c r="O729" s="4"/>
      <c r="P729" s="4"/>
      <c r="Q729" s="4"/>
      <c r="R729" s="4"/>
      <c r="S729" s="4"/>
      <c r="T729" s="4"/>
      <c r="U729" s="4"/>
      <c r="V729" s="4"/>
      <c r="W729" s="4"/>
      <c r="X729" s="4"/>
      <c r="Y729" s="4"/>
      <c r="Z729" s="4"/>
      <c r="AA729" s="4"/>
    </row>
    <row r="730" ht="15.75" customHeight="1">
      <c r="A730" s="37"/>
      <c r="B730" s="37"/>
      <c r="C730" s="37"/>
      <c r="D730" s="38"/>
      <c r="E730" s="4"/>
      <c r="F730" s="4"/>
      <c r="G730" s="4"/>
      <c r="H730" s="4"/>
      <c r="I730" s="4"/>
      <c r="J730" s="4"/>
      <c r="K730" s="4"/>
      <c r="L730" s="4"/>
      <c r="M730" s="4"/>
      <c r="N730" s="4"/>
      <c r="O730" s="4"/>
      <c r="P730" s="4"/>
      <c r="Q730" s="4"/>
      <c r="R730" s="4"/>
      <c r="S730" s="4"/>
      <c r="T730" s="4"/>
      <c r="U730" s="4"/>
      <c r="V730" s="4"/>
      <c r="W730" s="4"/>
      <c r="X730" s="4"/>
      <c r="Y730" s="4"/>
      <c r="Z730" s="4"/>
      <c r="AA730" s="4"/>
    </row>
    <row r="731" ht="15.75" customHeight="1">
      <c r="A731" s="37"/>
      <c r="B731" s="37"/>
      <c r="C731" s="37"/>
      <c r="D731" s="38"/>
      <c r="E731" s="4"/>
      <c r="F731" s="4"/>
      <c r="G731" s="4"/>
      <c r="H731" s="4"/>
      <c r="I731" s="4"/>
      <c r="J731" s="4"/>
      <c r="K731" s="4"/>
      <c r="L731" s="4"/>
      <c r="M731" s="4"/>
      <c r="N731" s="4"/>
      <c r="O731" s="4"/>
      <c r="P731" s="4"/>
      <c r="Q731" s="4"/>
      <c r="R731" s="4"/>
      <c r="S731" s="4"/>
      <c r="T731" s="4"/>
      <c r="U731" s="4"/>
      <c r="V731" s="4"/>
      <c r="W731" s="4"/>
      <c r="X731" s="4"/>
      <c r="Y731" s="4"/>
      <c r="Z731" s="4"/>
      <c r="AA731" s="4"/>
    </row>
    <row r="732" ht="15.75" customHeight="1">
      <c r="A732" s="37"/>
      <c r="B732" s="37"/>
      <c r="C732" s="37"/>
      <c r="D732" s="38"/>
      <c r="E732" s="4"/>
      <c r="F732" s="4"/>
      <c r="G732" s="4"/>
      <c r="H732" s="4"/>
      <c r="I732" s="4"/>
      <c r="J732" s="4"/>
      <c r="K732" s="4"/>
      <c r="L732" s="4"/>
      <c r="M732" s="4"/>
      <c r="N732" s="4"/>
      <c r="O732" s="4"/>
      <c r="P732" s="4"/>
      <c r="Q732" s="4"/>
      <c r="R732" s="4"/>
      <c r="S732" s="4"/>
      <c r="T732" s="4"/>
      <c r="U732" s="4"/>
      <c r="V732" s="4"/>
      <c r="W732" s="4"/>
      <c r="X732" s="4"/>
      <c r="Y732" s="4"/>
      <c r="Z732" s="4"/>
      <c r="AA732" s="4"/>
    </row>
    <row r="733" ht="15.75" customHeight="1">
      <c r="A733" s="37"/>
      <c r="B733" s="37"/>
      <c r="C733" s="37"/>
      <c r="D733" s="38"/>
      <c r="E733" s="4"/>
      <c r="F733" s="4"/>
      <c r="G733" s="4"/>
      <c r="H733" s="4"/>
      <c r="I733" s="4"/>
      <c r="J733" s="4"/>
      <c r="K733" s="4"/>
      <c r="L733" s="4"/>
      <c r="M733" s="4"/>
      <c r="N733" s="4"/>
      <c r="O733" s="4"/>
      <c r="P733" s="4"/>
      <c r="Q733" s="4"/>
      <c r="R733" s="4"/>
      <c r="S733" s="4"/>
      <c r="T733" s="4"/>
      <c r="U733" s="4"/>
      <c r="V733" s="4"/>
      <c r="W733" s="4"/>
      <c r="X733" s="4"/>
      <c r="Y733" s="4"/>
      <c r="Z733" s="4"/>
      <c r="AA733" s="4"/>
    </row>
    <row r="734" ht="15.75" customHeight="1">
      <c r="A734" s="37"/>
      <c r="B734" s="37"/>
      <c r="C734" s="37"/>
      <c r="D734" s="38"/>
      <c r="E734" s="4"/>
      <c r="F734" s="4"/>
      <c r="G734" s="4"/>
      <c r="H734" s="4"/>
      <c r="I734" s="4"/>
      <c r="J734" s="4"/>
      <c r="K734" s="4"/>
      <c r="L734" s="4"/>
      <c r="M734" s="4"/>
      <c r="N734" s="4"/>
      <c r="O734" s="4"/>
      <c r="P734" s="4"/>
      <c r="Q734" s="4"/>
      <c r="R734" s="4"/>
      <c r="S734" s="4"/>
      <c r="T734" s="4"/>
      <c r="U734" s="4"/>
      <c r="V734" s="4"/>
      <c r="W734" s="4"/>
      <c r="X734" s="4"/>
      <c r="Y734" s="4"/>
      <c r="Z734" s="4"/>
      <c r="AA734" s="4"/>
    </row>
    <row r="735" ht="15.75" customHeight="1">
      <c r="A735" s="37"/>
      <c r="B735" s="37"/>
      <c r="C735" s="37"/>
      <c r="D735" s="38"/>
      <c r="E735" s="4"/>
      <c r="F735" s="4"/>
      <c r="G735" s="4"/>
      <c r="H735" s="4"/>
      <c r="I735" s="4"/>
      <c r="J735" s="4"/>
      <c r="K735" s="4"/>
      <c r="L735" s="4"/>
      <c r="M735" s="4"/>
      <c r="N735" s="4"/>
      <c r="O735" s="4"/>
      <c r="P735" s="4"/>
      <c r="Q735" s="4"/>
      <c r="R735" s="4"/>
      <c r="S735" s="4"/>
      <c r="T735" s="4"/>
      <c r="U735" s="4"/>
      <c r="V735" s="4"/>
      <c r="W735" s="4"/>
      <c r="X735" s="4"/>
      <c r="Y735" s="4"/>
      <c r="Z735" s="4"/>
      <c r="AA735" s="4"/>
    </row>
    <row r="736" ht="15.75" customHeight="1">
      <c r="A736" s="37"/>
      <c r="B736" s="37"/>
      <c r="C736" s="37"/>
      <c r="D736" s="38"/>
      <c r="E736" s="4"/>
      <c r="F736" s="4"/>
      <c r="G736" s="4"/>
      <c r="H736" s="4"/>
      <c r="I736" s="4"/>
      <c r="J736" s="4"/>
      <c r="K736" s="4"/>
      <c r="L736" s="4"/>
      <c r="M736" s="4"/>
      <c r="N736" s="4"/>
      <c r="O736" s="4"/>
      <c r="P736" s="4"/>
      <c r="Q736" s="4"/>
      <c r="R736" s="4"/>
      <c r="S736" s="4"/>
      <c r="T736" s="4"/>
      <c r="U736" s="4"/>
      <c r="V736" s="4"/>
      <c r="W736" s="4"/>
      <c r="X736" s="4"/>
      <c r="Y736" s="4"/>
      <c r="Z736" s="4"/>
      <c r="AA736" s="4"/>
    </row>
    <row r="737" ht="15.75" customHeight="1">
      <c r="A737" s="37"/>
      <c r="B737" s="37"/>
      <c r="C737" s="37"/>
      <c r="D737" s="38"/>
      <c r="E737" s="4"/>
      <c r="F737" s="4"/>
      <c r="G737" s="4"/>
      <c r="H737" s="4"/>
      <c r="I737" s="4"/>
      <c r="J737" s="4"/>
      <c r="K737" s="4"/>
      <c r="L737" s="4"/>
      <c r="M737" s="4"/>
      <c r="N737" s="4"/>
      <c r="O737" s="4"/>
      <c r="P737" s="4"/>
      <c r="Q737" s="4"/>
      <c r="R737" s="4"/>
      <c r="S737" s="4"/>
      <c r="T737" s="4"/>
      <c r="U737" s="4"/>
      <c r="V737" s="4"/>
      <c r="W737" s="4"/>
      <c r="X737" s="4"/>
      <c r="Y737" s="4"/>
      <c r="Z737" s="4"/>
      <c r="AA737" s="4"/>
    </row>
    <row r="738" ht="15.75" customHeight="1">
      <c r="A738" s="37"/>
      <c r="B738" s="37"/>
      <c r="C738" s="37"/>
      <c r="D738" s="38"/>
      <c r="E738" s="4"/>
      <c r="F738" s="4"/>
      <c r="G738" s="4"/>
      <c r="H738" s="4"/>
      <c r="I738" s="4"/>
      <c r="J738" s="4"/>
      <c r="K738" s="4"/>
      <c r="L738" s="4"/>
      <c r="M738" s="4"/>
      <c r="N738" s="4"/>
      <c r="O738" s="4"/>
      <c r="P738" s="4"/>
      <c r="Q738" s="4"/>
      <c r="R738" s="4"/>
      <c r="S738" s="4"/>
      <c r="T738" s="4"/>
      <c r="U738" s="4"/>
      <c r="V738" s="4"/>
      <c r="W738" s="4"/>
      <c r="X738" s="4"/>
      <c r="Y738" s="4"/>
      <c r="Z738" s="4"/>
      <c r="AA738" s="4"/>
    </row>
    <row r="739" ht="15.75" customHeight="1">
      <c r="A739" s="37"/>
      <c r="B739" s="37"/>
      <c r="C739" s="37"/>
      <c r="D739" s="38"/>
      <c r="E739" s="4"/>
      <c r="F739" s="4"/>
      <c r="G739" s="4"/>
      <c r="H739" s="4"/>
      <c r="I739" s="4"/>
      <c r="J739" s="4"/>
      <c r="K739" s="4"/>
      <c r="L739" s="4"/>
      <c r="M739" s="4"/>
      <c r="N739" s="4"/>
      <c r="O739" s="4"/>
      <c r="P739" s="4"/>
      <c r="Q739" s="4"/>
      <c r="R739" s="4"/>
      <c r="S739" s="4"/>
      <c r="T739" s="4"/>
      <c r="U739" s="4"/>
      <c r="V739" s="4"/>
      <c r="W739" s="4"/>
      <c r="X739" s="4"/>
      <c r="Y739" s="4"/>
      <c r="Z739" s="4"/>
      <c r="AA739" s="4"/>
    </row>
    <row r="740" ht="15.75" customHeight="1">
      <c r="A740" s="37"/>
      <c r="B740" s="37"/>
      <c r="C740" s="37"/>
      <c r="D740" s="38"/>
      <c r="E740" s="4"/>
      <c r="F740" s="4"/>
      <c r="G740" s="4"/>
      <c r="H740" s="4"/>
      <c r="I740" s="4"/>
      <c r="J740" s="4"/>
      <c r="K740" s="4"/>
      <c r="L740" s="4"/>
      <c r="M740" s="4"/>
      <c r="N740" s="4"/>
      <c r="O740" s="4"/>
      <c r="P740" s="4"/>
      <c r="Q740" s="4"/>
      <c r="R740" s="4"/>
      <c r="S740" s="4"/>
      <c r="T740" s="4"/>
      <c r="U740" s="4"/>
      <c r="V740" s="4"/>
      <c r="W740" s="4"/>
      <c r="X740" s="4"/>
      <c r="Y740" s="4"/>
      <c r="Z740" s="4"/>
      <c r="AA740" s="4"/>
    </row>
    <row r="741" ht="15.75" customHeight="1">
      <c r="A741" s="37"/>
      <c r="B741" s="37"/>
      <c r="C741" s="37"/>
      <c r="D741" s="38"/>
      <c r="E741" s="4"/>
      <c r="F741" s="4"/>
      <c r="G741" s="4"/>
      <c r="H741" s="4"/>
      <c r="I741" s="4"/>
      <c r="J741" s="4"/>
      <c r="K741" s="4"/>
      <c r="L741" s="4"/>
      <c r="M741" s="4"/>
      <c r="N741" s="4"/>
      <c r="O741" s="4"/>
      <c r="P741" s="4"/>
      <c r="Q741" s="4"/>
      <c r="R741" s="4"/>
      <c r="S741" s="4"/>
      <c r="T741" s="4"/>
      <c r="U741" s="4"/>
      <c r="V741" s="4"/>
      <c r="W741" s="4"/>
      <c r="X741" s="4"/>
      <c r="Y741" s="4"/>
      <c r="Z741" s="4"/>
      <c r="AA741" s="4"/>
    </row>
    <row r="742" ht="15.75" customHeight="1">
      <c r="A742" s="37"/>
      <c r="B742" s="37"/>
      <c r="C742" s="37"/>
      <c r="D742" s="38"/>
      <c r="E742" s="4"/>
      <c r="F742" s="4"/>
      <c r="G742" s="4"/>
      <c r="H742" s="4"/>
      <c r="I742" s="4"/>
      <c r="J742" s="4"/>
      <c r="K742" s="4"/>
      <c r="L742" s="4"/>
      <c r="M742" s="4"/>
      <c r="N742" s="4"/>
      <c r="O742" s="4"/>
      <c r="P742" s="4"/>
      <c r="Q742" s="4"/>
      <c r="R742" s="4"/>
      <c r="S742" s="4"/>
      <c r="T742" s="4"/>
      <c r="U742" s="4"/>
      <c r="V742" s="4"/>
      <c r="W742" s="4"/>
      <c r="X742" s="4"/>
      <c r="Y742" s="4"/>
      <c r="Z742" s="4"/>
      <c r="AA742" s="4"/>
    </row>
    <row r="743" ht="15.75" customHeight="1">
      <c r="A743" s="37"/>
      <c r="B743" s="37"/>
      <c r="C743" s="37"/>
      <c r="D743" s="38"/>
      <c r="E743" s="4"/>
      <c r="F743" s="4"/>
      <c r="G743" s="4"/>
      <c r="H743" s="4"/>
      <c r="I743" s="4"/>
      <c r="J743" s="4"/>
      <c r="K743" s="4"/>
      <c r="L743" s="4"/>
      <c r="M743" s="4"/>
      <c r="N743" s="4"/>
      <c r="O743" s="4"/>
      <c r="P743" s="4"/>
      <c r="Q743" s="4"/>
      <c r="R743" s="4"/>
      <c r="S743" s="4"/>
      <c r="T743" s="4"/>
      <c r="U743" s="4"/>
      <c r="V743" s="4"/>
      <c r="W743" s="4"/>
      <c r="X743" s="4"/>
      <c r="Y743" s="4"/>
      <c r="Z743" s="4"/>
      <c r="AA743" s="4"/>
    </row>
    <row r="744" ht="15.75" customHeight="1">
      <c r="A744" s="37"/>
      <c r="B744" s="37"/>
      <c r="C744" s="37"/>
      <c r="D744" s="38"/>
      <c r="E744" s="4"/>
      <c r="F744" s="4"/>
      <c r="G744" s="4"/>
      <c r="H744" s="4"/>
      <c r="I744" s="4"/>
      <c r="J744" s="4"/>
      <c r="K744" s="4"/>
      <c r="L744" s="4"/>
      <c r="M744" s="4"/>
      <c r="N744" s="4"/>
      <c r="O744" s="4"/>
      <c r="P744" s="4"/>
      <c r="Q744" s="4"/>
      <c r="R744" s="4"/>
      <c r="S744" s="4"/>
      <c r="T744" s="4"/>
      <c r="U744" s="4"/>
      <c r="V744" s="4"/>
      <c r="W744" s="4"/>
      <c r="X744" s="4"/>
      <c r="Y744" s="4"/>
      <c r="Z744" s="4"/>
      <c r="AA744" s="4"/>
    </row>
    <row r="745" ht="15.75" customHeight="1">
      <c r="A745" s="37"/>
      <c r="B745" s="37"/>
      <c r="C745" s="37"/>
      <c r="D745" s="38"/>
      <c r="E745" s="4"/>
      <c r="F745" s="4"/>
      <c r="G745" s="4"/>
      <c r="H745" s="4"/>
      <c r="I745" s="4"/>
      <c r="J745" s="4"/>
      <c r="K745" s="4"/>
      <c r="L745" s="4"/>
      <c r="M745" s="4"/>
      <c r="N745" s="4"/>
      <c r="O745" s="4"/>
      <c r="P745" s="4"/>
      <c r="Q745" s="4"/>
      <c r="R745" s="4"/>
      <c r="S745" s="4"/>
      <c r="T745" s="4"/>
      <c r="U745" s="4"/>
      <c r="V745" s="4"/>
      <c r="W745" s="4"/>
      <c r="X745" s="4"/>
      <c r="Y745" s="4"/>
      <c r="Z745" s="4"/>
      <c r="AA745" s="4"/>
    </row>
    <row r="746" ht="15.75" customHeight="1">
      <c r="A746" s="37"/>
      <c r="B746" s="37"/>
      <c r="C746" s="37"/>
      <c r="D746" s="38"/>
      <c r="E746" s="4"/>
      <c r="F746" s="4"/>
      <c r="G746" s="4"/>
      <c r="H746" s="4"/>
      <c r="I746" s="4"/>
      <c r="J746" s="4"/>
      <c r="K746" s="4"/>
      <c r="L746" s="4"/>
      <c r="M746" s="4"/>
      <c r="N746" s="4"/>
      <c r="O746" s="4"/>
      <c r="P746" s="4"/>
      <c r="Q746" s="4"/>
      <c r="R746" s="4"/>
      <c r="S746" s="4"/>
      <c r="T746" s="4"/>
      <c r="U746" s="4"/>
      <c r="V746" s="4"/>
      <c r="W746" s="4"/>
      <c r="X746" s="4"/>
      <c r="Y746" s="4"/>
      <c r="Z746" s="4"/>
      <c r="AA746" s="4"/>
    </row>
    <row r="747" ht="15.75" customHeight="1">
      <c r="A747" s="37"/>
      <c r="B747" s="37"/>
      <c r="C747" s="37"/>
      <c r="D747" s="38"/>
      <c r="E747" s="4"/>
      <c r="F747" s="4"/>
      <c r="G747" s="4"/>
      <c r="H747" s="4"/>
      <c r="I747" s="4"/>
      <c r="J747" s="4"/>
      <c r="K747" s="4"/>
      <c r="L747" s="4"/>
      <c r="M747" s="4"/>
      <c r="N747" s="4"/>
      <c r="O747" s="4"/>
      <c r="P747" s="4"/>
      <c r="Q747" s="4"/>
      <c r="R747" s="4"/>
      <c r="S747" s="4"/>
      <c r="T747" s="4"/>
      <c r="U747" s="4"/>
      <c r="V747" s="4"/>
      <c r="W747" s="4"/>
      <c r="X747" s="4"/>
      <c r="Y747" s="4"/>
      <c r="Z747" s="4"/>
      <c r="AA747" s="4"/>
    </row>
    <row r="748" ht="15.75" customHeight="1">
      <c r="A748" s="37"/>
      <c r="B748" s="37"/>
      <c r="C748" s="37"/>
      <c r="D748" s="38"/>
      <c r="E748" s="4"/>
      <c r="F748" s="4"/>
      <c r="G748" s="4"/>
      <c r="H748" s="4"/>
      <c r="I748" s="4"/>
      <c r="J748" s="4"/>
      <c r="K748" s="4"/>
      <c r="L748" s="4"/>
      <c r="M748" s="4"/>
      <c r="N748" s="4"/>
      <c r="O748" s="4"/>
      <c r="P748" s="4"/>
      <c r="Q748" s="4"/>
      <c r="R748" s="4"/>
      <c r="S748" s="4"/>
      <c r="T748" s="4"/>
      <c r="U748" s="4"/>
      <c r="V748" s="4"/>
      <c r="W748" s="4"/>
      <c r="X748" s="4"/>
      <c r="Y748" s="4"/>
      <c r="Z748" s="4"/>
      <c r="AA748" s="4"/>
    </row>
    <row r="749" ht="15.75" customHeight="1">
      <c r="A749" s="37"/>
      <c r="B749" s="37"/>
      <c r="C749" s="37"/>
      <c r="D749" s="38"/>
      <c r="E749" s="4"/>
      <c r="F749" s="4"/>
      <c r="G749" s="4"/>
      <c r="H749" s="4"/>
      <c r="I749" s="4"/>
      <c r="J749" s="4"/>
      <c r="K749" s="4"/>
      <c r="L749" s="4"/>
      <c r="M749" s="4"/>
      <c r="N749" s="4"/>
      <c r="O749" s="4"/>
      <c r="P749" s="4"/>
      <c r="Q749" s="4"/>
      <c r="R749" s="4"/>
      <c r="S749" s="4"/>
      <c r="T749" s="4"/>
      <c r="U749" s="4"/>
      <c r="V749" s="4"/>
      <c r="W749" s="4"/>
      <c r="X749" s="4"/>
      <c r="Y749" s="4"/>
      <c r="Z749" s="4"/>
      <c r="AA749" s="4"/>
    </row>
    <row r="750" ht="15.75" customHeight="1">
      <c r="A750" s="37"/>
      <c r="B750" s="37"/>
      <c r="C750" s="37"/>
      <c r="D750" s="38"/>
      <c r="E750" s="4"/>
      <c r="F750" s="4"/>
      <c r="G750" s="4"/>
      <c r="H750" s="4"/>
      <c r="I750" s="4"/>
      <c r="J750" s="4"/>
      <c r="K750" s="4"/>
      <c r="L750" s="4"/>
      <c r="M750" s="4"/>
      <c r="N750" s="4"/>
      <c r="O750" s="4"/>
      <c r="P750" s="4"/>
      <c r="Q750" s="4"/>
      <c r="R750" s="4"/>
      <c r="S750" s="4"/>
      <c r="T750" s="4"/>
      <c r="U750" s="4"/>
      <c r="V750" s="4"/>
      <c r="W750" s="4"/>
      <c r="X750" s="4"/>
      <c r="Y750" s="4"/>
      <c r="Z750" s="4"/>
      <c r="AA750" s="4"/>
    </row>
    <row r="751" ht="15.75" customHeight="1">
      <c r="A751" s="37"/>
      <c r="B751" s="37"/>
      <c r="C751" s="37"/>
      <c r="D751" s="38"/>
      <c r="E751" s="4"/>
      <c r="F751" s="4"/>
      <c r="G751" s="4"/>
      <c r="H751" s="4"/>
      <c r="I751" s="4"/>
      <c r="J751" s="4"/>
      <c r="K751" s="4"/>
      <c r="L751" s="4"/>
      <c r="M751" s="4"/>
      <c r="N751" s="4"/>
      <c r="O751" s="4"/>
      <c r="P751" s="4"/>
      <c r="Q751" s="4"/>
      <c r="R751" s="4"/>
      <c r="S751" s="4"/>
      <c r="T751" s="4"/>
      <c r="U751" s="4"/>
      <c r="V751" s="4"/>
      <c r="W751" s="4"/>
      <c r="X751" s="4"/>
      <c r="Y751" s="4"/>
      <c r="Z751" s="4"/>
      <c r="AA751" s="4"/>
    </row>
    <row r="752" ht="15.75" customHeight="1">
      <c r="A752" s="37"/>
      <c r="B752" s="37"/>
      <c r="C752" s="37"/>
      <c r="D752" s="38"/>
      <c r="E752" s="4"/>
      <c r="F752" s="4"/>
      <c r="G752" s="4"/>
      <c r="H752" s="4"/>
      <c r="I752" s="4"/>
      <c r="J752" s="4"/>
      <c r="K752" s="4"/>
      <c r="L752" s="4"/>
      <c r="M752" s="4"/>
      <c r="N752" s="4"/>
      <c r="O752" s="4"/>
      <c r="P752" s="4"/>
      <c r="Q752" s="4"/>
      <c r="R752" s="4"/>
      <c r="S752" s="4"/>
      <c r="T752" s="4"/>
      <c r="U752" s="4"/>
      <c r="V752" s="4"/>
      <c r="W752" s="4"/>
      <c r="X752" s="4"/>
      <c r="Y752" s="4"/>
      <c r="Z752" s="4"/>
      <c r="AA752" s="4"/>
    </row>
    <row r="753" ht="15.75" customHeight="1">
      <c r="A753" s="37"/>
      <c r="B753" s="37"/>
      <c r="C753" s="37"/>
      <c r="D753" s="38"/>
      <c r="E753" s="4"/>
      <c r="F753" s="4"/>
      <c r="G753" s="4"/>
      <c r="H753" s="4"/>
      <c r="I753" s="4"/>
      <c r="J753" s="4"/>
      <c r="K753" s="4"/>
      <c r="L753" s="4"/>
      <c r="M753" s="4"/>
      <c r="N753" s="4"/>
      <c r="O753" s="4"/>
      <c r="P753" s="4"/>
      <c r="Q753" s="4"/>
      <c r="R753" s="4"/>
      <c r="S753" s="4"/>
      <c r="T753" s="4"/>
      <c r="U753" s="4"/>
      <c r="V753" s="4"/>
      <c r="W753" s="4"/>
      <c r="X753" s="4"/>
      <c r="Y753" s="4"/>
      <c r="Z753" s="4"/>
      <c r="AA753" s="4"/>
    </row>
    <row r="754" ht="15.75" customHeight="1">
      <c r="A754" s="37"/>
      <c r="B754" s="37"/>
      <c r="C754" s="37"/>
      <c r="D754" s="38"/>
      <c r="E754" s="4"/>
      <c r="F754" s="4"/>
      <c r="G754" s="4"/>
      <c r="H754" s="4"/>
      <c r="I754" s="4"/>
      <c r="J754" s="4"/>
      <c r="K754" s="4"/>
      <c r="L754" s="4"/>
      <c r="M754" s="4"/>
      <c r="N754" s="4"/>
      <c r="O754" s="4"/>
      <c r="P754" s="4"/>
      <c r="Q754" s="4"/>
      <c r="R754" s="4"/>
      <c r="S754" s="4"/>
      <c r="T754" s="4"/>
      <c r="U754" s="4"/>
      <c r="V754" s="4"/>
      <c r="W754" s="4"/>
      <c r="X754" s="4"/>
      <c r="Y754" s="4"/>
      <c r="Z754" s="4"/>
      <c r="AA754" s="4"/>
    </row>
    <row r="755" ht="15.75" customHeight="1">
      <c r="A755" s="37"/>
      <c r="B755" s="37"/>
      <c r="C755" s="37"/>
      <c r="D755" s="38"/>
      <c r="E755" s="4"/>
      <c r="F755" s="4"/>
      <c r="G755" s="4"/>
      <c r="H755" s="4"/>
      <c r="I755" s="4"/>
      <c r="J755" s="4"/>
      <c r="K755" s="4"/>
      <c r="L755" s="4"/>
      <c r="M755" s="4"/>
      <c r="N755" s="4"/>
      <c r="O755" s="4"/>
      <c r="P755" s="4"/>
      <c r="Q755" s="4"/>
      <c r="R755" s="4"/>
      <c r="S755" s="4"/>
      <c r="T755" s="4"/>
      <c r="U755" s="4"/>
      <c r="V755" s="4"/>
      <c r="W755" s="4"/>
      <c r="X755" s="4"/>
      <c r="Y755" s="4"/>
      <c r="Z755" s="4"/>
      <c r="AA755" s="4"/>
    </row>
    <row r="756" ht="15.75" customHeight="1">
      <c r="A756" s="37"/>
      <c r="B756" s="37"/>
      <c r="C756" s="37"/>
      <c r="D756" s="38"/>
      <c r="E756" s="4"/>
      <c r="F756" s="4"/>
      <c r="G756" s="4"/>
      <c r="H756" s="4"/>
      <c r="I756" s="4"/>
      <c r="J756" s="4"/>
      <c r="K756" s="4"/>
      <c r="L756" s="4"/>
      <c r="M756" s="4"/>
      <c r="N756" s="4"/>
      <c r="O756" s="4"/>
      <c r="P756" s="4"/>
      <c r="Q756" s="4"/>
      <c r="R756" s="4"/>
      <c r="S756" s="4"/>
      <c r="T756" s="4"/>
      <c r="U756" s="4"/>
      <c r="V756" s="4"/>
      <c r="W756" s="4"/>
      <c r="X756" s="4"/>
      <c r="Y756" s="4"/>
      <c r="Z756" s="4"/>
      <c r="AA756" s="4"/>
    </row>
    <row r="757" ht="15.75" customHeight="1">
      <c r="A757" s="37"/>
      <c r="B757" s="37"/>
      <c r="C757" s="37"/>
      <c r="D757" s="38"/>
      <c r="E757" s="4"/>
      <c r="F757" s="4"/>
      <c r="G757" s="4"/>
      <c r="H757" s="4"/>
      <c r="I757" s="4"/>
      <c r="J757" s="4"/>
      <c r="K757" s="4"/>
      <c r="L757" s="4"/>
      <c r="M757" s="4"/>
      <c r="N757" s="4"/>
      <c r="O757" s="4"/>
      <c r="P757" s="4"/>
      <c r="Q757" s="4"/>
      <c r="R757" s="4"/>
      <c r="S757" s="4"/>
      <c r="T757" s="4"/>
      <c r="U757" s="4"/>
      <c r="V757" s="4"/>
      <c r="W757" s="4"/>
      <c r="X757" s="4"/>
      <c r="Y757" s="4"/>
      <c r="Z757" s="4"/>
      <c r="AA757" s="4"/>
    </row>
    <row r="758" ht="15.75" customHeight="1">
      <c r="A758" s="37"/>
      <c r="B758" s="37"/>
      <c r="C758" s="37"/>
      <c r="D758" s="38"/>
      <c r="E758" s="4"/>
      <c r="F758" s="4"/>
      <c r="G758" s="4"/>
      <c r="H758" s="4"/>
      <c r="I758" s="4"/>
      <c r="J758" s="4"/>
      <c r="K758" s="4"/>
      <c r="L758" s="4"/>
      <c r="M758" s="4"/>
      <c r="N758" s="4"/>
      <c r="O758" s="4"/>
      <c r="P758" s="4"/>
      <c r="Q758" s="4"/>
      <c r="R758" s="4"/>
      <c r="S758" s="4"/>
      <c r="T758" s="4"/>
      <c r="U758" s="4"/>
      <c r="V758" s="4"/>
      <c r="W758" s="4"/>
      <c r="X758" s="4"/>
      <c r="Y758" s="4"/>
      <c r="Z758" s="4"/>
      <c r="AA758" s="4"/>
    </row>
    <row r="759" ht="15.75" customHeight="1">
      <c r="A759" s="37"/>
      <c r="B759" s="37"/>
      <c r="C759" s="37"/>
      <c r="D759" s="38"/>
      <c r="E759" s="4"/>
      <c r="F759" s="4"/>
      <c r="G759" s="4"/>
      <c r="H759" s="4"/>
      <c r="I759" s="4"/>
      <c r="J759" s="4"/>
      <c r="K759" s="4"/>
      <c r="L759" s="4"/>
      <c r="M759" s="4"/>
      <c r="N759" s="4"/>
      <c r="O759" s="4"/>
      <c r="P759" s="4"/>
      <c r="Q759" s="4"/>
      <c r="R759" s="4"/>
      <c r="S759" s="4"/>
      <c r="T759" s="4"/>
      <c r="U759" s="4"/>
      <c r="V759" s="4"/>
      <c r="W759" s="4"/>
      <c r="X759" s="4"/>
      <c r="Y759" s="4"/>
      <c r="Z759" s="4"/>
      <c r="AA759" s="4"/>
    </row>
    <row r="760" ht="15.75" customHeight="1">
      <c r="A760" s="37"/>
      <c r="B760" s="37"/>
      <c r="C760" s="37"/>
      <c r="D760" s="38"/>
      <c r="E760" s="4"/>
      <c r="F760" s="4"/>
      <c r="G760" s="4"/>
      <c r="H760" s="4"/>
      <c r="I760" s="4"/>
      <c r="J760" s="4"/>
      <c r="K760" s="4"/>
      <c r="L760" s="4"/>
      <c r="M760" s="4"/>
      <c r="N760" s="4"/>
      <c r="O760" s="4"/>
      <c r="P760" s="4"/>
      <c r="Q760" s="4"/>
      <c r="R760" s="4"/>
      <c r="S760" s="4"/>
      <c r="T760" s="4"/>
      <c r="U760" s="4"/>
      <c r="V760" s="4"/>
      <c r="W760" s="4"/>
      <c r="X760" s="4"/>
      <c r="Y760" s="4"/>
      <c r="Z760" s="4"/>
      <c r="AA760" s="4"/>
    </row>
    <row r="761" ht="15.75" customHeight="1">
      <c r="A761" s="37"/>
      <c r="B761" s="37"/>
      <c r="C761" s="37"/>
      <c r="D761" s="38"/>
      <c r="E761" s="4"/>
      <c r="F761" s="4"/>
      <c r="G761" s="4"/>
      <c r="H761" s="4"/>
      <c r="I761" s="4"/>
      <c r="J761" s="4"/>
      <c r="K761" s="4"/>
      <c r="L761" s="4"/>
      <c r="M761" s="4"/>
      <c r="N761" s="4"/>
      <c r="O761" s="4"/>
      <c r="P761" s="4"/>
      <c r="Q761" s="4"/>
      <c r="R761" s="4"/>
      <c r="S761" s="4"/>
      <c r="T761" s="4"/>
      <c r="U761" s="4"/>
      <c r="V761" s="4"/>
      <c r="W761" s="4"/>
      <c r="X761" s="4"/>
      <c r="Y761" s="4"/>
      <c r="Z761" s="4"/>
      <c r="AA761" s="4"/>
    </row>
    <row r="762" ht="15.75" customHeight="1">
      <c r="A762" s="37"/>
      <c r="B762" s="37"/>
      <c r="C762" s="37"/>
      <c r="D762" s="38"/>
      <c r="E762" s="4"/>
      <c r="F762" s="4"/>
      <c r="G762" s="4"/>
      <c r="H762" s="4"/>
      <c r="I762" s="4"/>
      <c r="J762" s="4"/>
      <c r="K762" s="4"/>
      <c r="L762" s="4"/>
      <c r="M762" s="4"/>
      <c r="N762" s="4"/>
      <c r="O762" s="4"/>
      <c r="P762" s="4"/>
      <c r="Q762" s="4"/>
      <c r="R762" s="4"/>
      <c r="S762" s="4"/>
      <c r="T762" s="4"/>
      <c r="U762" s="4"/>
      <c r="V762" s="4"/>
      <c r="W762" s="4"/>
      <c r="X762" s="4"/>
      <c r="Y762" s="4"/>
      <c r="Z762" s="4"/>
      <c r="AA762" s="4"/>
    </row>
    <row r="763" ht="15.75" customHeight="1">
      <c r="A763" s="37"/>
      <c r="B763" s="37"/>
      <c r="C763" s="37"/>
      <c r="D763" s="38"/>
      <c r="E763" s="4"/>
      <c r="F763" s="4"/>
      <c r="G763" s="4"/>
      <c r="H763" s="4"/>
      <c r="I763" s="4"/>
      <c r="J763" s="4"/>
      <c r="K763" s="4"/>
      <c r="L763" s="4"/>
      <c r="M763" s="4"/>
      <c r="N763" s="4"/>
      <c r="O763" s="4"/>
      <c r="P763" s="4"/>
      <c r="Q763" s="4"/>
      <c r="R763" s="4"/>
      <c r="S763" s="4"/>
      <c r="T763" s="4"/>
      <c r="U763" s="4"/>
      <c r="V763" s="4"/>
      <c r="W763" s="4"/>
      <c r="X763" s="4"/>
      <c r="Y763" s="4"/>
      <c r="Z763" s="4"/>
      <c r="AA763" s="4"/>
    </row>
    <row r="764" ht="15.75" customHeight="1">
      <c r="A764" s="37"/>
      <c r="B764" s="37"/>
      <c r="C764" s="37"/>
      <c r="D764" s="38"/>
      <c r="E764" s="4"/>
      <c r="F764" s="4"/>
      <c r="G764" s="4"/>
      <c r="H764" s="4"/>
      <c r="I764" s="4"/>
      <c r="J764" s="4"/>
      <c r="K764" s="4"/>
      <c r="L764" s="4"/>
      <c r="M764" s="4"/>
      <c r="N764" s="4"/>
      <c r="O764" s="4"/>
      <c r="P764" s="4"/>
      <c r="Q764" s="4"/>
      <c r="R764" s="4"/>
      <c r="S764" s="4"/>
      <c r="T764" s="4"/>
      <c r="U764" s="4"/>
      <c r="V764" s="4"/>
      <c r="W764" s="4"/>
      <c r="X764" s="4"/>
      <c r="Y764" s="4"/>
      <c r="Z764" s="4"/>
      <c r="AA764" s="4"/>
    </row>
    <row r="765" ht="15.75" customHeight="1">
      <c r="A765" s="37"/>
      <c r="B765" s="37"/>
      <c r="C765" s="37"/>
      <c r="D765" s="38"/>
      <c r="E765" s="4"/>
      <c r="F765" s="4"/>
      <c r="G765" s="4"/>
      <c r="H765" s="4"/>
      <c r="I765" s="4"/>
      <c r="J765" s="4"/>
      <c r="K765" s="4"/>
      <c r="L765" s="4"/>
      <c r="M765" s="4"/>
      <c r="N765" s="4"/>
      <c r="O765" s="4"/>
      <c r="P765" s="4"/>
      <c r="Q765" s="4"/>
      <c r="R765" s="4"/>
      <c r="S765" s="4"/>
      <c r="T765" s="4"/>
      <c r="U765" s="4"/>
      <c r="V765" s="4"/>
      <c r="W765" s="4"/>
      <c r="X765" s="4"/>
      <c r="Y765" s="4"/>
      <c r="Z765" s="4"/>
      <c r="AA765" s="4"/>
    </row>
    <row r="766" ht="15.75" customHeight="1">
      <c r="A766" s="37"/>
      <c r="B766" s="37"/>
      <c r="C766" s="37"/>
      <c r="D766" s="38"/>
      <c r="E766" s="4"/>
      <c r="F766" s="4"/>
      <c r="G766" s="4"/>
      <c r="H766" s="4"/>
      <c r="I766" s="4"/>
      <c r="J766" s="4"/>
      <c r="K766" s="4"/>
      <c r="L766" s="4"/>
      <c r="M766" s="4"/>
      <c r="N766" s="4"/>
      <c r="O766" s="4"/>
      <c r="P766" s="4"/>
      <c r="Q766" s="4"/>
      <c r="R766" s="4"/>
      <c r="S766" s="4"/>
      <c r="T766" s="4"/>
      <c r="U766" s="4"/>
      <c r="V766" s="4"/>
      <c r="W766" s="4"/>
      <c r="X766" s="4"/>
      <c r="Y766" s="4"/>
      <c r="Z766" s="4"/>
      <c r="AA766" s="4"/>
    </row>
    <row r="767" ht="15.75" customHeight="1">
      <c r="A767" s="37"/>
      <c r="B767" s="37"/>
      <c r="C767" s="37"/>
      <c r="D767" s="38"/>
      <c r="E767" s="4"/>
      <c r="F767" s="4"/>
      <c r="G767" s="4"/>
      <c r="H767" s="4"/>
      <c r="I767" s="4"/>
      <c r="J767" s="4"/>
      <c r="K767" s="4"/>
      <c r="L767" s="4"/>
      <c r="M767" s="4"/>
      <c r="N767" s="4"/>
      <c r="O767" s="4"/>
      <c r="P767" s="4"/>
      <c r="Q767" s="4"/>
      <c r="R767" s="4"/>
      <c r="S767" s="4"/>
      <c r="T767" s="4"/>
      <c r="U767" s="4"/>
      <c r="V767" s="4"/>
      <c r="W767" s="4"/>
      <c r="X767" s="4"/>
      <c r="Y767" s="4"/>
      <c r="Z767" s="4"/>
      <c r="AA767" s="4"/>
    </row>
    <row r="768" ht="15.75" customHeight="1">
      <c r="A768" s="37"/>
      <c r="B768" s="37"/>
      <c r="C768" s="37"/>
      <c r="D768" s="38"/>
      <c r="E768" s="4"/>
      <c r="F768" s="4"/>
      <c r="G768" s="4"/>
      <c r="H768" s="4"/>
      <c r="I768" s="4"/>
      <c r="J768" s="4"/>
      <c r="K768" s="4"/>
      <c r="L768" s="4"/>
      <c r="M768" s="4"/>
      <c r="N768" s="4"/>
      <c r="O768" s="4"/>
      <c r="P768" s="4"/>
      <c r="Q768" s="4"/>
      <c r="R768" s="4"/>
      <c r="S768" s="4"/>
      <c r="T768" s="4"/>
      <c r="U768" s="4"/>
      <c r="V768" s="4"/>
      <c r="W768" s="4"/>
      <c r="X768" s="4"/>
      <c r="Y768" s="4"/>
      <c r="Z768" s="4"/>
      <c r="AA768" s="4"/>
    </row>
    <row r="769" ht="15.75" customHeight="1">
      <c r="A769" s="37"/>
      <c r="B769" s="37"/>
      <c r="C769" s="37"/>
      <c r="D769" s="38"/>
      <c r="E769" s="4"/>
      <c r="F769" s="4"/>
      <c r="G769" s="4"/>
      <c r="H769" s="4"/>
      <c r="I769" s="4"/>
      <c r="J769" s="4"/>
      <c r="K769" s="4"/>
      <c r="L769" s="4"/>
      <c r="M769" s="4"/>
      <c r="N769" s="4"/>
      <c r="O769" s="4"/>
      <c r="P769" s="4"/>
      <c r="Q769" s="4"/>
      <c r="R769" s="4"/>
      <c r="S769" s="4"/>
      <c r="T769" s="4"/>
      <c r="U769" s="4"/>
      <c r="V769" s="4"/>
      <c r="W769" s="4"/>
      <c r="X769" s="4"/>
      <c r="Y769" s="4"/>
      <c r="Z769" s="4"/>
      <c r="AA769" s="4"/>
    </row>
    <row r="770" ht="15.75" customHeight="1">
      <c r="A770" s="37"/>
      <c r="B770" s="37"/>
      <c r="C770" s="37"/>
      <c r="D770" s="38"/>
      <c r="E770" s="4"/>
      <c r="F770" s="4"/>
      <c r="G770" s="4"/>
      <c r="H770" s="4"/>
      <c r="I770" s="4"/>
      <c r="J770" s="4"/>
      <c r="K770" s="4"/>
      <c r="L770" s="4"/>
      <c r="M770" s="4"/>
      <c r="N770" s="4"/>
      <c r="O770" s="4"/>
      <c r="P770" s="4"/>
      <c r="Q770" s="4"/>
      <c r="R770" s="4"/>
      <c r="S770" s="4"/>
      <c r="T770" s="4"/>
      <c r="U770" s="4"/>
      <c r="V770" s="4"/>
      <c r="W770" s="4"/>
      <c r="X770" s="4"/>
      <c r="Y770" s="4"/>
      <c r="Z770" s="4"/>
      <c r="AA770" s="4"/>
    </row>
    <row r="771" ht="15.75" customHeight="1">
      <c r="A771" s="37"/>
      <c r="B771" s="37"/>
      <c r="C771" s="37"/>
      <c r="D771" s="38"/>
      <c r="E771" s="4"/>
      <c r="F771" s="4"/>
      <c r="G771" s="4"/>
      <c r="H771" s="4"/>
      <c r="I771" s="4"/>
      <c r="J771" s="4"/>
      <c r="K771" s="4"/>
      <c r="L771" s="4"/>
      <c r="M771" s="4"/>
      <c r="N771" s="4"/>
      <c r="O771" s="4"/>
      <c r="P771" s="4"/>
      <c r="Q771" s="4"/>
      <c r="R771" s="4"/>
      <c r="S771" s="4"/>
      <c r="T771" s="4"/>
      <c r="U771" s="4"/>
      <c r="V771" s="4"/>
      <c r="W771" s="4"/>
      <c r="X771" s="4"/>
      <c r="Y771" s="4"/>
      <c r="Z771" s="4"/>
      <c r="AA771" s="4"/>
    </row>
    <row r="772" ht="15.75" customHeight="1">
      <c r="A772" s="37"/>
      <c r="B772" s="37"/>
      <c r="C772" s="37"/>
      <c r="D772" s="38"/>
      <c r="E772" s="4"/>
      <c r="F772" s="4"/>
      <c r="G772" s="4"/>
      <c r="H772" s="4"/>
      <c r="I772" s="4"/>
      <c r="J772" s="4"/>
      <c r="K772" s="4"/>
      <c r="L772" s="4"/>
      <c r="M772" s="4"/>
      <c r="N772" s="4"/>
      <c r="O772" s="4"/>
      <c r="P772" s="4"/>
      <c r="Q772" s="4"/>
      <c r="R772" s="4"/>
      <c r="S772" s="4"/>
      <c r="T772" s="4"/>
      <c r="U772" s="4"/>
      <c r="V772" s="4"/>
      <c r="W772" s="4"/>
      <c r="X772" s="4"/>
      <c r="Y772" s="4"/>
      <c r="Z772" s="4"/>
      <c r="AA772" s="4"/>
    </row>
    <row r="773" ht="15.75" customHeight="1">
      <c r="A773" s="37"/>
      <c r="B773" s="37"/>
      <c r="C773" s="37"/>
      <c r="D773" s="38"/>
      <c r="E773" s="4"/>
      <c r="F773" s="4"/>
      <c r="G773" s="4"/>
      <c r="H773" s="4"/>
      <c r="I773" s="4"/>
      <c r="J773" s="4"/>
      <c r="K773" s="4"/>
      <c r="L773" s="4"/>
      <c r="M773" s="4"/>
      <c r="N773" s="4"/>
      <c r="O773" s="4"/>
      <c r="P773" s="4"/>
      <c r="Q773" s="4"/>
      <c r="R773" s="4"/>
      <c r="S773" s="4"/>
      <c r="T773" s="4"/>
      <c r="U773" s="4"/>
      <c r="V773" s="4"/>
      <c r="W773" s="4"/>
      <c r="X773" s="4"/>
      <c r="Y773" s="4"/>
      <c r="Z773" s="4"/>
      <c r="AA773" s="4"/>
    </row>
    <row r="774" ht="15.75" customHeight="1">
      <c r="A774" s="37"/>
      <c r="B774" s="37"/>
      <c r="C774" s="37"/>
      <c r="D774" s="38"/>
      <c r="E774" s="4"/>
      <c r="F774" s="4"/>
      <c r="G774" s="4"/>
      <c r="H774" s="4"/>
      <c r="I774" s="4"/>
      <c r="J774" s="4"/>
      <c r="K774" s="4"/>
      <c r="L774" s="4"/>
      <c r="M774" s="4"/>
      <c r="N774" s="4"/>
      <c r="O774" s="4"/>
      <c r="P774" s="4"/>
      <c r="Q774" s="4"/>
      <c r="R774" s="4"/>
      <c r="S774" s="4"/>
      <c r="T774" s="4"/>
      <c r="U774" s="4"/>
      <c r="V774" s="4"/>
      <c r="W774" s="4"/>
      <c r="X774" s="4"/>
      <c r="Y774" s="4"/>
      <c r="Z774" s="4"/>
      <c r="AA774" s="4"/>
    </row>
    <row r="775" ht="15.75" customHeight="1">
      <c r="A775" s="37"/>
      <c r="B775" s="37"/>
      <c r="C775" s="37"/>
      <c r="D775" s="38"/>
      <c r="E775" s="4"/>
      <c r="F775" s="4"/>
      <c r="G775" s="4"/>
      <c r="H775" s="4"/>
      <c r="I775" s="4"/>
      <c r="J775" s="4"/>
      <c r="K775" s="4"/>
      <c r="L775" s="4"/>
      <c r="M775" s="4"/>
      <c r="N775" s="4"/>
      <c r="O775" s="4"/>
      <c r="P775" s="4"/>
      <c r="Q775" s="4"/>
      <c r="R775" s="4"/>
      <c r="S775" s="4"/>
      <c r="T775" s="4"/>
      <c r="U775" s="4"/>
      <c r="V775" s="4"/>
      <c r="W775" s="4"/>
      <c r="X775" s="4"/>
      <c r="Y775" s="4"/>
      <c r="Z775" s="4"/>
      <c r="AA775" s="4"/>
    </row>
    <row r="776" ht="15.75" customHeight="1">
      <c r="A776" s="37"/>
      <c r="B776" s="37"/>
      <c r="C776" s="37"/>
      <c r="D776" s="38"/>
      <c r="E776" s="4"/>
      <c r="F776" s="4"/>
      <c r="G776" s="4"/>
      <c r="H776" s="4"/>
      <c r="I776" s="4"/>
      <c r="J776" s="4"/>
      <c r="K776" s="4"/>
      <c r="L776" s="4"/>
      <c r="M776" s="4"/>
      <c r="N776" s="4"/>
      <c r="O776" s="4"/>
      <c r="P776" s="4"/>
      <c r="Q776" s="4"/>
      <c r="R776" s="4"/>
      <c r="S776" s="4"/>
      <c r="T776" s="4"/>
      <c r="U776" s="4"/>
      <c r="V776" s="4"/>
      <c r="W776" s="4"/>
      <c r="X776" s="4"/>
      <c r="Y776" s="4"/>
      <c r="Z776" s="4"/>
      <c r="AA776" s="4"/>
    </row>
    <row r="777" ht="15.75" customHeight="1">
      <c r="A777" s="37"/>
      <c r="B777" s="37"/>
      <c r="C777" s="37"/>
      <c r="D777" s="38"/>
      <c r="E777" s="4"/>
      <c r="F777" s="4"/>
      <c r="G777" s="4"/>
      <c r="H777" s="4"/>
      <c r="I777" s="4"/>
      <c r="J777" s="4"/>
      <c r="K777" s="4"/>
      <c r="L777" s="4"/>
      <c r="M777" s="4"/>
      <c r="N777" s="4"/>
      <c r="O777" s="4"/>
      <c r="P777" s="4"/>
      <c r="Q777" s="4"/>
      <c r="R777" s="4"/>
      <c r="S777" s="4"/>
      <c r="T777" s="4"/>
      <c r="U777" s="4"/>
      <c r="V777" s="4"/>
      <c r="W777" s="4"/>
      <c r="X777" s="4"/>
      <c r="Y777" s="4"/>
      <c r="Z777" s="4"/>
      <c r="AA777" s="4"/>
    </row>
    <row r="778" ht="15.75" customHeight="1">
      <c r="A778" s="37"/>
      <c r="B778" s="37"/>
      <c r="C778" s="37"/>
      <c r="D778" s="38"/>
      <c r="E778" s="4"/>
      <c r="F778" s="4"/>
      <c r="G778" s="4"/>
      <c r="H778" s="4"/>
      <c r="I778" s="4"/>
      <c r="J778" s="4"/>
      <c r="K778" s="4"/>
      <c r="L778" s="4"/>
      <c r="M778" s="4"/>
      <c r="N778" s="4"/>
      <c r="O778" s="4"/>
      <c r="P778" s="4"/>
      <c r="Q778" s="4"/>
      <c r="R778" s="4"/>
      <c r="S778" s="4"/>
      <c r="T778" s="4"/>
      <c r="U778" s="4"/>
      <c r="V778" s="4"/>
      <c r="W778" s="4"/>
      <c r="X778" s="4"/>
      <c r="Y778" s="4"/>
      <c r="Z778" s="4"/>
      <c r="AA778" s="4"/>
    </row>
    <row r="779" ht="15.75" customHeight="1">
      <c r="A779" s="37"/>
      <c r="B779" s="37"/>
      <c r="C779" s="37"/>
      <c r="D779" s="38"/>
      <c r="E779" s="4"/>
      <c r="F779" s="4"/>
      <c r="G779" s="4"/>
      <c r="H779" s="4"/>
      <c r="I779" s="4"/>
      <c r="J779" s="4"/>
      <c r="K779" s="4"/>
      <c r="L779" s="4"/>
      <c r="M779" s="4"/>
      <c r="N779" s="4"/>
      <c r="O779" s="4"/>
      <c r="P779" s="4"/>
      <c r="Q779" s="4"/>
      <c r="R779" s="4"/>
      <c r="S779" s="4"/>
      <c r="T779" s="4"/>
      <c r="U779" s="4"/>
      <c r="V779" s="4"/>
      <c r="W779" s="4"/>
      <c r="X779" s="4"/>
      <c r="Y779" s="4"/>
      <c r="Z779" s="4"/>
      <c r="AA779" s="4"/>
    </row>
    <row r="780" ht="15.75" customHeight="1">
      <c r="A780" s="37"/>
      <c r="B780" s="37"/>
      <c r="C780" s="37"/>
      <c r="D780" s="38"/>
      <c r="E780" s="4"/>
      <c r="F780" s="4"/>
      <c r="G780" s="4"/>
      <c r="H780" s="4"/>
      <c r="I780" s="4"/>
      <c r="J780" s="4"/>
      <c r="K780" s="4"/>
      <c r="L780" s="4"/>
      <c r="M780" s="4"/>
      <c r="N780" s="4"/>
      <c r="O780" s="4"/>
      <c r="P780" s="4"/>
      <c r="Q780" s="4"/>
      <c r="R780" s="4"/>
      <c r="S780" s="4"/>
      <c r="T780" s="4"/>
      <c r="U780" s="4"/>
      <c r="V780" s="4"/>
      <c r="W780" s="4"/>
      <c r="X780" s="4"/>
      <c r="Y780" s="4"/>
      <c r="Z780" s="4"/>
      <c r="AA780" s="4"/>
    </row>
    <row r="781" ht="15.75" customHeight="1">
      <c r="A781" s="37"/>
      <c r="B781" s="37"/>
      <c r="C781" s="37"/>
      <c r="D781" s="38"/>
      <c r="E781" s="4"/>
      <c r="F781" s="4"/>
      <c r="G781" s="4"/>
      <c r="H781" s="4"/>
      <c r="I781" s="4"/>
      <c r="J781" s="4"/>
      <c r="K781" s="4"/>
      <c r="L781" s="4"/>
      <c r="M781" s="4"/>
      <c r="N781" s="4"/>
      <c r="O781" s="4"/>
      <c r="P781" s="4"/>
      <c r="Q781" s="4"/>
      <c r="R781" s="4"/>
      <c r="S781" s="4"/>
      <c r="T781" s="4"/>
      <c r="U781" s="4"/>
      <c r="V781" s="4"/>
      <c r="W781" s="4"/>
      <c r="X781" s="4"/>
      <c r="Y781" s="4"/>
      <c r="Z781" s="4"/>
      <c r="AA781" s="4"/>
    </row>
    <row r="782" ht="15.75" customHeight="1">
      <c r="A782" s="37"/>
      <c r="B782" s="37"/>
      <c r="C782" s="37"/>
      <c r="D782" s="38"/>
      <c r="E782" s="4"/>
      <c r="F782" s="4"/>
      <c r="G782" s="4"/>
      <c r="H782" s="4"/>
      <c r="I782" s="4"/>
      <c r="J782" s="4"/>
      <c r="K782" s="4"/>
      <c r="L782" s="4"/>
      <c r="M782" s="4"/>
      <c r="N782" s="4"/>
      <c r="O782" s="4"/>
      <c r="P782" s="4"/>
      <c r="Q782" s="4"/>
      <c r="R782" s="4"/>
      <c r="S782" s="4"/>
      <c r="T782" s="4"/>
      <c r="U782" s="4"/>
      <c r="V782" s="4"/>
      <c r="W782" s="4"/>
      <c r="X782" s="4"/>
      <c r="Y782" s="4"/>
      <c r="Z782" s="4"/>
      <c r="AA782" s="4"/>
    </row>
    <row r="783" ht="15.75" customHeight="1">
      <c r="A783" s="37"/>
      <c r="B783" s="37"/>
      <c r="C783" s="37"/>
      <c r="D783" s="38"/>
      <c r="E783" s="4"/>
      <c r="F783" s="4"/>
      <c r="G783" s="4"/>
      <c r="H783" s="4"/>
      <c r="I783" s="4"/>
      <c r="J783" s="4"/>
      <c r="K783" s="4"/>
      <c r="L783" s="4"/>
      <c r="M783" s="4"/>
      <c r="N783" s="4"/>
      <c r="O783" s="4"/>
      <c r="P783" s="4"/>
      <c r="Q783" s="4"/>
      <c r="R783" s="4"/>
      <c r="S783" s="4"/>
      <c r="T783" s="4"/>
      <c r="U783" s="4"/>
      <c r="V783" s="4"/>
      <c r="W783" s="4"/>
      <c r="X783" s="4"/>
      <c r="Y783" s="4"/>
      <c r="Z783" s="4"/>
      <c r="AA783" s="4"/>
    </row>
    <row r="784" ht="15.75" customHeight="1">
      <c r="A784" s="37"/>
      <c r="B784" s="37"/>
      <c r="C784" s="37"/>
      <c r="D784" s="38"/>
      <c r="E784" s="4"/>
      <c r="F784" s="4"/>
      <c r="G784" s="4"/>
      <c r="H784" s="4"/>
      <c r="I784" s="4"/>
      <c r="J784" s="4"/>
      <c r="K784" s="4"/>
      <c r="L784" s="4"/>
      <c r="M784" s="4"/>
      <c r="N784" s="4"/>
      <c r="O784" s="4"/>
      <c r="P784" s="4"/>
      <c r="Q784" s="4"/>
      <c r="R784" s="4"/>
      <c r="S784" s="4"/>
      <c r="T784" s="4"/>
      <c r="U784" s="4"/>
      <c r="V784" s="4"/>
      <c r="W784" s="4"/>
      <c r="X784" s="4"/>
      <c r="Y784" s="4"/>
      <c r="Z784" s="4"/>
      <c r="AA784" s="4"/>
    </row>
    <row r="785" ht="15.75" customHeight="1">
      <c r="A785" s="37"/>
      <c r="B785" s="37"/>
      <c r="C785" s="37"/>
      <c r="D785" s="38"/>
      <c r="E785" s="4"/>
      <c r="F785" s="4"/>
      <c r="G785" s="4"/>
      <c r="H785" s="4"/>
      <c r="I785" s="4"/>
      <c r="J785" s="4"/>
      <c r="K785" s="4"/>
      <c r="L785" s="4"/>
      <c r="M785" s="4"/>
      <c r="N785" s="4"/>
      <c r="O785" s="4"/>
      <c r="P785" s="4"/>
      <c r="Q785" s="4"/>
      <c r="R785" s="4"/>
      <c r="S785" s="4"/>
      <c r="T785" s="4"/>
      <c r="U785" s="4"/>
      <c r="V785" s="4"/>
      <c r="W785" s="4"/>
      <c r="X785" s="4"/>
      <c r="Y785" s="4"/>
      <c r="Z785" s="4"/>
      <c r="AA785" s="4"/>
    </row>
    <row r="786" ht="15.75" customHeight="1">
      <c r="A786" s="37"/>
      <c r="B786" s="37"/>
      <c r="C786" s="37"/>
      <c r="D786" s="38"/>
      <c r="E786" s="4"/>
      <c r="F786" s="4"/>
      <c r="G786" s="4"/>
      <c r="H786" s="4"/>
      <c r="I786" s="4"/>
      <c r="J786" s="4"/>
      <c r="K786" s="4"/>
      <c r="L786" s="4"/>
      <c r="M786" s="4"/>
      <c r="N786" s="4"/>
      <c r="O786" s="4"/>
      <c r="P786" s="4"/>
      <c r="Q786" s="4"/>
      <c r="R786" s="4"/>
      <c r="S786" s="4"/>
      <c r="T786" s="4"/>
      <c r="U786" s="4"/>
      <c r="V786" s="4"/>
      <c r="W786" s="4"/>
      <c r="X786" s="4"/>
      <c r="Y786" s="4"/>
      <c r="Z786" s="4"/>
      <c r="AA786" s="4"/>
    </row>
    <row r="787" ht="15.75" customHeight="1">
      <c r="A787" s="37"/>
      <c r="B787" s="37"/>
      <c r="C787" s="37"/>
      <c r="D787" s="38"/>
      <c r="E787" s="4"/>
      <c r="F787" s="4"/>
      <c r="G787" s="4"/>
      <c r="H787" s="4"/>
      <c r="I787" s="4"/>
      <c r="J787" s="4"/>
      <c r="K787" s="4"/>
      <c r="L787" s="4"/>
      <c r="M787" s="4"/>
      <c r="N787" s="4"/>
      <c r="O787" s="4"/>
      <c r="P787" s="4"/>
      <c r="Q787" s="4"/>
      <c r="R787" s="4"/>
      <c r="S787" s="4"/>
      <c r="T787" s="4"/>
      <c r="U787" s="4"/>
      <c r="V787" s="4"/>
      <c r="W787" s="4"/>
      <c r="X787" s="4"/>
      <c r="Y787" s="4"/>
      <c r="Z787" s="4"/>
      <c r="AA787" s="4"/>
    </row>
    <row r="788" ht="15.75" customHeight="1">
      <c r="A788" s="37"/>
      <c r="B788" s="37"/>
      <c r="C788" s="37"/>
      <c r="D788" s="38"/>
      <c r="E788" s="4"/>
      <c r="F788" s="4"/>
      <c r="G788" s="4"/>
      <c r="H788" s="4"/>
      <c r="I788" s="4"/>
      <c r="J788" s="4"/>
      <c r="K788" s="4"/>
      <c r="L788" s="4"/>
      <c r="M788" s="4"/>
      <c r="N788" s="4"/>
      <c r="O788" s="4"/>
      <c r="P788" s="4"/>
      <c r="Q788" s="4"/>
      <c r="R788" s="4"/>
      <c r="S788" s="4"/>
      <c r="T788" s="4"/>
      <c r="U788" s="4"/>
      <c r="V788" s="4"/>
      <c r="W788" s="4"/>
      <c r="X788" s="4"/>
      <c r="Y788" s="4"/>
      <c r="Z788" s="4"/>
      <c r="AA788" s="4"/>
    </row>
    <row r="789" ht="15.75" customHeight="1">
      <c r="A789" s="37"/>
      <c r="B789" s="37"/>
      <c r="C789" s="37"/>
      <c r="D789" s="38"/>
      <c r="E789" s="4"/>
      <c r="F789" s="4"/>
      <c r="G789" s="4"/>
      <c r="H789" s="4"/>
      <c r="I789" s="4"/>
      <c r="J789" s="4"/>
      <c r="K789" s="4"/>
      <c r="L789" s="4"/>
      <c r="M789" s="4"/>
      <c r="N789" s="4"/>
      <c r="O789" s="4"/>
      <c r="P789" s="4"/>
      <c r="Q789" s="4"/>
      <c r="R789" s="4"/>
      <c r="S789" s="4"/>
      <c r="T789" s="4"/>
      <c r="U789" s="4"/>
      <c r="V789" s="4"/>
      <c r="W789" s="4"/>
      <c r="X789" s="4"/>
      <c r="Y789" s="4"/>
      <c r="Z789" s="4"/>
      <c r="AA789" s="4"/>
    </row>
    <row r="790" ht="15.75" customHeight="1">
      <c r="A790" s="37"/>
      <c r="B790" s="37"/>
      <c r="C790" s="37"/>
      <c r="D790" s="38"/>
      <c r="E790" s="4"/>
      <c r="F790" s="4"/>
      <c r="G790" s="4"/>
      <c r="H790" s="4"/>
      <c r="I790" s="4"/>
      <c r="J790" s="4"/>
      <c r="K790" s="4"/>
      <c r="L790" s="4"/>
      <c r="M790" s="4"/>
      <c r="N790" s="4"/>
      <c r="O790" s="4"/>
      <c r="P790" s="4"/>
      <c r="Q790" s="4"/>
      <c r="R790" s="4"/>
      <c r="S790" s="4"/>
      <c r="T790" s="4"/>
      <c r="U790" s="4"/>
      <c r="V790" s="4"/>
      <c r="W790" s="4"/>
      <c r="X790" s="4"/>
      <c r="Y790" s="4"/>
      <c r="Z790" s="4"/>
      <c r="AA790" s="4"/>
    </row>
    <row r="791" ht="15.75" customHeight="1">
      <c r="A791" s="37"/>
      <c r="B791" s="37"/>
      <c r="C791" s="37"/>
      <c r="D791" s="38"/>
      <c r="E791" s="4"/>
      <c r="F791" s="4"/>
      <c r="G791" s="4"/>
      <c r="H791" s="4"/>
      <c r="I791" s="4"/>
      <c r="J791" s="4"/>
      <c r="K791" s="4"/>
      <c r="L791" s="4"/>
      <c r="M791" s="4"/>
      <c r="N791" s="4"/>
      <c r="O791" s="4"/>
      <c r="P791" s="4"/>
      <c r="Q791" s="4"/>
      <c r="R791" s="4"/>
      <c r="S791" s="4"/>
      <c r="T791" s="4"/>
      <c r="U791" s="4"/>
      <c r="V791" s="4"/>
      <c r="W791" s="4"/>
      <c r="X791" s="4"/>
      <c r="Y791" s="4"/>
      <c r="Z791" s="4"/>
      <c r="AA791" s="4"/>
    </row>
    <row r="792" ht="15.75" customHeight="1">
      <c r="A792" s="37"/>
      <c r="B792" s="37"/>
      <c r="C792" s="37"/>
      <c r="D792" s="38"/>
      <c r="E792" s="4"/>
      <c r="F792" s="4"/>
      <c r="G792" s="4"/>
      <c r="H792" s="4"/>
      <c r="I792" s="4"/>
      <c r="J792" s="4"/>
      <c r="K792" s="4"/>
      <c r="L792" s="4"/>
      <c r="M792" s="4"/>
      <c r="N792" s="4"/>
      <c r="O792" s="4"/>
      <c r="P792" s="4"/>
      <c r="Q792" s="4"/>
      <c r="R792" s="4"/>
      <c r="S792" s="4"/>
      <c r="T792" s="4"/>
      <c r="U792" s="4"/>
      <c r="V792" s="4"/>
      <c r="W792" s="4"/>
      <c r="X792" s="4"/>
      <c r="Y792" s="4"/>
      <c r="Z792" s="4"/>
      <c r="AA792" s="4"/>
    </row>
    <row r="793" ht="15.75" customHeight="1">
      <c r="A793" s="37"/>
      <c r="B793" s="37"/>
      <c r="C793" s="37"/>
      <c r="D793" s="38"/>
      <c r="E793" s="4"/>
      <c r="F793" s="4"/>
      <c r="G793" s="4"/>
      <c r="H793" s="4"/>
      <c r="I793" s="4"/>
      <c r="J793" s="4"/>
      <c r="K793" s="4"/>
      <c r="L793" s="4"/>
      <c r="M793" s="4"/>
      <c r="N793" s="4"/>
      <c r="O793" s="4"/>
      <c r="P793" s="4"/>
      <c r="Q793" s="4"/>
      <c r="R793" s="4"/>
      <c r="S793" s="4"/>
      <c r="T793" s="4"/>
      <c r="U793" s="4"/>
      <c r="V793" s="4"/>
      <c r="W793" s="4"/>
      <c r="X793" s="4"/>
      <c r="Y793" s="4"/>
      <c r="Z793" s="4"/>
      <c r="AA793" s="4"/>
    </row>
    <row r="794" ht="15.75" customHeight="1">
      <c r="A794" s="37"/>
      <c r="B794" s="37"/>
      <c r="C794" s="37"/>
      <c r="D794" s="38"/>
      <c r="E794" s="4"/>
      <c r="F794" s="4"/>
      <c r="G794" s="4"/>
      <c r="H794" s="4"/>
      <c r="I794" s="4"/>
      <c r="J794" s="4"/>
      <c r="K794" s="4"/>
      <c r="L794" s="4"/>
      <c r="M794" s="4"/>
      <c r="N794" s="4"/>
      <c r="O794" s="4"/>
      <c r="P794" s="4"/>
      <c r="Q794" s="4"/>
      <c r="R794" s="4"/>
      <c r="S794" s="4"/>
      <c r="T794" s="4"/>
      <c r="U794" s="4"/>
      <c r="V794" s="4"/>
      <c r="W794" s="4"/>
      <c r="X794" s="4"/>
      <c r="Y794" s="4"/>
      <c r="Z794" s="4"/>
      <c r="AA794" s="4"/>
    </row>
    <row r="795" ht="15.75" customHeight="1">
      <c r="A795" s="37"/>
      <c r="B795" s="37"/>
      <c r="C795" s="37"/>
      <c r="D795" s="38"/>
      <c r="E795" s="4"/>
      <c r="F795" s="4"/>
      <c r="G795" s="4"/>
      <c r="H795" s="4"/>
      <c r="I795" s="4"/>
      <c r="J795" s="4"/>
      <c r="K795" s="4"/>
      <c r="L795" s="4"/>
      <c r="M795" s="4"/>
      <c r="N795" s="4"/>
      <c r="O795" s="4"/>
      <c r="P795" s="4"/>
      <c r="Q795" s="4"/>
      <c r="R795" s="4"/>
      <c r="S795" s="4"/>
      <c r="T795" s="4"/>
      <c r="U795" s="4"/>
      <c r="V795" s="4"/>
      <c r="W795" s="4"/>
      <c r="X795" s="4"/>
      <c r="Y795" s="4"/>
      <c r="Z795" s="4"/>
      <c r="AA795" s="4"/>
    </row>
    <row r="796" ht="15.75" customHeight="1">
      <c r="A796" s="37"/>
      <c r="B796" s="37"/>
      <c r="C796" s="37"/>
      <c r="D796" s="38"/>
      <c r="E796" s="4"/>
      <c r="F796" s="4"/>
      <c r="G796" s="4"/>
      <c r="H796" s="4"/>
      <c r="I796" s="4"/>
      <c r="J796" s="4"/>
      <c r="K796" s="4"/>
      <c r="L796" s="4"/>
      <c r="M796" s="4"/>
      <c r="N796" s="4"/>
      <c r="O796" s="4"/>
      <c r="P796" s="4"/>
      <c r="Q796" s="4"/>
      <c r="R796" s="4"/>
      <c r="S796" s="4"/>
      <c r="T796" s="4"/>
      <c r="U796" s="4"/>
      <c r="V796" s="4"/>
      <c r="W796" s="4"/>
      <c r="X796" s="4"/>
      <c r="Y796" s="4"/>
      <c r="Z796" s="4"/>
      <c r="AA796" s="4"/>
    </row>
    <row r="797" ht="15.75" customHeight="1">
      <c r="A797" s="37"/>
      <c r="B797" s="37"/>
      <c r="C797" s="37"/>
      <c r="D797" s="38"/>
      <c r="E797" s="4"/>
      <c r="F797" s="4"/>
      <c r="G797" s="4"/>
      <c r="H797" s="4"/>
      <c r="I797" s="4"/>
      <c r="J797" s="4"/>
      <c r="K797" s="4"/>
      <c r="L797" s="4"/>
      <c r="M797" s="4"/>
      <c r="N797" s="4"/>
      <c r="O797" s="4"/>
      <c r="P797" s="4"/>
      <c r="Q797" s="4"/>
      <c r="R797" s="4"/>
      <c r="S797" s="4"/>
      <c r="T797" s="4"/>
      <c r="U797" s="4"/>
      <c r="V797" s="4"/>
      <c r="W797" s="4"/>
      <c r="X797" s="4"/>
      <c r="Y797" s="4"/>
      <c r="Z797" s="4"/>
      <c r="AA797" s="4"/>
    </row>
    <row r="798" ht="15.75" customHeight="1">
      <c r="A798" s="37"/>
      <c r="B798" s="37"/>
      <c r="C798" s="37"/>
      <c r="D798" s="38"/>
      <c r="E798" s="4"/>
      <c r="F798" s="4"/>
      <c r="G798" s="4"/>
      <c r="H798" s="4"/>
      <c r="I798" s="4"/>
      <c r="J798" s="4"/>
      <c r="K798" s="4"/>
      <c r="L798" s="4"/>
      <c r="M798" s="4"/>
      <c r="N798" s="4"/>
      <c r="O798" s="4"/>
      <c r="P798" s="4"/>
      <c r="Q798" s="4"/>
      <c r="R798" s="4"/>
      <c r="S798" s="4"/>
      <c r="T798" s="4"/>
      <c r="U798" s="4"/>
      <c r="V798" s="4"/>
      <c r="W798" s="4"/>
      <c r="X798" s="4"/>
      <c r="Y798" s="4"/>
      <c r="Z798" s="4"/>
      <c r="AA798" s="4"/>
    </row>
    <row r="799" ht="15.75" customHeight="1">
      <c r="A799" s="37"/>
      <c r="B799" s="37"/>
      <c r="C799" s="37"/>
      <c r="D799" s="38"/>
      <c r="E799" s="4"/>
      <c r="F799" s="4"/>
      <c r="G799" s="4"/>
      <c r="H799" s="4"/>
      <c r="I799" s="4"/>
      <c r="J799" s="4"/>
      <c r="K799" s="4"/>
      <c r="L799" s="4"/>
      <c r="M799" s="4"/>
      <c r="N799" s="4"/>
      <c r="O799" s="4"/>
      <c r="P799" s="4"/>
      <c r="Q799" s="4"/>
      <c r="R799" s="4"/>
      <c r="S799" s="4"/>
      <c r="T799" s="4"/>
      <c r="U799" s="4"/>
      <c r="V799" s="4"/>
      <c r="W799" s="4"/>
      <c r="X799" s="4"/>
      <c r="Y799" s="4"/>
      <c r="Z799" s="4"/>
      <c r="AA799" s="4"/>
    </row>
    <row r="800" ht="15.75" customHeight="1">
      <c r="A800" s="37"/>
      <c r="B800" s="37"/>
      <c r="C800" s="37"/>
      <c r="D800" s="38"/>
      <c r="E800" s="4"/>
      <c r="F800" s="4"/>
      <c r="G800" s="4"/>
      <c r="H800" s="4"/>
      <c r="I800" s="4"/>
      <c r="J800" s="4"/>
      <c r="K800" s="4"/>
      <c r="L800" s="4"/>
      <c r="M800" s="4"/>
      <c r="N800" s="4"/>
      <c r="O800" s="4"/>
      <c r="P800" s="4"/>
      <c r="Q800" s="4"/>
      <c r="R800" s="4"/>
      <c r="S800" s="4"/>
      <c r="T800" s="4"/>
      <c r="U800" s="4"/>
      <c r="V800" s="4"/>
      <c r="W800" s="4"/>
      <c r="X800" s="4"/>
      <c r="Y800" s="4"/>
      <c r="Z800" s="4"/>
      <c r="AA800" s="4"/>
    </row>
    <row r="801" ht="15.75" customHeight="1">
      <c r="A801" s="37"/>
      <c r="B801" s="37"/>
      <c r="C801" s="37"/>
      <c r="D801" s="38"/>
      <c r="E801" s="4"/>
      <c r="F801" s="4"/>
      <c r="G801" s="4"/>
      <c r="H801" s="4"/>
      <c r="I801" s="4"/>
      <c r="J801" s="4"/>
      <c r="K801" s="4"/>
      <c r="L801" s="4"/>
      <c r="M801" s="4"/>
      <c r="N801" s="4"/>
      <c r="O801" s="4"/>
      <c r="P801" s="4"/>
      <c r="Q801" s="4"/>
      <c r="R801" s="4"/>
      <c r="S801" s="4"/>
      <c r="T801" s="4"/>
      <c r="U801" s="4"/>
      <c r="V801" s="4"/>
      <c r="W801" s="4"/>
      <c r="X801" s="4"/>
      <c r="Y801" s="4"/>
      <c r="Z801" s="4"/>
      <c r="AA801" s="4"/>
    </row>
    <row r="802" ht="15.75" customHeight="1">
      <c r="A802" s="37"/>
      <c r="B802" s="37"/>
      <c r="C802" s="37"/>
      <c r="D802" s="38"/>
      <c r="E802" s="4"/>
      <c r="F802" s="4"/>
      <c r="G802" s="4"/>
      <c r="H802" s="4"/>
      <c r="I802" s="4"/>
      <c r="J802" s="4"/>
      <c r="K802" s="4"/>
      <c r="L802" s="4"/>
      <c r="M802" s="4"/>
      <c r="N802" s="4"/>
      <c r="O802" s="4"/>
      <c r="P802" s="4"/>
      <c r="Q802" s="4"/>
      <c r="R802" s="4"/>
      <c r="S802" s="4"/>
      <c r="T802" s="4"/>
      <c r="U802" s="4"/>
      <c r="V802" s="4"/>
      <c r="W802" s="4"/>
      <c r="X802" s="4"/>
      <c r="Y802" s="4"/>
      <c r="Z802" s="4"/>
      <c r="AA802" s="4"/>
    </row>
    <row r="803" ht="15.75" customHeight="1">
      <c r="A803" s="37"/>
      <c r="B803" s="37"/>
      <c r="C803" s="37"/>
      <c r="D803" s="38"/>
      <c r="E803" s="4"/>
      <c r="F803" s="4"/>
      <c r="G803" s="4"/>
      <c r="H803" s="4"/>
      <c r="I803" s="4"/>
      <c r="J803" s="4"/>
      <c r="K803" s="4"/>
      <c r="L803" s="4"/>
      <c r="M803" s="4"/>
      <c r="N803" s="4"/>
      <c r="O803" s="4"/>
      <c r="P803" s="4"/>
      <c r="Q803" s="4"/>
      <c r="R803" s="4"/>
      <c r="S803" s="4"/>
      <c r="T803" s="4"/>
      <c r="U803" s="4"/>
      <c r="V803" s="4"/>
      <c r="W803" s="4"/>
      <c r="X803" s="4"/>
      <c r="Y803" s="4"/>
      <c r="Z803" s="4"/>
      <c r="AA803" s="4"/>
    </row>
    <row r="804" ht="15.75" customHeight="1">
      <c r="A804" s="37"/>
      <c r="B804" s="37"/>
      <c r="C804" s="37"/>
      <c r="D804" s="38"/>
      <c r="E804" s="4"/>
      <c r="F804" s="4"/>
      <c r="G804" s="4"/>
      <c r="H804" s="4"/>
      <c r="I804" s="4"/>
      <c r="J804" s="4"/>
      <c r="K804" s="4"/>
      <c r="L804" s="4"/>
      <c r="M804" s="4"/>
      <c r="N804" s="4"/>
      <c r="O804" s="4"/>
      <c r="P804" s="4"/>
      <c r="Q804" s="4"/>
      <c r="R804" s="4"/>
      <c r="S804" s="4"/>
      <c r="T804" s="4"/>
      <c r="U804" s="4"/>
      <c r="V804" s="4"/>
      <c r="W804" s="4"/>
      <c r="X804" s="4"/>
      <c r="Y804" s="4"/>
      <c r="Z804" s="4"/>
      <c r="AA804" s="4"/>
    </row>
    <row r="805" ht="15.75" customHeight="1">
      <c r="A805" s="37"/>
      <c r="B805" s="37"/>
      <c r="C805" s="37"/>
      <c r="D805" s="38"/>
      <c r="E805" s="4"/>
      <c r="F805" s="4"/>
      <c r="G805" s="4"/>
      <c r="H805" s="4"/>
      <c r="I805" s="4"/>
      <c r="J805" s="4"/>
      <c r="K805" s="4"/>
      <c r="L805" s="4"/>
      <c r="M805" s="4"/>
      <c r="N805" s="4"/>
      <c r="O805" s="4"/>
      <c r="P805" s="4"/>
      <c r="Q805" s="4"/>
      <c r="R805" s="4"/>
      <c r="S805" s="4"/>
      <c r="T805" s="4"/>
      <c r="U805" s="4"/>
      <c r="V805" s="4"/>
      <c r="W805" s="4"/>
      <c r="X805" s="4"/>
      <c r="Y805" s="4"/>
      <c r="Z805" s="4"/>
      <c r="AA805" s="4"/>
    </row>
    <row r="806" ht="15.75" customHeight="1">
      <c r="A806" s="37"/>
      <c r="B806" s="37"/>
      <c r="C806" s="37"/>
      <c r="D806" s="38"/>
      <c r="E806" s="4"/>
      <c r="F806" s="4"/>
      <c r="G806" s="4"/>
      <c r="H806" s="4"/>
      <c r="I806" s="4"/>
      <c r="J806" s="4"/>
      <c r="K806" s="4"/>
      <c r="L806" s="4"/>
      <c r="M806" s="4"/>
      <c r="N806" s="4"/>
      <c r="O806" s="4"/>
      <c r="P806" s="4"/>
      <c r="Q806" s="4"/>
      <c r="R806" s="4"/>
      <c r="S806" s="4"/>
      <c r="T806" s="4"/>
      <c r="U806" s="4"/>
      <c r="V806" s="4"/>
      <c r="W806" s="4"/>
      <c r="X806" s="4"/>
      <c r="Y806" s="4"/>
      <c r="Z806" s="4"/>
      <c r="AA806" s="4"/>
    </row>
    <row r="807" ht="15.75" customHeight="1">
      <c r="A807" s="37"/>
      <c r="B807" s="37"/>
      <c r="C807" s="37"/>
      <c r="D807" s="38"/>
      <c r="E807" s="4"/>
      <c r="F807" s="4"/>
      <c r="G807" s="4"/>
      <c r="H807" s="4"/>
      <c r="I807" s="4"/>
      <c r="J807" s="4"/>
      <c r="K807" s="4"/>
      <c r="L807" s="4"/>
      <c r="M807" s="4"/>
      <c r="N807" s="4"/>
      <c r="O807" s="4"/>
      <c r="P807" s="4"/>
      <c r="Q807" s="4"/>
      <c r="R807" s="4"/>
      <c r="S807" s="4"/>
      <c r="T807" s="4"/>
      <c r="U807" s="4"/>
      <c r="V807" s="4"/>
      <c r="W807" s="4"/>
      <c r="X807" s="4"/>
      <c r="Y807" s="4"/>
      <c r="Z807" s="4"/>
      <c r="AA807" s="4"/>
    </row>
    <row r="808" ht="15.75" customHeight="1">
      <c r="A808" s="37"/>
      <c r="B808" s="37"/>
      <c r="C808" s="37"/>
      <c r="D808" s="38"/>
      <c r="E808" s="4"/>
      <c r="F808" s="4"/>
      <c r="G808" s="4"/>
      <c r="H808" s="4"/>
      <c r="I808" s="4"/>
      <c r="J808" s="4"/>
      <c r="K808" s="4"/>
      <c r="L808" s="4"/>
      <c r="M808" s="4"/>
      <c r="N808" s="4"/>
      <c r="O808" s="4"/>
      <c r="P808" s="4"/>
      <c r="Q808" s="4"/>
      <c r="R808" s="4"/>
      <c r="S808" s="4"/>
      <c r="T808" s="4"/>
      <c r="U808" s="4"/>
      <c r="V808" s="4"/>
      <c r="W808" s="4"/>
      <c r="X808" s="4"/>
      <c r="Y808" s="4"/>
      <c r="Z808" s="4"/>
      <c r="AA808" s="4"/>
    </row>
    <row r="809" ht="15.75" customHeight="1">
      <c r="A809" s="37"/>
      <c r="B809" s="37"/>
      <c r="C809" s="37"/>
      <c r="D809" s="38"/>
      <c r="E809" s="4"/>
      <c r="F809" s="4"/>
      <c r="G809" s="4"/>
      <c r="H809" s="4"/>
      <c r="I809" s="4"/>
      <c r="J809" s="4"/>
      <c r="K809" s="4"/>
      <c r="L809" s="4"/>
      <c r="M809" s="4"/>
      <c r="N809" s="4"/>
      <c r="O809" s="4"/>
      <c r="P809" s="4"/>
      <c r="Q809" s="4"/>
      <c r="R809" s="4"/>
      <c r="S809" s="4"/>
      <c r="T809" s="4"/>
      <c r="U809" s="4"/>
      <c r="V809" s="4"/>
      <c r="W809" s="4"/>
      <c r="X809" s="4"/>
      <c r="Y809" s="4"/>
      <c r="Z809" s="4"/>
      <c r="AA809" s="4"/>
    </row>
    <row r="810" ht="15.75" customHeight="1">
      <c r="A810" s="37"/>
      <c r="B810" s="37"/>
      <c r="C810" s="37"/>
      <c r="D810" s="38"/>
      <c r="E810" s="4"/>
      <c r="F810" s="4"/>
      <c r="G810" s="4"/>
      <c r="H810" s="4"/>
      <c r="I810" s="4"/>
      <c r="J810" s="4"/>
      <c r="K810" s="4"/>
      <c r="L810" s="4"/>
      <c r="M810" s="4"/>
      <c r="N810" s="4"/>
      <c r="O810" s="4"/>
      <c r="P810" s="4"/>
      <c r="Q810" s="4"/>
      <c r="R810" s="4"/>
      <c r="S810" s="4"/>
      <c r="T810" s="4"/>
      <c r="U810" s="4"/>
      <c r="V810" s="4"/>
      <c r="W810" s="4"/>
      <c r="X810" s="4"/>
      <c r="Y810" s="4"/>
      <c r="Z810" s="4"/>
      <c r="AA810" s="4"/>
    </row>
    <row r="811" ht="15.75" customHeight="1">
      <c r="A811" s="37"/>
      <c r="B811" s="37"/>
      <c r="C811" s="37"/>
      <c r="D811" s="38"/>
      <c r="E811" s="4"/>
      <c r="F811" s="4"/>
      <c r="G811" s="4"/>
      <c r="H811" s="4"/>
      <c r="I811" s="4"/>
      <c r="J811" s="4"/>
      <c r="K811" s="4"/>
      <c r="L811" s="4"/>
      <c r="M811" s="4"/>
      <c r="N811" s="4"/>
      <c r="O811" s="4"/>
      <c r="P811" s="4"/>
      <c r="Q811" s="4"/>
      <c r="R811" s="4"/>
      <c r="S811" s="4"/>
      <c r="T811" s="4"/>
      <c r="U811" s="4"/>
      <c r="V811" s="4"/>
      <c r="W811" s="4"/>
      <c r="X811" s="4"/>
      <c r="Y811" s="4"/>
      <c r="Z811" s="4"/>
      <c r="AA811" s="4"/>
    </row>
    <row r="812" ht="15.75" customHeight="1">
      <c r="A812" s="37"/>
      <c r="B812" s="37"/>
      <c r="C812" s="37"/>
      <c r="D812" s="38"/>
      <c r="E812" s="4"/>
      <c r="F812" s="4"/>
      <c r="G812" s="4"/>
      <c r="H812" s="4"/>
      <c r="I812" s="4"/>
      <c r="J812" s="4"/>
      <c r="K812" s="4"/>
      <c r="L812" s="4"/>
      <c r="M812" s="4"/>
      <c r="N812" s="4"/>
      <c r="O812" s="4"/>
      <c r="P812" s="4"/>
      <c r="Q812" s="4"/>
      <c r="R812" s="4"/>
      <c r="S812" s="4"/>
      <c r="T812" s="4"/>
      <c r="U812" s="4"/>
      <c r="V812" s="4"/>
      <c r="W812" s="4"/>
      <c r="X812" s="4"/>
      <c r="Y812" s="4"/>
      <c r="Z812" s="4"/>
      <c r="AA812" s="4"/>
    </row>
    <row r="813" ht="15.75" customHeight="1">
      <c r="A813" s="37"/>
      <c r="B813" s="37"/>
      <c r="C813" s="37"/>
      <c r="D813" s="38"/>
      <c r="E813" s="4"/>
      <c r="F813" s="4"/>
      <c r="G813" s="4"/>
      <c r="H813" s="4"/>
      <c r="I813" s="4"/>
      <c r="J813" s="4"/>
      <c r="K813" s="4"/>
      <c r="L813" s="4"/>
      <c r="M813" s="4"/>
      <c r="N813" s="4"/>
      <c r="O813" s="4"/>
      <c r="P813" s="4"/>
      <c r="Q813" s="4"/>
      <c r="R813" s="4"/>
      <c r="S813" s="4"/>
      <c r="T813" s="4"/>
      <c r="U813" s="4"/>
      <c r="V813" s="4"/>
      <c r="W813" s="4"/>
      <c r="X813" s="4"/>
      <c r="Y813" s="4"/>
      <c r="Z813" s="4"/>
      <c r="AA813" s="4"/>
    </row>
    <row r="814" ht="15.75" customHeight="1">
      <c r="A814" s="37"/>
      <c r="B814" s="37"/>
      <c r="C814" s="37"/>
      <c r="D814" s="38"/>
      <c r="E814" s="4"/>
      <c r="F814" s="4"/>
      <c r="G814" s="4"/>
      <c r="H814" s="4"/>
      <c r="I814" s="4"/>
      <c r="J814" s="4"/>
      <c r="K814" s="4"/>
      <c r="L814" s="4"/>
      <c r="M814" s="4"/>
      <c r="N814" s="4"/>
      <c r="O814" s="4"/>
      <c r="P814" s="4"/>
      <c r="Q814" s="4"/>
      <c r="R814" s="4"/>
      <c r="S814" s="4"/>
      <c r="T814" s="4"/>
      <c r="U814" s="4"/>
      <c r="V814" s="4"/>
      <c r="W814" s="4"/>
      <c r="X814" s="4"/>
      <c r="Y814" s="4"/>
      <c r="Z814" s="4"/>
      <c r="AA814" s="4"/>
    </row>
    <row r="815" ht="15.75" customHeight="1">
      <c r="A815" s="37"/>
      <c r="B815" s="37"/>
      <c r="C815" s="37"/>
      <c r="D815" s="38"/>
      <c r="E815" s="4"/>
      <c r="F815" s="4"/>
      <c r="G815" s="4"/>
      <c r="H815" s="4"/>
      <c r="I815" s="4"/>
      <c r="J815" s="4"/>
      <c r="K815" s="4"/>
      <c r="L815" s="4"/>
      <c r="M815" s="4"/>
      <c r="N815" s="4"/>
      <c r="O815" s="4"/>
      <c r="P815" s="4"/>
      <c r="Q815" s="4"/>
      <c r="R815" s="4"/>
      <c r="S815" s="4"/>
      <c r="T815" s="4"/>
      <c r="U815" s="4"/>
      <c r="V815" s="4"/>
      <c r="W815" s="4"/>
      <c r="X815" s="4"/>
      <c r="Y815" s="4"/>
      <c r="Z815" s="4"/>
      <c r="AA815" s="4"/>
    </row>
    <row r="816" ht="15.75" customHeight="1">
      <c r="A816" s="37"/>
      <c r="B816" s="37"/>
      <c r="C816" s="37"/>
      <c r="D816" s="38"/>
      <c r="E816" s="4"/>
      <c r="F816" s="4"/>
      <c r="G816" s="4"/>
      <c r="H816" s="4"/>
      <c r="I816" s="4"/>
      <c r="J816" s="4"/>
      <c r="K816" s="4"/>
      <c r="L816" s="4"/>
      <c r="M816" s="4"/>
      <c r="N816" s="4"/>
      <c r="O816" s="4"/>
      <c r="P816" s="4"/>
      <c r="Q816" s="4"/>
      <c r="R816" s="4"/>
      <c r="S816" s="4"/>
      <c r="T816" s="4"/>
      <c r="U816" s="4"/>
      <c r="V816" s="4"/>
      <c r="W816" s="4"/>
      <c r="X816" s="4"/>
      <c r="Y816" s="4"/>
      <c r="Z816" s="4"/>
      <c r="AA816" s="4"/>
    </row>
    <row r="817" ht="15.75" customHeight="1">
      <c r="A817" s="37"/>
      <c r="B817" s="37"/>
      <c r="C817" s="37"/>
      <c r="D817" s="38"/>
      <c r="E817" s="4"/>
      <c r="F817" s="4"/>
      <c r="G817" s="4"/>
      <c r="H817" s="4"/>
      <c r="I817" s="4"/>
      <c r="J817" s="4"/>
      <c r="K817" s="4"/>
      <c r="L817" s="4"/>
      <c r="M817" s="4"/>
      <c r="N817" s="4"/>
      <c r="O817" s="4"/>
      <c r="P817" s="4"/>
      <c r="Q817" s="4"/>
      <c r="R817" s="4"/>
      <c r="S817" s="4"/>
      <c r="T817" s="4"/>
      <c r="U817" s="4"/>
      <c r="V817" s="4"/>
      <c r="W817" s="4"/>
      <c r="X817" s="4"/>
      <c r="Y817" s="4"/>
      <c r="Z817" s="4"/>
      <c r="AA817" s="4"/>
    </row>
    <row r="818" ht="15.75" customHeight="1">
      <c r="A818" s="37"/>
      <c r="B818" s="37"/>
      <c r="C818" s="37"/>
      <c r="D818" s="38"/>
      <c r="E818" s="4"/>
      <c r="F818" s="4"/>
      <c r="G818" s="4"/>
      <c r="H818" s="4"/>
      <c r="I818" s="4"/>
      <c r="J818" s="4"/>
      <c r="K818" s="4"/>
      <c r="L818" s="4"/>
      <c r="M818" s="4"/>
      <c r="N818" s="4"/>
      <c r="O818" s="4"/>
      <c r="P818" s="4"/>
      <c r="Q818" s="4"/>
      <c r="R818" s="4"/>
      <c r="S818" s="4"/>
      <c r="T818" s="4"/>
      <c r="U818" s="4"/>
      <c r="V818" s="4"/>
      <c r="W818" s="4"/>
      <c r="X818" s="4"/>
      <c r="Y818" s="4"/>
      <c r="Z818" s="4"/>
      <c r="AA818" s="4"/>
    </row>
    <row r="819" ht="15.75" customHeight="1">
      <c r="A819" s="37"/>
      <c r="B819" s="37"/>
      <c r="C819" s="37"/>
      <c r="D819" s="38"/>
      <c r="E819" s="4"/>
      <c r="F819" s="4"/>
      <c r="G819" s="4"/>
      <c r="H819" s="4"/>
      <c r="I819" s="4"/>
      <c r="J819" s="4"/>
      <c r="K819" s="4"/>
      <c r="L819" s="4"/>
      <c r="M819" s="4"/>
      <c r="N819" s="4"/>
      <c r="O819" s="4"/>
      <c r="P819" s="4"/>
      <c r="Q819" s="4"/>
      <c r="R819" s="4"/>
      <c r="S819" s="4"/>
      <c r="T819" s="4"/>
      <c r="U819" s="4"/>
      <c r="V819" s="4"/>
      <c r="W819" s="4"/>
      <c r="X819" s="4"/>
      <c r="Y819" s="4"/>
      <c r="Z819" s="4"/>
      <c r="AA819" s="4"/>
    </row>
    <row r="820" ht="15.75" customHeight="1">
      <c r="A820" s="37"/>
      <c r="B820" s="37"/>
      <c r="C820" s="37"/>
      <c r="D820" s="38"/>
      <c r="E820" s="4"/>
      <c r="F820" s="4"/>
      <c r="G820" s="4"/>
      <c r="H820" s="4"/>
      <c r="I820" s="4"/>
      <c r="J820" s="4"/>
      <c r="K820" s="4"/>
      <c r="L820" s="4"/>
      <c r="M820" s="4"/>
      <c r="N820" s="4"/>
      <c r="O820" s="4"/>
      <c r="P820" s="4"/>
      <c r="Q820" s="4"/>
      <c r="R820" s="4"/>
      <c r="S820" s="4"/>
      <c r="T820" s="4"/>
      <c r="U820" s="4"/>
      <c r="V820" s="4"/>
      <c r="W820" s="4"/>
      <c r="X820" s="4"/>
      <c r="Y820" s="4"/>
      <c r="Z820" s="4"/>
      <c r="AA820" s="4"/>
    </row>
    <row r="821" ht="15.75" customHeight="1">
      <c r="A821" s="37"/>
      <c r="B821" s="37"/>
      <c r="C821" s="37"/>
      <c r="D821" s="38"/>
      <c r="E821" s="4"/>
      <c r="F821" s="4"/>
      <c r="G821" s="4"/>
      <c r="H821" s="4"/>
      <c r="I821" s="4"/>
      <c r="J821" s="4"/>
      <c r="K821" s="4"/>
      <c r="L821" s="4"/>
      <c r="M821" s="4"/>
      <c r="N821" s="4"/>
      <c r="O821" s="4"/>
      <c r="P821" s="4"/>
      <c r="Q821" s="4"/>
      <c r="R821" s="4"/>
      <c r="S821" s="4"/>
      <c r="T821" s="4"/>
      <c r="U821" s="4"/>
      <c r="V821" s="4"/>
      <c r="W821" s="4"/>
      <c r="X821" s="4"/>
      <c r="Y821" s="4"/>
      <c r="Z821" s="4"/>
      <c r="AA821" s="4"/>
    </row>
    <row r="822" ht="15.75" customHeight="1">
      <c r="A822" s="37"/>
      <c r="B822" s="37"/>
      <c r="C822" s="37"/>
      <c r="D822" s="38"/>
      <c r="E822" s="4"/>
      <c r="F822" s="4"/>
      <c r="G822" s="4"/>
      <c r="H822" s="4"/>
      <c r="I822" s="4"/>
      <c r="J822" s="4"/>
      <c r="K822" s="4"/>
      <c r="L822" s="4"/>
      <c r="M822" s="4"/>
      <c r="N822" s="4"/>
      <c r="O822" s="4"/>
      <c r="P822" s="4"/>
      <c r="Q822" s="4"/>
      <c r="R822" s="4"/>
      <c r="S822" s="4"/>
      <c r="T822" s="4"/>
      <c r="U822" s="4"/>
      <c r="V822" s="4"/>
      <c r="W822" s="4"/>
      <c r="X822" s="4"/>
      <c r="Y822" s="4"/>
      <c r="Z822" s="4"/>
      <c r="AA822" s="4"/>
    </row>
    <row r="823" ht="15.75" customHeight="1">
      <c r="A823" s="37"/>
      <c r="B823" s="37"/>
      <c r="C823" s="37"/>
      <c r="D823" s="38"/>
      <c r="E823" s="4"/>
      <c r="F823" s="4"/>
      <c r="G823" s="4"/>
      <c r="H823" s="4"/>
      <c r="I823" s="4"/>
      <c r="J823" s="4"/>
      <c r="K823" s="4"/>
      <c r="L823" s="4"/>
      <c r="M823" s="4"/>
      <c r="N823" s="4"/>
      <c r="O823" s="4"/>
      <c r="P823" s="4"/>
      <c r="Q823" s="4"/>
      <c r="R823" s="4"/>
      <c r="S823" s="4"/>
      <c r="T823" s="4"/>
      <c r="U823" s="4"/>
      <c r="V823" s="4"/>
      <c r="W823" s="4"/>
      <c r="X823" s="4"/>
      <c r="Y823" s="4"/>
      <c r="Z823" s="4"/>
      <c r="AA823" s="4"/>
    </row>
    <row r="824" ht="15.75" customHeight="1">
      <c r="A824" s="37"/>
      <c r="B824" s="37"/>
      <c r="C824" s="37"/>
      <c r="D824" s="38"/>
      <c r="E824" s="4"/>
      <c r="F824" s="4"/>
      <c r="G824" s="4"/>
      <c r="H824" s="4"/>
      <c r="I824" s="4"/>
      <c r="J824" s="4"/>
      <c r="K824" s="4"/>
      <c r="L824" s="4"/>
      <c r="M824" s="4"/>
      <c r="N824" s="4"/>
      <c r="O824" s="4"/>
      <c r="P824" s="4"/>
      <c r="Q824" s="4"/>
      <c r="R824" s="4"/>
      <c r="S824" s="4"/>
      <c r="T824" s="4"/>
      <c r="U824" s="4"/>
      <c r="V824" s="4"/>
      <c r="W824" s="4"/>
      <c r="X824" s="4"/>
      <c r="Y824" s="4"/>
      <c r="Z824" s="4"/>
      <c r="AA824" s="4"/>
    </row>
    <row r="825" ht="15.75" customHeight="1">
      <c r="A825" s="37"/>
      <c r="B825" s="37"/>
      <c r="C825" s="37"/>
      <c r="D825" s="38"/>
      <c r="E825" s="4"/>
      <c r="F825" s="4"/>
      <c r="G825" s="4"/>
      <c r="H825" s="4"/>
      <c r="I825" s="4"/>
      <c r="J825" s="4"/>
      <c r="K825" s="4"/>
      <c r="L825" s="4"/>
      <c r="M825" s="4"/>
      <c r="N825" s="4"/>
      <c r="O825" s="4"/>
      <c r="P825" s="4"/>
      <c r="Q825" s="4"/>
      <c r="R825" s="4"/>
      <c r="S825" s="4"/>
      <c r="T825" s="4"/>
      <c r="U825" s="4"/>
      <c r="V825" s="4"/>
      <c r="W825" s="4"/>
      <c r="X825" s="4"/>
      <c r="Y825" s="4"/>
      <c r="Z825" s="4"/>
      <c r="AA825" s="4"/>
    </row>
    <row r="826" ht="15.75" customHeight="1">
      <c r="A826" s="37"/>
      <c r="B826" s="37"/>
      <c r="C826" s="37"/>
      <c r="D826" s="38"/>
      <c r="E826" s="4"/>
      <c r="F826" s="4"/>
      <c r="G826" s="4"/>
      <c r="H826" s="4"/>
      <c r="I826" s="4"/>
      <c r="J826" s="4"/>
      <c r="K826" s="4"/>
      <c r="L826" s="4"/>
      <c r="M826" s="4"/>
      <c r="N826" s="4"/>
      <c r="O826" s="4"/>
      <c r="P826" s="4"/>
      <c r="Q826" s="4"/>
      <c r="R826" s="4"/>
      <c r="S826" s="4"/>
      <c r="T826" s="4"/>
      <c r="U826" s="4"/>
      <c r="V826" s="4"/>
      <c r="W826" s="4"/>
      <c r="X826" s="4"/>
      <c r="Y826" s="4"/>
      <c r="Z826" s="4"/>
      <c r="AA826" s="4"/>
    </row>
    <row r="827" ht="15.75" customHeight="1">
      <c r="A827" s="37"/>
      <c r="B827" s="37"/>
      <c r="C827" s="37"/>
      <c r="D827" s="38"/>
      <c r="E827" s="4"/>
      <c r="F827" s="4"/>
      <c r="G827" s="4"/>
      <c r="H827" s="4"/>
      <c r="I827" s="4"/>
      <c r="J827" s="4"/>
      <c r="K827" s="4"/>
      <c r="L827" s="4"/>
      <c r="M827" s="4"/>
      <c r="N827" s="4"/>
      <c r="O827" s="4"/>
      <c r="P827" s="4"/>
      <c r="Q827" s="4"/>
      <c r="R827" s="4"/>
      <c r="S827" s="4"/>
      <c r="T827" s="4"/>
      <c r="U827" s="4"/>
      <c r="V827" s="4"/>
      <c r="W827" s="4"/>
      <c r="X827" s="4"/>
      <c r="Y827" s="4"/>
      <c r="Z827" s="4"/>
      <c r="AA827" s="4"/>
    </row>
    <row r="828" ht="15.75" customHeight="1">
      <c r="A828" s="37"/>
      <c r="B828" s="37"/>
      <c r="C828" s="37"/>
      <c r="D828" s="38"/>
      <c r="E828" s="4"/>
      <c r="F828" s="4"/>
      <c r="G828" s="4"/>
      <c r="H828" s="4"/>
      <c r="I828" s="4"/>
      <c r="J828" s="4"/>
      <c r="K828" s="4"/>
      <c r="L828" s="4"/>
      <c r="M828" s="4"/>
      <c r="N828" s="4"/>
      <c r="O828" s="4"/>
      <c r="P828" s="4"/>
      <c r="Q828" s="4"/>
      <c r="R828" s="4"/>
      <c r="S828" s="4"/>
      <c r="T828" s="4"/>
      <c r="U828" s="4"/>
      <c r="V828" s="4"/>
      <c r="W828" s="4"/>
      <c r="X828" s="4"/>
      <c r="Y828" s="4"/>
      <c r="Z828" s="4"/>
      <c r="AA828" s="4"/>
    </row>
    <row r="829" ht="15.75" customHeight="1">
      <c r="A829" s="37"/>
      <c r="B829" s="37"/>
      <c r="C829" s="37"/>
      <c r="D829" s="38"/>
      <c r="E829" s="4"/>
      <c r="F829" s="4"/>
      <c r="G829" s="4"/>
      <c r="H829" s="4"/>
      <c r="I829" s="4"/>
      <c r="J829" s="4"/>
      <c r="K829" s="4"/>
      <c r="L829" s="4"/>
      <c r="M829" s="4"/>
      <c r="N829" s="4"/>
      <c r="O829" s="4"/>
      <c r="P829" s="4"/>
      <c r="Q829" s="4"/>
      <c r="R829" s="4"/>
      <c r="S829" s="4"/>
      <c r="T829" s="4"/>
      <c r="U829" s="4"/>
      <c r="V829" s="4"/>
      <c r="W829" s="4"/>
      <c r="X829" s="4"/>
      <c r="Y829" s="4"/>
      <c r="Z829" s="4"/>
      <c r="AA829" s="4"/>
    </row>
    <row r="830" ht="15.75" customHeight="1">
      <c r="A830" s="37"/>
      <c r="B830" s="37"/>
      <c r="C830" s="37"/>
      <c r="D830" s="38"/>
      <c r="E830" s="4"/>
      <c r="F830" s="4"/>
      <c r="G830" s="4"/>
      <c r="H830" s="4"/>
      <c r="I830" s="4"/>
      <c r="J830" s="4"/>
      <c r="K830" s="4"/>
      <c r="L830" s="4"/>
      <c r="M830" s="4"/>
      <c r="N830" s="4"/>
      <c r="O830" s="4"/>
      <c r="P830" s="4"/>
      <c r="Q830" s="4"/>
      <c r="R830" s="4"/>
      <c r="S830" s="4"/>
      <c r="T830" s="4"/>
      <c r="U830" s="4"/>
      <c r="V830" s="4"/>
      <c r="W830" s="4"/>
      <c r="X830" s="4"/>
      <c r="Y830" s="4"/>
      <c r="Z830" s="4"/>
      <c r="AA830" s="4"/>
    </row>
    <row r="831" ht="15.75" customHeight="1">
      <c r="A831" s="37"/>
      <c r="B831" s="37"/>
      <c r="C831" s="37"/>
      <c r="D831" s="38"/>
      <c r="E831" s="4"/>
      <c r="F831" s="4"/>
      <c r="G831" s="4"/>
      <c r="H831" s="4"/>
      <c r="I831" s="4"/>
      <c r="J831" s="4"/>
      <c r="K831" s="4"/>
      <c r="L831" s="4"/>
      <c r="M831" s="4"/>
      <c r="N831" s="4"/>
      <c r="O831" s="4"/>
      <c r="P831" s="4"/>
      <c r="Q831" s="4"/>
      <c r="R831" s="4"/>
      <c r="S831" s="4"/>
      <c r="T831" s="4"/>
      <c r="U831" s="4"/>
      <c r="V831" s="4"/>
      <c r="W831" s="4"/>
      <c r="X831" s="4"/>
      <c r="Y831" s="4"/>
      <c r="Z831" s="4"/>
      <c r="AA831" s="4"/>
    </row>
    <row r="832" ht="15.75" customHeight="1">
      <c r="A832" s="37"/>
      <c r="B832" s="37"/>
      <c r="C832" s="37"/>
      <c r="D832" s="38"/>
      <c r="E832" s="4"/>
      <c r="F832" s="4"/>
      <c r="G832" s="4"/>
      <c r="H832" s="4"/>
      <c r="I832" s="4"/>
      <c r="J832" s="4"/>
      <c r="K832" s="4"/>
      <c r="L832" s="4"/>
      <c r="M832" s="4"/>
      <c r="N832" s="4"/>
      <c r="O832" s="4"/>
      <c r="P832" s="4"/>
      <c r="Q832" s="4"/>
      <c r="R832" s="4"/>
      <c r="S832" s="4"/>
      <c r="T832" s="4"/>
      <c r="U832" s="4"/>
      <c r="V832" s="4"/>
      <c r="W832" s="4"/>
      <c r="X832" s="4"/>
      <c r="Y832" s="4"/>
      <c r="Z832" s="4"/>
      <c r="AA832" s="4"/>
    </row>
    <row r="833" ht="15.75" customHeight="1">
      <c r="A833" s="37"/>
      <c r="B833" s="37"/>
      <c r="C833" s="37"/>
      <c r="D833" s="38"/>
      <c r="E833" s="4"/>
      <c r="F833" s="4"/>
      <c r="G833" s="4"/>
      <c r="H833" s="4"/>
      <c r="I833" s="4"/>
      <c r="J833" s="4"/>
      <c r="K833" s="4"/>
      <c r="L833" s="4"/>
      <c r="M833" s="4"/>
      <c r="N833" s="4"/>
      <c r="O833" s="4"/>
      <c r="P833" s="4"/>
      <c r="Q833" s="4"/>
      <c r="R833" s="4"/>
      <c r="S833" s="4"/>
      <c r="T833" s="4"/>
      <c r="U833" s="4"/>
      <c r="V833" s="4"/>
      <c r="W833" s="4"/>
      <c r="X833" s="4"/>
      <c r="Y833" s="4"/>
      <c r="Z833" s="4"/>
      <c r="AA833" s="4"/>
    </row>
    <row r="834" ht="15.75" customHeight="1">
      <c r="A834" s="37"/>
      <c r="B834" s="37"/>
      <c r="C834" s="37"/>
      <c r="D834" s="38"/>
      <c r="E834" s="4"/>
      <c r="F834" s="4"/>
      <c r="G834" s="4"/>
      <c r="H834" s="4"/>
      <c r="I834" s="4"/>
      <c r="J834" s="4"/>
      <c r="K834" s="4"/>
      <c r="L834" s="4"/>
      <c r="M834" s="4"/>
      <c r="N834" s="4"/>
      <c r="O834" s="4"/>
      <c r="P834" s="4"/>
      <c r="Q834" s="4"/>
      <c r="R834" s="4"/>
      <c r="S834" s="4"/>
      <c r="T834" s="4"/>
      <c r="U834" s="4"/>
      <c r="V834" s="4"/>
      <c r="W834" s="4"/>
      <c r="X834" s="4"/>
      <c r="Y834" s="4"/>
      <c r="Z834" s="4"/>
      <c r="AA834" s="4"/>
    </row>
    <row r="835" ht="15.75" customHeight="1">
      <c r="A835" s="37"/>
      <c r="B835" s="37"/>
      <c r="C835" s="37"/>
      <c r="D835" s="38"/>
      <c r="E835" s="4"/>
      <c r="F835" s="4"/>
      <c r="G835" s="4"/>
      <c r="H835" s="4"/>
      <c r="I835" s="4"/>
      <c r="J835" s="4"/>
      <c r="K835" s="4"/>
      <c r="L835" s="4"/>
      <c r="M835" s="4"/>
      <c r="N835" s="4"/>
      <c r="O835" s="4"/>
      <c r="P835" s="4"/>
      <c r="Q835" s="4"/>
      <c r="R835" s="4"/>
      <c r="S835" s="4"/>
      <c r="T835" s="4"/>
      <c r="U835" s="4"/>
      <c r="V835" s="4"/>
      <c r="W835" s="4"/>
      <c r="X835" s="4"/>
      <c r="Y835" s="4"/>
      <c r="Z835" s="4"/>
      <c r="AA835" s="4"/>
    </row>
    <row r="836" ht="15.75" customHeight="1">
      <c r="A836" s="37"/>
      <c r="B836" s="37"/>
      <c r="C836" s="37"/>
      <c r="D836" s="38"/>
      <c r="E836" s="4"/>
      <c r="F836" s="4"/>
      <c r="G836" s="4"/>
      <c r="H836" s="4"/>
      <c r="I836" s="4"/>
      <c r="J836" s="4"/>
      <c r="K836" s="4"/>
      <c r="L836" s="4"/>
      <c r="M836" s="4"/>
      <c r="N836" s="4"/>
      <c r="O836" s="4"/>
      <c r="P836" s="4"/>
      <c r="Q836" s="4"/>
      <c r="R836" s="4"/>
      <c r="S836" s="4"/>
      <c r="T836" s="4"/>
      <c r="U836" s="4"/>
      <c r="V836" s="4"/>
      <c r="W836" s="4"/>
      <c r="X836" s="4"/>
      <c r="Y836" s="4"/>
      <c r="Z836" s="4"/>
      <c r="AA836" s="4"/>
    </row>
    <row r="837" ht="15.75" customHeight="1">
      <c r="A837" s="37"/>
      <c r="B837" s="37"/>
      <c r="C837" s="37"/>
      <c r="D837" s="38"/>
      <c r="E837" s="4"/>
      <c r="F837" s="4"/>
      <c r="G837" s="4"/>
      <c r="H837" s="4"/>
      <c r="I837" s="4"/>
      <c r="J837" s="4"/>
      <c r="K837" s="4"/>
      <c r="L837" s="4"/>
      <c r="M837" s="4"/>
      <c r="N837" s="4"/>
      <c r="O837" s="4"/>
      <c r="P837" s="4"/>
      <c r="Q837" s="4"/>
      <c r="R837" s="4"/>
      <c r="S837" s="4"/>
      <c r="T837" s="4"/>
      <c r="U837" s="4"/>
      <c r="V837" s="4"/>
      <c r="W837" s="4"/>
      <c r="X837" s="4"/>
      <c r="Y837" s="4"/>
      <c r="Z837" s="4"/>
      <c r="AA837" s="4"/>
    </row>
    <row r="838" ht="15.75" customHeight="1">
      <c r="A838" s="37"/>
      <c r="B838" s="37"/>
      <c r="C838" s="37"/>
      <c r="D838" s="38"/>
      <c r="E838" s="4"/>
      <c r="F838" s="4"/>
      <c r="G838" s="4"/>
      <c r="H838" s="4"/>
      <c r="I838" s="4"/>
      <c r="J838" s="4"/>
      <c r="K838" s="4"/>
      <c r="L838" s="4"/>
      <c r="M838" s="4"/>
      <c r="N838" s="4"/>
      <c r="O838" s="4"/>
      <c r="P838" s="4"/>
      <c r="Q838" s="4"/>
      <c r="R838" s="4"/>
      <c r="S838" s="4"/>
      <c r="T838" s="4"/>
      <c r="U838" s="4"/>
      <c r="V838" s="4"/>
      <c r="W838" s="4"/>
      <c r="X838" s="4"/>
      <c r="Y838" s="4"/>
      <c r="Z838" s="4"/>
      <c r="AA838" s="4"/>
    </row>
    <row r="839" ht="15.75" customHeight="1">
      <c r="A839" s="37"/>
      <c r="B839" s="37"/>
      <c r="C839" s="37"/>
      <c r="D839" s="38"/>
      <c r="E839" s="4"/>
      <c r="F839" s="4"/>
      <c r="G839" s="4"/>
      <c r="H839" s="4"/>
      <c r="I839" s="4"/>
      <c r="J839" s="4"/>
      <c r="K839" s="4"/>
      <c r="L839" s="4"/>
      <c r="M839" s="4"/>
      <c r="N839" s="4"/>
      <c r="O839" s="4"/>
      <c r="P839" s="4"/>
      <c r="Q839" s="4"/>
      <c r="R839" s="4"/>
      <c r="S839" s="4"/>
      <c r="T839" s="4"/>
      <c r="U839" s="4"/>
      <c r="V839" s="4"/>
      <c r="W839" s="4"/>
      <c r="X839" s="4"/>
      <c r="Y839" s="4"/>
      <c r="Z839" s="4"/>
      <c r="AA839" s="4"/>
    </row>
    <row r="840" ht="15.75" customHeight="1">
      <c r="A840" s="37"/>
      <c r="B840" s="37"/>
      <c r="C840" s="37"/>
      <c r="D840" s="38"/>
      <c r="E840" s="4"/>
      <c r="F840" s="4"/>
      <c r="G840" s="4"/>
      <c r="H840" s="4"/>
      <c r="I840" s="4"/>
      <c r="J840" s="4"/>
      <c r="K840" s="4"/>
      <c r="L840" s="4"/>
      <c r="M840" s="4"/>
      <c r="N840" s="4"/>
      <c r="O840" s="4"/>
      <c r="P840" s="4"/>
      <c r="Q840" s="4"/>
      <c r="R840" s="4"/>
      <c r="S840" s="4"/>
      <c r="T840" s="4"/>
      <c r="U840" s="4"/>
      <c r="V840" s="4"/>
      <c r="W840" s="4"/>
      <c r="X840" s="4"/>
      <c r="Y840" s="4"/>
      <c r="Z840" s="4"/>
      <c r="AA840" s="4"/>
    </row>
    <row r="841" ht="15.75" customHeight="1">
      <c r="A841" s="37"/>
      <c r="B841" s="37"/>
      <c r="C841" s="37"/>
      <c r="D841" s="38"/>
      <c r="E841" s="4"/>
      <c r="F841" s="4"/>
      <c r="G841" s="4"/>
      <c r="H841" s="4"/>
      <c r="I841" s="4"/>
      <c r="J841" s="4"/>
      <c r="K841" s="4"/>
      <c r="L841" s="4"/>
      <c r="M841" s="4"/>
      <c r="N841" s="4"/>
      <c r="O841" s="4"/>
      <c r="P841" s="4"/>
      <c r="Q841" s="4"/>
      <c r="R841" s="4"/>
      <c r="S841" s="4"/>
      <c r="T841" s="4"/>
      <c r="U841" s="4"/>
      <c r="V841" s="4"/>
      <c r="W841" s="4"/>
      <c r="X841" s="4"/>
      <c r="Y841" s="4"/>
      <c r="Z841" s="4"/>
      <c r="AA841" s="4"/>
    </row>
    <row r="842" ht="15.75" customHeight="1">
      <c r="A842" s="37"/>
      <c r="B842" s="37"/>
      <c r="C842" s="37"/>
      <c r="D842" s="38"/>
      <c r="E842" s="4"/>
      <c r="F842" s="4"/>
      <c r="G842" s="4"/>
      <c r="H842" s="4"/>
      <c r="I842" s="4"/>
      <c r="J842" s="4"/>
      <c r="K842" s="4"/>
      <c r="L842" s="4"/>
      <c r="M842" s="4"/>
      <c r="N842" s="4"/>
      <c r="O842" s="4"/>
      <c r="P842" s="4"/>
      <c r="Q842" s="4"/>
      <c r="R842" s="4"/>
      <c r="S842" s="4"/>
      <c r="T842" s="4"/>
      <c r="U842" s="4"/>
      <c r="V842" s="4"/>
      <c r="W842" s="4"/>
      <c r="X842" s="4"/>
      <c r="Y842" s="4"/>
      <c r="Z842" s="4"/>
      <c r="AA842" s="4"/>
    </row>
    <row r="843" ht="15.75" customHeight="1">
      <c r="A843" s="37"/>
      <c r="B843" s="37"/>
      <c r="C843" s="37"/>
      <c r="D843" s="38"/>
      <c r="E843" s="4"/>
      <c r="F843" s="4"/>
      <c r="G843" s="4"/>
      <c r="H843" s="4"/>
      <c r="I843" s="4"/>
      <c r="J843" s="4"/>
      <c r="K843" s="4"/>
      <c r="L843" s="4"/>
      <c r="M843" s="4"/>
      <c r="N843" s="4"/>
      <c r="O843" s="4"/>
      <c r="P843" s="4"/>
      <c r="Q843" s="4"/>
      <c r="R843" s="4"/>
      <c r="S843" s="4"/>
      <c r="T843" s="4"/>
      <c r="U843" s="4"/>
      <c r="V843" s="4"/>
      <c r="W843" s="4"/>
      <c r="X843" s="4"/>
      <c r="Y843" s="4"/>
      <c r="Z843" s="4"/>
      <c r="AA843" s="4"/>
    </row>
    <row r="844" ht="15.75" customHeight="1">
      <c r="A844" s="37"/>
      <c r="B844" s="37"/>
      <c r="C844" s="37"/>
      <c r="D844" s="38"/>
      <c r="E844" s="4"/>
      <c r="F844" s="4"/>
      <c r="G844" s="4"/>
      <c r="H844" s="4"/>
      <c r="I844" s="4"/>
      <c r="J844" s="4"/>
      <c r="K844" s="4"/>
      <c r="L844" s="4"/>
      <c r="M844" s="4"/>
      <c r="N844" s="4"/>
      <c r="O844" s="4"/>
      <c r="P844" s="4"/>
      <c r="Q844" s="4"/>
      <c r="R844" s="4"/>
      <c r="S844" s="4"/>
      <c r="T844" s="4"/>
      <c r="U844" s="4"/>
      <c r="V844" s="4"/>
      <c r="W844" s="4"/>
      <c r="X844" s="4"/>
      <c r="Y844" s="4"/>
      <c r="Z844" s="4"/>
      <c r="AA844" s="4"/>
    </row>
    <row r="845" ht="15.75" customHeight="1">
      <c r="A845" s="37"/>
      <c r="B845" s="37"/>
      <c r="C845" s="37"/>
      <c r="D845" s="38"/>
      <c r="E845" s="4"/>
      <c r="F845" s="4"/>
      <c r="G845" s="4"/>
      <c r="H845" s="4"/>
      <c r="I845" s="4"/>
      <c r="J845" s="4"/>
      <c r="K845" s="4"/>
      <c r="L845" s="4"/>
      <c r="M845" s="4"/>
      <c r="N845" s="4"/>
      <c r="O845" s="4"/>
      <c r="P845" s="4"/>
      <c r="Q845" s="4"/>
      <c r="R845" s="4"/>
      <c r="S845" s="4"/>
      <c r="T845" s="4"/>
      <c r="U845" s="4"/>
      <c r="V845" s="4"/>
      <c r="W845" s="4"/>
      <c r="X845" s="4"/>
      <c r="Y845" s="4"/>
      <c r="Z845" s="4"/>
      <c r="AA845" s="4"/>
    </row>
    <row r="846" ht="15.75" customHeight="1">
      <c r="A846" s="37"/>
      <c r="B846" s="37"/>
      <c r="C846" s="37"/>
      <c r="D846" s="38"/>
      <c r="E846" s="4"/>
      <c r="F846" s="4"/>
      <c r="G846" s="4"/>
      <c r="H846" s="4"/>
      <c r="I846" s="4"/>
      <c r="J846" s="4"/>
      <c r="K846" s="4"/>
      <c r="L846" s="4"/>
      <c r="M846" s="4"/>
      <c r="N846" s="4"/>
      <c r="O846" s="4"/>
      <c r="P846" s="4"/>
      <c r="Q846" s="4"/>
      <c r="R846" s="4"/>
      <c r="S846" s="4"/>
      <c r="T846" s="4"/>
      <c r="U846" s="4"/>
      <c r="V846" s="4"/>
      <c r="W846" s="4"/>
      <c r="X846" s="4"/>
      <c r="Y846" s="4"/>
      <c r="Z846" s="4"/>
      <c r="AA846" s="4"/>
    </row>
    <row r="847" ht="15.75" customHeight="1">
      <c r="A847" s="37"/>
      <c r="B847" s="37"/>
      <c r="C847" s="37"/>
      <c r="D847" s="38"/>
      <c r="E847" s="4"/>
      <c r="F847" s="4"/>
      <c r="G847" s="4"/>
      <c r="H847" s="4"/>
      <c r="I847" s="4"/>
      <c r="J847" s="4"/>
      <c r="K847" s="4"/>
      <c r="L847" s="4"/>
      <c r="M847" s="4"/>
      <c r="N847" s="4"/>
      <c r="O847" s="4"/>
      <c r="P847" s="4"/>
      <c r="Q847" s="4"/>
      <c r="R847" s="4"/>
      <c r="S847" s="4"/>
      <c r="T847" s="4"/>
      <c r="U847" s="4"/>
      <c r="V847" s="4"/>
      <c r="W847" s="4"/>
      <c r="X847" s="4"/>
      <c r="Y847" s="4"/>
      <c r="Z847" s="4"/>
      <c r="AA847" s="4"/>
    </row>
    <row r="848" ht="15.75" customHeight="1">
      <c r="A848" s="37"/>
      <c r="B848" s="37"/>
      <c r="C848" s="37"/>
      <c r="D848" s="38"/>
      <c r="E848" s="4"/>
      <c r="F848" s="4"/>
      <c r="G848" s="4"/>
      <c r="H848" s="4"/>
      <c r="I848" s="4"/>
      <c r="J848" s="4"/>
      <c r="K848" s="4"/>
      <c r="L848" s="4"/>
      <c r="M848" s="4"/>
      <c r="N848" s="4"/>
      <c r="O848" s="4"/>
      <c r="P848" s="4"/>
      <c r="Q848" s="4"/>
      <c r="R848" s="4"/>
      <c r="S848" s="4"/>
      <c r="T848" s="4"/>
      <c r="U848" s="4"/>
      <c r="V848" s="4"/>
      <c r="W848" s="4"/>
      <c r="X848" s="4"/>
      <c r="Y848" s="4"/>
      <c r="Z848" s="4"/>
      <c r="AA848" s="4"/>
    </row>
    <row r="849" ht="15.75" customHeight="1">
      <c r="A849" s="37"/>
      <c r="B849" s="37"/>
      <c r="C849" s="37"/>
      <c r="D849" s="38"/>
      <c r="E849" s="4"/>
      <c r="F849" s="4"/>
      <c r="G849" s="4"/>
      <c r="H849" s="4"/>
      <c r="I849" s="4"/>
      <c r="J849" s="4"/>
      <c r="K849" s="4"/>
      <c r="L849" s="4"/>
      <c r="M849" s="4"/>
      <c r="N849" s="4"/>
      <c r="O849" s="4"/>
      <c r="P849" s="4"/>
      <c r="Q849" s="4"/>
      <c r="R849" s="4"/>
      <c r="S849" s="4"/>
      <c r="T849" s="4"/>
      <c r="U849" s="4"/>
      <c r="V849" s="4"/>
      <c r="W849" s="4"/>
      <c r="X849" s="4"/>
      <c r="Y849" s="4"/>
      <c r="Z849" s="4"/>
      <c r="AA849" s="4"/>
    </row>
    <row r="850" ht="15.75" customHeight="1">
      <c r="A850" s="37"/>
      <c r="B850" s="37"/>
      <c r="C850" s="37"/>
      <c r="D850" s="38"/>
      <c r="E850" s="4"/>
      <c r="F850" s="4"/>
      <c r="G850" s="4"/>
      <c r="H850" s="4"/>
      <c r="I850" s="4"/>
      <c r="J850" s="4"/>
      <c r="K850" s="4"/>
      <c r="L850" s="4"/>
      <c r="M850" s="4"/>
      <c r="N850" s="4"/>
      <c r="O850" s="4"/>
      <c r="P850" s="4"/>
      <c r="Q850" s="4"/>
      <c r="R850" s="4"/>
      <c r="S850" s="4"/>
      <c r="T850" s="4"/>
      <c r="U850" s="4"/>
      <c r="V850" s="4"/>
      <c r="W850" s="4"/>
      <c r="X850" s="4"/>
      <c r="Y850" s="4"/>
      <c r="Z850" s="4"/>
      <c r="AA850" s="4"/>
    </row>
    <row r="851" ht="15.75" customHeight="1">
      <c r="A851" s="37"/>
      <c r="B851" s="37"/>
      <c r="C851" s="37"/>
      <c r="D851" s="38"/>
      <c r="E851" s="4"/>
      <c r="F851" s="4"/>
      <c r="G851" s="4"/>
      <c r="H851" s="4"/>
      <c r="I851" s="4"/>
      <c r="J851" s="4"/>
      <c r="K851" s="4"/>
      <c r="L851" s="4"/>
      <c r="M851" s="4"/>
      <c r="N851" s="4"/>
      <c r="O851" s="4"/>
      <c r="P851" s="4"/>
      <c r="Q851" s="4"/>
      <c r="R851" s="4"/>
      <c r="S851" s="4"/>
      <c r="T851" s="4"/>
      <c r="U851" s="4"/>
      <c r="V851" s="4"/>
      <c r="W851" s="4"/>
      <c r="X851" s="4"/>
      <c r="Y851" s="4"/>
      <c r="Z851" s="4"/>
      <c r="AA851" s="4"/>
    </row>
    <row r="852" ht="15.75" customHeight="1">
      <c r="A852" s="37"/>
      <c r="B852" s="37"/>
      <c r="C852" s="37"/>
      <c r="D852" s="38"/>
      <c r="E852" s="4"/>
      <c r="F852" s="4"/>
      <c r="G852" s="4"/>
      <c r="H852" s="4"/>
      <c r="I852" s="4"/>
      <c r="J852" s="4"/>
      <c r="K852" s="4"/>
      <c r="L852" s="4"/>
      <c r="M852" s="4"/>
      <c r="N852" s="4"/>
      <c r="O852" s="4"/>
      <c r="P852" s="4"/>
      <c r="Q852" s="4"/>
      <c r="R852" s="4"/>
      <c r="S852" s="4"/>
      <c r="T852" s="4"/>
      <c r="U852" s="4"/>
      <c r="V852" s="4"/>
      <c r="W852" s="4"/>
      <c r="X852" s="4"/>
      <c r="Y852" s="4"/>
      <c r="Z852" s="4"/>
      <c r="AA852" s="4"/>
    </row>
    <row r="853" ht="15.75" customHeight="1">
      <c r="A853" s="37"/>
      <c r="B853" s="37"/>
      <c r="C853" s="37"/>
      <c r="D853" s="38"/>
      <c r="E853" s="4"/>
      <c r="F853" s="4"/>
      <c r="G853" s="4"/>
      <c r="H853" s="4"/>
      <c r="I853" s="4"/>
      <c r="J853" s="4"/>
      <c r="K853" s="4"/>
      <c r="L853" s="4"/>
      <c r="M853" s="4"/>
      <c r="N853" s="4"/>
      <c r="O853" s="4"/>
      <c r="P853" s="4"/>
      <c r="Q853" s="4"/>
      <c r="R853" s="4"/>
      <c r="S853" s="4"/>
      <c r="T853" s="4"/>
      <c r="U853" s="4"/>
      <c r="V853" s="4"/>
      <c r="W853" s="4"/>
      <c r="X853" s="4"/>
      <c r="Y853" s="4"/>
      <c r="Z853" s="4"/>
      <c r="AA853" s="4"/>
    </row>
    <row r="854" ht="15.75" customHeight="1">
      <c r="A854" s="37"/>
      <c r="B854" s="37"/>
      <c r="C854" s="37"/>
      <c r="D854" s="38"/>
      <c r="E854" s="4"/>
      <c r="F854" s="4"/>
      <c r="G854" s="4"/>
      <c r="H854" s="4"/>
      <c r="I854" s="4"/>
      <c r="J854" s="4"/>
      <c r="K854" s="4"/>
      <c r="L854" s="4"/>
      <c r="M854" s="4"/>
      <c r="N854" s="4"/>
      <c r="O854" s="4"/>
      <c r="P854" s="4"/>
      <c r="Q854" s="4"/>
      <c r="R854" s="4"/>
      <c r="S854" s="4"/>
      <c r="T854" s="4"/>
      <c r="U854" s="4"/>
      <c r="V854" s="4"/>
      <c r="W854" s="4"/>
      <c r="X854" s="4"/>
      <c r="Y854" s="4"/>
      <c r="Z854" s="4"/>
      <c r="AA854" s="4"/>
    </row>
    <row r="855" ht="15.75" customHeight="1">
      <c r="A855" s="37"/>
      <c r="B855" s="37"/>
      <c r="C855" s="37"/>
      <c r="D855" s="38"/>
      <c r="E855" s="4"/>
      <c r="F855" s="4"/>
      <c r="G855" s="4"/>
      <c r="H855" s="4"/>
      <c r="I855" s="4"/>
      <c r="J855" s="4"/>
      <c r="K855" s="4"/>
      <c r="L855" s="4"/>
      <c r="M855" s="4"/>
      <c r="N855" s="4"/>
      <c r="O855" s="4"/>
      <c r="P855" s="4"/>
      <c r="Q855" s="4"/>
      <c r="R855" s="4"/>
      <c r="S855" s="4"/>
      <c r="T855" s="4"/>
      <c r="U855" s="4"/>
      <c r="V855" s="4"/>
      <c r="W855" s="4"/>
      <c r="X855" s="4"/>
      <c r="Y855" s="4"/>
      <c r="Z855" s="4"/>
      <c r="AA855" s="4"/>
    </row>
    <row r="856" ht="15.75" customHeight="1">
      <c r="A856" s="37"/>
      <c r="B856" s="37"/>
      <c r="C856" s="37"/>
      <c r="D856" s="38"/>
      <c r="E856" s="4"/>
      <c r="F856" s="4"/>
      <c r="G856" s="4"/>
      <c r="H856" s="4"/>
      <c r="I856" s="4"/>
      <c r="J856" s="4"/>
      <c r="K856" s="4"/>
      <c r="L856" s="4"/>
      <c r="M856" s="4"/>
      <c r="N856" s="4"/>
      <c r="O856" s="4"/>
      <c r="P856" s="4"/>
      <c r="Q856" s="4"/>
      <c r="R856" s="4"/>
      <c r="S856" s="4"/>
      <c r="T856" s="4"/>
      <c r="U856" s="4"/>
      <c r="V856" s="4"/>
      <c r="W856" s="4"/>
      <c r="X856" s="4"/>
      <c r="Y856" s="4"/>
      <c r="Z856" s="4"/>
      <c r="AA856" s="4"/>
    </row>
    <row r="857" ht="15.75" customHeight="1">
      <c r="A857" s="37"/>
      <c r="B857" s="37"/>
      <c r="C857" s="37"/>
      <c r="D857" s="38"/>
      <c r="E857" s="4"/>
      <c r="F857" s="4"/>
      <c r="G857" s="4"/>
      <c r="H857" s="4"/>
      <c r="I857" s="4"/>
      <c r="J857" s="4"/>
      <c r="K857" s="4"/>
      <c r="L857" s="4"/>
      <c r="M857" s="4"/>
      <c r="N857" s="4"/>
      <c r="O857" s="4"/>
      <c r="P857" s="4"/>
      <c r="Q857" s="4"/>
      <c r="R857" s="4"/>
      <c r="S857" s="4"/>
      <c r="T857" s="4"/>
      <c r="U857" s="4"/>
      <c r="V857" s="4"/>
      <c r="W857" s="4"/>
      <c r="X857" s="4"/>
      <c r="Y857" s="4"/>
      <c r="Z857" s="4"/>
      <c r="AA857" s="4"/>
    </row>
    <row r="858" ht="15.75" customHeight="1">
      <c r="A858" s="37"/>
      <c r="B858" s="37"/>
      <c r="C858" s="37"/>
      <c r="D858" s="38"/>
      <c r="E858" s="4"/>
      <c r="F858" s="4"/>
      <c r="G858" s="4"/>
      <c r="H858" s="4"/>
      <c r="I858" s="4"/>
      <c r="J858" s="4"/>
      <c r="K858" s="4"/>
      <c r="L858" s="4"/>
      <c r="M858" s="4"/>
      <c r="N858" s="4"/>
      <c r="O858" s="4"/>
      <c r="P858" s="4"/>
      <c r="Q858" s="4"/>
      <c r="R858" s="4"/>
      <c r="S858" s="4"/>
      <c r="T858" s="4"/>
      <c r="U858" s="4"/>
      <c r="V858" s="4"/>
      <c r="W858" s="4"/>
      <c r="X858" s="4"/>
      <c r="Y858" s="4"/>
      <c r="Z858" s="4"/>
      <c r="AA858" s="4"/>
    </row>
    <row r="859" ht="15.75" customHeight="1">
      <c r="A859" s="37"/>
      <c r="B859" s="37"/>
      <c r="C859" s="37"/>
      <c r="D859" s="38"/>
      <c r="E859" s="4"/>
      <c r="F859" s="4"/>
      <c r="G859" s="4"/>
      <c r="H859" s="4"/>
      <c r="I859" s="4"/>
      <c r="J859" s="4"/>
      <c r="K859" s="4"/>
      <c r="L859" s="4"/>
      <c r="M859" s="4"/>
      <c r="N859" s="4"/>
      <c r="O859" s="4"/>
      <c r="P859" s="4"/>
      <c r="Q859" s="4"/>
      <c r="R859" s="4"/>
      <c r="S859" s="4"/>
      <c r="T859" s="4"/>
      <c r="U859" s="4"/>
      <c r="V859" s="4"/>
      <c r="W859" s="4"/>
      <c r="X859" s="4"/>
      <c r="Y859" s="4"/>
      <c r="Z859" s="4"/>
      <c r="AA859" s="4"/>
    </row>
    <row r="860" ht="15.75" customHeight="1">
      <c r="A860" s="37"/>
      <c r="B860" s="37"/>
      <c r="C860" s="37"/>
      <c r="D860" s="38"/>
      <c r="E860" s="4"/>
      <c r="F860" s="4"/>
      <c r="G860" s="4"/>
      <c r="H860" s="4"/>
      <c r="I860" s="4"/>
      <c r="J860" s="4"/>
      <c r="K860" s="4"/>
      <c r="L860" s="4"/>
      <c r="M860" s="4"/>
      <c r="N860" s="4"/>
      <c r="O860" s="4"/>
      <c r="P860" s="4"/>
      <c r="Q860" s="4"/>
      <c r="R860" s="4"/>
      <c r="S860" s="4"/>
      <c r="T860" s="4"/>
      <c r="U860" s="4"/>
      <c r="V860" s="4"/>
      <c r="W860" s="4"/>
      <c r="X860" s="4"/>
      <c r="Y860" s="4"/>
      <c r="Z860" s="4"/>
      <c r="AA860" s="4"/>
    </row>
    <row r="861" ht="15.75" customHeight="1">
      <c r="A861" s="37"/>
      <c r="B861" s="37"/>
      <c r="C861" s="37"/>
      <c r="D861" s="38"/>
      <c r="E861" s="4"/>
      <c r="F861" s="4"/>
      <c r="G861" s="4"/>
      <c r="H861" s="4"/>
      <c r="I861" s="4"/>
      <c r="J861" s="4"/>
      <c r="K861" s="4"/>
      <c r="L861" s="4"/>
      <c r="M861" s="4"/>
      <c r="N861" s="4"/>
      <c r="O861" s="4"/>
      <c r="P861" s="4"/>
      <c r="Q861" s="4"/>
      <c r="R861" s="4"/>
      <c r="S861" s="4"/>
      <c r="T861" s="4"/>
      <c r="U861" s="4"/>
      <c r="V861" s="4"/>
      <c r="W861" s="4"/>
      <c r="X861" s="4"/>
      <c r="Y861" s="4"/>
      <c r="Z861" s="4"/>
      <c r="AA861" s="4"/>
    </row>
    <row r="862" ht="15.75" customHeight="1">
      <c r="A862" s="37"/>
      <c r="B862" s="37"/>
      <c r="C862" s="37"/>
      <c r="D862" s="38"/>
      <c r="E862" s="4"/>
      <c r="F862" s="4"/>
      <c r="G862" s="4"/>
      <c r="H862" s="4"/>
      <c r="I862" s="4"/>
      <c r="J862" s="4"/>
      <c r="K862" s="4"/>
      <c r="L862" s="4"/>
      <c r="M862" s="4"/>
      <c r="N862" s="4"/>
      <c r="O862" s="4"/>
      <c r="P862" s="4"/>
      <c r="Q862" s="4"/>
      <c r="R862" s="4"/>
      <c r="S862" s="4"/>
      <c r="T862" s="4"/>
      <c r="U862" s="4"/>
      <c r="V862" s="4"/>
      <c r="W862" s="4"/>
      <c r="X862" s="4"/>
      <c r="Y862" s="4"/>
      <c r="Z862" s="4"/>
      <c r="AA862" s="4"/>
    </row>
    <row r="863" ht="15.75" customHeight="1">
      <c r="A863" s="37"/>
      <c r="B863" s="37"/>
      <c r="C863" s="37"/>
      <c r="D863" s="38"/>
      <c r="E863" s="4"/>
      <c r="F863" s="4"/>
      <c r="G863" s="4"/>
      <c r="H863" s="4"/>
      <c r="I863" s="4"/>
      <c r="J863" s="4"/>
      <c r="K863" s="4"/>
      <c r="L863" s="4"/>
      <c r="M863" s="4"/>
      <c r="N863" s="4"/>
      <c r="O863" s="4"/>
      <c r="P863" s="4"/>
      <c r="Q863" s="4"/>
      <c r="R863" s="4"/>
      <c r="S863" s="4"/>
      <c r="T863" s="4"/>
      <c r="U863" s="4"/>
      <c r="V863" s="4"/>
      <c r="W863" s="4"/>
      <c r="X863" s="4"/>
      <c r="Y863" s="4"/>
      <c r="Z863" s="4"/>
      <c r="AA863" s="4"/>
    </row>
    <row r="864" ht="15.75" customHeight="1">
      <c r="A864" s="37"/>
      <c r="B864" s="37"/>
      <c r="C864" s="37"/>
      <c r="D864" s="38"/>
      <c r="E864" s="4"/>
      <c r="F864" s="4"/>
      <c r="G864" s="4"/>
      <c r="H864" s="4"/>
      <c r="I864" s="4"/>
      <c r="J864" s="4"/>
      <c r="K864" s="4"/>
      <c r="L864" s="4"/>
      <c r="M864" s="4"/>
      <c r="N864" s="4"/>
      <c r="O864" s="4"/>
      <c r="P864" s="4"/>
      <c r="Q864" s="4"/>
      <c r="R864" s="4"/>
      <c r="S864" s="4"/>
      <c r="T864" s="4"/>
      <c r="U864" s="4"/>
      <c r="V864" s="4"/>
      <c r="W864" s="4"/>
      <c r="X864" s="4"/>
      <c r="Y864" s="4"/>
      <c r="Z864" s="4"/>
      <c r="AA864" s="4"/>
    </row>
    <row r="865" ht="15.75" customHeight="1">
      <c r="A865" s="37"/>
      <c r="B865" s="37"/>
      <c r="C865" s="37"/>
      <c r="D865" s="38"/>
      <c r="E865" s="4"/>
      <c r="F865" s="4"/>
      <c r="G865" s="4"/>
      <c r="H865" s="4"/>
      <c r="I865" s="4"/>
      <c r="J865" s="4"/>
      <c r="K865" s="4"/>
      <c r="L865" s="4"/>
      <c r="M865" s="4"/>
      <c r="N865" s="4"/>
      <c r="O865" s="4"/>
      <c r="P865" s="4"/>
      <c r="Q865" s="4"/>
      <c r="R865" s="4"/>
      <c r="S865" s="4"/>
      <c r="T865" s="4"/>
      <c r="U865" s="4"/>
      <c r="V865" s="4"/>
      <c r="W865" s="4"/>
      <c r="X865" s="4"/>
      <c r="Y865" s="4"/>
      <c r="Z865" s="4"/>
      <c r="AA865" s="4"/>
    </row>
    <row r="866" ht="15.75" customHeight="1">
      <c r="A866" s="37"/>
      <c r="B866" s="37"/>
      <c r="C866" s="37"/>
      <c r="D866" s="38"/>
      <c r="E866" s="4"/>
      <c r="F866" s="4"/>
      <c r="G866" s="4"/>
      <c r="H866" s="4"/>
      <c r="I866" s="4"/>
      <c r="J866" s="4"/>
      <c r="K866" s="4"/>
      <c r="L866" s="4"/>
      <c r="M866" s="4"/>
      <c r="N866" s="4"/>
      <c r="O866" s="4"/>
      <c r="P866" s="4"/>
      <c r="Q866" s="4"/>
      <c r="R866" s="4"/>
      <c r="S866" s="4"/>
      <c r="T866" s="4"/>
      <c r="U866" s="4"/>
      <c r="V866" s="4"/>
      <c r="W866" s="4"/>
      <c r="X866" s="4"/>
      <c r="Y866" s="4"/>
      <c r="Z866" s="4"/>
      <c r="AA866" s="4"/>
    </row>
    <row r="867" ht="15.75" customHeight="1">
      <c r="A867" s="37"/>
      <c r="B867" s="37"/>
      <c r="C867" s="37"/>
      <c r="D867" s="38"/>
      <c r="E867" s="4"/>
      <c r="F867" s="4"/>
      <c r="G867" s="4"/>
      <c r="H867" s="4"/>
      <c r="I867" s="4"/>
      <c r="J867" s="4"/>
      <c r="K867" s="4"/>
      <c r="L867" s="4"/>
      <c r="M867" s="4"/>
      <c r="N867" s="4"/>
      <c r="O867" s="4"/>
      <c r="P867" s="4"/>
      <c r="Q867" s="4"/>
      <c r="R867" s="4"/>
      <c r="S867" s="4"/>
      <c r="T867" s="4"/>
      <c r="U867" s="4"/>
      <c r="V867" s="4"/>
      <c r="W867" s="4"/>
      <c r="X867" s="4"/>
      <c r="Y867" s="4"/>
      <c r="Z867" s="4"/>
      <c r="AA867" s="4"/>
    </row>
    <row r="868" ht="15.75" customHeight="1">
      <c r="A868" s="37"/>
      <c r="B868" s="37"/>
      <c r="C868" s="37"/>
      <c r="D868" s="38"/>
      <c r="E868" s="4"/>
      <c r="F868" s="4"/>
      <c r="G868" s="4"/>
      <c r="H868" s="4"/>
      <c r="I868" s="4"/>
      <c r="J868" s="4"/>
      <c r="K868" s="4"/>
      <c r="L868" s="4"/>
      <c r="M868" s="4"/>
      <c r="N868" s="4"/>
      <c r="O868" s="4"/>
      <c r="P868" s="4"/>
      <c r="Q868" s="4"/>
      <c r="R868" s="4"/>
      <c r="S868" s="4"/>
      <c r="T868" s="4"/>
      <c r="U868" s="4"/>
      <c r="V868" s="4"/>
      <c r="W868" s="4"/>
      <c r="X868" s="4"/>
      <c r="Y868" s="4"/>
      <c r="Z868" s="4"/>
      <c r="AA868" s="4"/>
    </row>
    <row r="869" ht="15.75" customHeight="1">
      <c r="A869" s="37"/>
      <c r="B869" s="37"/>
      <c r="C869" s="37"/>
      <c r="D869" s="38"/>
      <c r="E869" s="4"/>
      <c r="F869" s="4"/>
      <c r="G869" s="4"/>
      <c r="H869" s="4"/>
      <c r="I869" s="4"/>
      <c r="J869" s="4"/>
      <c r="K869" s="4"/>
      <c r="L869" s="4"/>
      <c r="M869" s="4"/>
      <c r="N869" s="4"/>
      <c r="O869" s="4"/>
      <c r="P869" s="4"/>
      <c r="Q869" s="4"/>
      <c r="R869" s="4"/>
      <c r="S869" s="4"/>
      <c r="T869" s="4"/>
      <c r="U869" s="4"/>
      <c r="V869" s="4"/>
      <c r="W869" s="4"/>
      <c r="X869" s="4"/>
      <c r="Y869" s="4"/>
      <c r="Z869" s="4"/>
      <c r="AA869" s="4"/>
    </row>
    <row r="870" ht="15.75" customHeight="1">
      <c r="A870" s="37"/>
      <c r="B870" s="37"/>
      <c r="C870" s="37"/>
      <c r="D870" s="38"/>
      <c r="E870" s="4"/>
      <c r="F870" s="4"/>
      <c r="G870" s="4"/>
      <c r="H870" s="4"/>
      <c r="I870" s="4"/>
      <c r="J870" s="4"/>
      <c r="K870" s="4"/>
      <c r="L870" s="4"/>
      <c r="M870" s="4"/>
      <c r="N870" s="4"/>
      <c r="O870" s="4"/>
      <c r="P870" s="4"/>
      <c r="Q870" s="4"/>
      <c r="R870" s="4"/>
      <c r="S870" s="4"/>
      <c r="T870" s="4"/>
      <c r="U870" s="4"/>
      <c r="V870" s="4"/>
      <c r="W870" s="4"/>
      <c r="X870" s="4"/>
      <c r="Y870" s="4"/>
      <c r="Z870" s="4"/>
      <c r="AA870" s="4"/>
    </row>
    <row r="871" ht="15.75" customHeight="1">
      <c r="A871" s="37"/>
      <c r="B871" s="37"/>
      <c r="C871" s="37"/>
      <c r="D871" s="38"/>
      <c r="E871" s="4"/>
      <c r="F871" s="4"/>
      <c r="G871" s="4"/>
      <c r="H871" s="4"/>
      <c r="I871" s="4"/>
      <c r="J871" s="4"/>
      <c r="K871" s="4"/>
      <c r="L871" s="4"/>
      <c r="M871" s="4"/>
      <c r="N871" s="4"/>
      <c r="O871" s="4"/>
      <c r="P871" s="4"/>
      <c r="Q871" s="4"/>
      <c r="R871" s="4"/>
      <c r="S871" s="4"/>
      <c r="T871" s="4"/>
      <c r="U871" s="4"/>
      <c r="V871" s="4"/>
      <c r="W871" s="4"/>
      <c r="X871" s="4"/>
      <c r="Y871" s="4"/>
      <c r="Z871" s="4"/>
      <c r="AA871" s="4"/>
    </row>
    <row r="872" ht="15.75" customHeight="1">
      <c r="A872" s="37"/>
      <c r="B872" s="37"/>
      <c r="C872" s="37"/>
      <c r="D872" s="38"/>
      <c r="E872" s="4"/>
      <c r="F872" s="4"/>
      <c r="G872" s="4"/>
      <c r="H872" s="4"/>
      <c r="I872" s="4"/>
      <c r="J872" s="4"/>
      <c r="K872" s="4"/>
      <c r="L872" s="4"/>
      <c r="M872" s="4"/>
      <c r="N872" s="4"/>
      <c r="O872" s="4"/>
      <c r="P872" s="4"/>
      <c r="Q872" s="4"/>
      <c r="R872" s="4"/>
      <c r="S872" s="4"/>
      <c r="T872" s="4"/>
      <c r="U872" s="4"/>
      <c r="V872" s="4"/>
      <c r="W872" s="4"/>
      <c r="X872" s="4"/>
      <c r="Y872" s="4"/>
      <c r="Z872" s="4"/>
      <c r="AA872" s="4"/>
    </row>
    <row r="873" ht="15.75" customHeight="1">
      <c r="A873" s="37"/>
      <c r="B873" s="37"/>
      <c r="C873" s="37"/>
      <c r="D873" s="38"/>
      <c r="E873" s="4"/>
      <c r="F873" s="4"/>
      <c r="G873" s="4"/>
      <c r="H873" s="4"/>
      <c r="I873" s="4"/>
      <c r="J873" s="4"/>
      <c r="K873" s="4"/>
      <c r="L873" s="4"/>
      <c r="M873" s="4"/>
      <c r="N873" s="4"/>
      <c r="O873" s="4"/>
      <c r="P873" s="4"/>
      <c r="Q873" s="4"/>
      <c r="R873" s="4"/>
      <c r="S873" s="4"/>
      <c r="T873" s="4"/>
      <c r="U873" s="4"/>
      <c r="V873" s="4"/>
      <c r="W873" s="4"/>
      <c r="X873" s="4"/>
      <c r="Y873" s="4"/>
      <c r="Z873" s="4"/>
      <c r="AA873" s="4"/>
    </row>
    <row r="874" ht="15.75" customHeight="1">
      <c r="A874" s="37"/>
      <c r="B874" s="37"/>
      <c r="C874" s="37"/>
      <c r="D874" s="38"/>
      <c r="E874" s="4"/>
      <c r="F874" s="4"/>
      <c r="G874" s="4"/>
      <c r="H874" s="4"/>
      <c r="I874" s="4"/>
      <c r="J874" s="4"/>
      <c r="K874" s="4"/>
      <c r="L874" s="4"/>
      <c r="M874" s="4"/>
      <c r="N874" s="4"/>
      <c r="O874" s="4"/>
      <c r="P874" s="4"/>
      <c r="Q874" s="4"/>
      <c r="R874" s="4"/>
      <c r="S874" s="4"/>
      <c r="T874" s="4"/>
      <c r="U874" s="4"/>
      <c r="V874" s="4"/>
      <c r="W874" s="4"/>
      <c r="X874" s="4"/>
      <c r="Y874" s="4"/>
      <c r="Z874" s="4"/>
      <c r="AA874" s="4"/>
    </row>
    <row r="875" ht="15.75" customHeight="1">
      <c r="A875" s="37"/>
      <c r="B875" s="37"/>
      <c r="C875" s="37"/>
      <c r="D875" s="38"/>
      <c r="E875" s="4"/>
      <c r="F875" s="4"/>
      <c r="G875" s="4"/>
      <c r="H875" s="4"/>
      <c r="I875" s="4"/>
      <c r="J875" s="4"/>
      <c r="K875" s="4"/>
      <c r="L875" s="4"/>
      <c r="M875" s="4"/>
      <c r="N875" s="4"/>
      <c r="O875" s="4"/>
      <c r="P875" s="4"/>
      <c r="Q875" s="4"/>
      <c r="R875" s="4"/>
      <c r="S875" s="4"/>
      <c r="T875" s="4"/>
      <c r="U875" s="4"/>
      <c r="V875" s="4"/>
      <c r="W875" s="4"/>
      <c r="X875" s="4"/>
      <c r="Y875" s="4"/>
      <c r="Z875" s="4"/>
      <c r="AA875" s="4"/>
    </row>
    <row r="876" ht="15.75" customHeight="1">
      <c r="A876" s="37"/>
      <c r="B876" s="37"/>
      <c r="C876" s="37"/>
      <c r="D876" s="38"/>
      <c r="E876" s="4"/>
      <c r="F876" s="4"/>
      <c r="G876" s="4"/>
      <c r="H876" s="4"/>
      <c r="I876" s="4"/>
      <c r="J876" s="4"/>
      <c r="K876" s="4"/>
      <c r="L876" s="4"/>
      <c r="M876" s="4"/>
      <c r="N876" s="4"/>
      <c r="O876" s="4"/>
      <c r="P876" s="4"/>
      <c r="Q876" s="4"/>
      <c r="R876" s="4"/>
      <c r="S876" s="4"/>
      <c r="T876" s="4"/>
      <c r="U876" s="4"/>
      <c r="V876" s="4"/>
      <c r="W876" s="4"/>
      <c r="X876" s="4"/>
      <c r="Y876" s="4"/>
      <c r="Z876" s="4"/>
      <c r="AA876" s="4"/>
    </row>
    <row r="877" ht="15.75" customHeight="1">
      <c r="A877" s="37"/>
      <c r="B877" s="37"/>
      <c r="C877" s="37"/>
      <c r="D877" s="38"/>
      <c r="E877" s="4"/>
      <c r="F877" s="4"/>
      <c r="G877" s="4"/>
      <c r="H877" s="4"/>
      <c r="I877" s="4"/>
      <c r="J877" s="4"/>
      <c r="K877" s="4"/>
      <c r="L877" s="4"/>
      <c r="M877" s="4"/>
      <c r="N877" s="4"/>
      <c r="O877" s="4"/>
      <c r="P877" s="4"/>
      <c r="Q877" s="4"/>
      <c r="R877" s="4"/>
      <c r="S877" s="4"/>
      <c r="T877" s="4"/>
      <c r="U877" s="4"/>
      <c r="V877" s="4"/>
      <c r="W877" s="4"/>
      <c r="X877" s="4"/>
      <c r="Y877" s="4"/>
      <c r="Z877" s="4"/>
      <c r="AA877" s="4"/>
    </row>
    <row r="878" ht="15.75" customHeight="1">
      <c r="A878" s="37"/>
      <c r="B878" s="37"/>
      <c r="C878" s="37"/>
      <c r="D878" s="38"/>
      <c r="E878" s="4"/>
      <c r="F878" s="4"/>
      <c r="G878" s="4"/>
      <c r="H878" s="4"/>
      <c r="I878" s="4"/>
      <c r="J878" s="4"/>
      <c r="K878" s="4"/>
      <c r="L878" s="4"/>
      <c r="M878" s="4"/>
      <c r="N878" s="4"/>
      <c r="O878" s="4"/>
      <c r="P878" s="4"/>
      <c r="Q878" s="4"/>
      <c r="R878" s="4"/>
      <c r="S878" s="4"/>
      <c r="T878" s="4"/>
      <c r="U878" s="4"/>
      <c r="V878" s="4"/>
      <c r="W878" s="4"/>
      <c r="X878" s="4"/>
      <c r="Y878" s="4"/>
      <c r="Z878" s="4"/>
      <c r="AA878" s="4"/>
    </row>
    <row r="879" ht="15.75" customHeight="1">
      <c r="A879" s="37"/>
      <c r="B879" s="37"/>
      <c r="C879" s="37"/>
      <c r="D879" s="38"/>
      <c r="E879" s="4"/>
      <c r="F879" s="4"/>
      <c r="G879" s="4"/>
      <c r="H879" s="4"/>
      <c r="I879" s="4"/>
      <c r="J879" s="4"/>
      <c r="K879" s="4"/>
      <c r="L879" s="4"/>
      <c r="M879" s="4"/>
      <c r="N879" s="4"/>
      <c r="O879" s="4"/>
      <c r="P879" s="4"/>
      <c r="Q879" s="4"/>
      <c r="R879" s="4"/>
      <c r="S879" s="4"/>
      <c r="T879" s="4"/>
      <c r="U879" s="4"/>
      <c r="V879" s="4"/>
      <c r="W879" s="4"/>
      <c r="X879" s="4"/>
      <c r="Y879" s="4"/>
      <c r="Z879" s="4"/>
      <c r="AA879" s="4"/>
    </row>
    <row r="880" ht="15.75" customHeight="1">
      <c r="A880" s="37"/>
      <c r="B880" s="37"/>
      <c r="C880" s="37"/>
      <c r="D880" s="38"/>
      <c r="E880" s="4"/>
      <c r="F880" s="4"/>
      <c r="G880" s="4"/>
      <c r="H880" s="4"/>
      <c r="I880" s="4"/>
      <c r="J880" s="4"/>
      <c r="K880" s="4"/>
      <c r="L880" s="4"/>
      <c r="M880" s="4"/>
      <c r="N880" s="4"/>
      <c r="O880" s="4"/>
      <c r="P880" s="4"/>
      <c r="Q880" s="4"/>
      <c r="R880" s="4"/>
      <c r="S880" s="4"/>
      <c r="T880" s="4"/>
      <c r="U880" s="4"/>
      <c r="V880" s="4"/>
      <c r="W880" s="4"/>
      <c r="X880" s="4"/>
      <c r="Y880" s="4"/>
      <c r="Z880" s="4"/>
      <c r="AA880" s="4"/>
    </row>
    <row r="881" ht="15.75" customHeight="1">
      <c r="A881" s="37"/>
      <c r="B881" s="37"/>
      <c r="C881" s="37"/>
      <c r="D881" s="38"/>
      <c r="E881" s="4"/>
      <c r="F881" s="4"/>
      <c r="G881" s="4"/>
      <c r="H881" s="4"/>
      <c r="I881" s="4"/>
      <c r="J881" s="4"/>
      <c r="K881" s="4"/>
      <c r="L881" s="4"/>
      <c r="M881" s="4"/>
      <c r="N881" s="4"/>
      <c r="O881" s="4"/>
      <c r="P881" s="4"/>
      <c r="Q881" s="4"/>
      <c r="R881" s="4"/>
      <c r="S881" s="4"/>
      <c r="T881" s="4"/>
      <c r="U881" s="4"/>
      <c r="V881" s="4"/>
      <c r="W881" s="4"/>
      <c r="X881" s="4"/>
      <c r="Y881" s="4"/>
      <c r="Z881" s="4"/>
      <c r="AA881" s="4"/>
    </row>
    <row r="882" ht="15.75" customHeight="1">
      <c r="A882" s="37"/>
      <c r="B882" s="37"/>
      <c r="C882" s="37"/>
      <c r="D882" s="38"/>
      <c r="E882" s="4"/>
      <c r="F882" s="4"/>
      <c r="G882" s="4"/>
      <c r="H882" s="4"/>
      <c r="I882" s="4"/>
      <c r="J882" s="4"/>
      <c r="K882" s="4"/>
      <c r="L882" s="4"/>
      <c r="M882" s="4"/>
      <c r="N882" s="4"/>
      <c r="O882" s="4"/>
      <c r="P882" s="4"/>
      <c r="Q882" s="4"/>
      <c r="R882" s="4"/>
      <c r="S882" s="4"/>
      <c r="T882" s="4"/>
      <c r="U882" s="4"/>
      <c r="V882" s="4"/>
      <c r="W882" s="4"/>
      <c r="X882" s="4"/>
      <c r="Y882" s="4"/>
      <c r="Z882" s="4"/>
      <c r="AA882" s="4"/>
    </row>
    <row r="883" ht="15.75" customHeight="1">
      <c r="A883" s="37"/>
      <c r="B883" s="37"/>
      <c r="C883" s="37"/>
      <c r="D883" s="38"/>
      <c r="E883" s="4"/>
      <c r="F883" s="4"/>
      <c r="G883" s="4"/>
      <c r="H883" s="4"/>
      <c r="I883" s="4"/>
      <c r="J883" s="4"/>
      <c r="K883" s="4"/>
      <c r="L883" s="4"/>
      <c r="M883" s="4"/>
      <c r="N883" s="4"/>
      <c r="O883" s="4"/>
      <c r="P883" s="4"/>
      <c r="Q883" s="4"/>
      <c r="R883" s="4"/>
      <c r="S883" s="4"/>
      <c r="T883" s="4"/>
      <c r="U883" s="4"/>
      <c r="V883" s="4"/>
      <c r="W883" s="4"/>
      <c r="X883" s="4"/>
      <c r="Y883" s="4"/>
      <c r="Z883" s="4"/>
      <c r="AA883" s="4"/>
    </row>
    <row r="884" ht="15.75" customHeight="1">
      <c r="A884" s="37"/>
      <c r="B884" s="37"/>
      <c r="C884" s="37"/>
      <c r="D884" s="38"/>
      <c r="E884" s="4"/>
      <c r="F884" s="4"/>
      <c r="G884" s="4"/>
      <c r="H884" s="4"/>
      <c r="I884" s="4"/>
      <c r="J884" s="4"/>
      <c r="K884" s="4"/>
      <c r="L884" s="4"/>
      <c r="M884" s="4"/>
      <c r="N884" s="4"/>
      <c r="O884" s="4"/>
      <c r="P884" s="4"/>
      <c r="Q884" s="4"/>
      <c r="R884" s="4"/>
      <c r="S884" s="4"/>
      <c r="T884" s="4"/>
      <c r="U884" s="4"/>
      <c r="V884" s="4"/>
      <c r="W884" s="4"/>
      <c r="X884" s="4"/>
      <c r="Y884" s="4"/>
      <c r="Z884" s="4"/>
      <c r="AA884" s="4"/>
    </row>
    <row r="885" ht="15.75" customHeight="1">
      <c r="A885" s="37"/>
      <c r="B885" s="37"/>
      <c r="C885" s="37"/>
      <c r="D885" s="38"/>
      <c r="E885" s="4"/>
      <c r="F885" s="4"/>
      <c r="G885" s="4"/>
      <c r="H885" s="4"/>
      <c r="I885" s="4"/>
      <c r="J885" s="4"/>
      <c r="K885" s="4"/>
      <c r="L885" s="4"/>
      <c r="M885" s="4"/>
      <c r="N885" s="4"/>
      <c r="O885" s="4"/>
      <c r="P885" s="4"/>
      <c r="Q885" s="4"/>
      <c r="R885" s="4"/>
      <c r="S885" s="4"/>
      <c r="T885" s="4"/>
      <c r="U885" s="4"/>
      <c r="V885" s="4"/>
      <c r="W885" s="4"/>
      <c r="X885" s="4"/>
      <c r="Y885" s="4"/>
      <c r="Z885" s="4"/>
      <c r="AA885" s="4"/>
    </row>
    <row r="886" ht="15.75" customHeight="1">
      <c r="A886" s="37"/>
      <c r="B886" s="37"/>
      <c r="C886" s="37"/>
      <c r="D886" s="38"/>
      <c r="E886" s="4"/>
      <c r="F886" s="4"/>
      <c r="G886" s="4"/>
      <c r="H886" s="4"/>
      <c r="I886" s="4"/>
      <c r="J886" s="4"/>
      <c r="K886" s="4"/>
      <c r="L886" s="4"/>
      <c r="M886" s="4"/>
      <c r="N886" s="4"/>
      <c r="O886" s="4"/>
      <c r="P886" s="4"/>
      <c r="Q886" s="4"/>
      <c r="R886" s="4"/>
      <c r="S886" s="4"/>
      <c r="T886" s="4"/>
      <c r="U886" s="4"/>
      <c r="V886" s="4"/>
      <c r="W886" s="4"/>
      <c r="X886" s="4"/>
      <c r="Y886" s="4"/>
      <c r="Z886" s="4"/>
      <c r="AA886" s="4"/>
    </row>
    <row r="887" ht="15.75" customHeight="1">
      <c r="A887" s="37"/>
      <c r="B887" s="37"/>
      <c r="C887" s="37"/>
      <c r="D887" s="38"/>
      <c r="E887" s="4"/>
      <c r="F887" s="4"/>
      <c r="G887" s="4"/>
      <c r="H887" s="4"/>
      <c r="I887" s="4"/>
      <c r="J887" s="4"/>
      <c r="K887" s="4"/>
      <c r="L887" s="4"/>
      <c r="M887" s="4"/>
      <c r="N887" s="4"/>
      <c r="O887" s="4"/>
      <c r="P887" s="4"/>
      <c r="Q887" s="4"/>
      <c r="R887" s="4"/>
      <c r="S887" s="4"/>
      <c r="T887" s="4"/>
      <c r="U887" s="4"/>
      <c r="V887" s="4"/>
      <c r="W887" s="4"/>
      <c r="X887" s="4"/>
      <c r="Y887" s="4"/>
      <c r="Z887" s="4"/>
      <c r="AA887" s="4"/>
    </row>
    <row r="888" ht="15.75" customHeight="1">
      <c r="A888" s="37"/>
      <c r="B888" s="37"/>
      <c r="C888" s="37"/>
      <c r="D888" s="38"/>
      <c r="E888" s="4"/>
      <c r="F888" s="4"/>
      <c r="G888" s="4"/>
      <c r="H888" s="4"/>
      <c r="I888" s="4"/>
      <c r="J888" s="4"/>
      <c r="K888" s="4"/>
      <c r="L888" s="4"/>
      <c r="M888" s="4"/>
      <c r="N888" s="4"/>
      <c r="O888" s="4"/>
      <c r="P888" s="4"/>
      <c r="Q888" s="4"/>
      <c r="R888" s="4"/>
      <c r="S888" s="4"/>
      <c r="T888" s="4"/>
      <c r="U888" s="4"/>
      <c r="V888" s="4"/>
      <c r="W888" s="4"/>
      <c r="X888" s="4"/>
      <c r="Y888" s="4"/>
      <c r="Z888" s="4"/>
      <c r="AA888" s="4"/>
    </row>
    <row r="889" ht="15.75" customHeight="1">
      <c r="A889" s="37"/>
      <c r="B889" s="37"/>
      <c r="C889" s="37"/>
      <c r="D889" s="38"/>
      <c r="E889" s="4"/>
      <c r="F889" s="4"/>
      <c r="G889" s="4"/>
      <c r="H889" s="4"/>
      <c r="I889" s="4"/>
      <c r="J889" s="4"/>
      <c r="K889" s="4"/>
      <c r="L889" s="4"/>
      <c r="M889" s="4"/>
      <c r="N889" s="4"/>
      <c r="O889" s="4"/>
      <c r="P889" s="4"/>
      <c r="Q889" s="4"/>
      <c r="R889" s="4"/>
      <c r="S889" s="4"/>
      <c r="T889" s="4"/>
      <c r="U889" s="4"/>
      <c r="V889" s="4"/>
      <c r="W889" s="4"/>
      <c r="X889" s="4"/>
      <c r="Y889" s="4"/>
      <c r="Z889" s="4"/>
      <c r="AA889" s="4"/>
    </row>
    <row r="890" ht="15.75" customHeight="1">
      <c r="A890" s="37"/>
      <c r="B890" s="37"/>
      <c r="C890" s="37"/>
      <c r="D890" s="38"/>
      <c r="E890" s="4"/>
      <c r="F890" s="4"/>
      <c r="G890" s="4"/>
      <c r="H890" s="4"/>
      <c r="I890" s="4"/>
      <c r="J890" s="4"/>
      <c r="K890" s="4"/>
      <c r="L890" s="4"/>
      <c r="M890" s="4"/>
      <c r="N890" s="4"/>
      <c r="O890" s="4"/>
      <c r="P890" s="4"/>
      <c r="Q890" s="4"/>
      <c r="R890" s="4"/>
      <c r="S890" s="4"/>
      <c r="T890" s="4"/>
      <c r="U890" s="4"/>
      <c r="V890" s="4"/>
      <c r="W890" s="4"/>
      <c r="X890" s="4"/>
      <c r="Y890" s="4"/>
      <c r="Z890" s="4"/>
      <c r="AA890" s="4"/>
    </row>
    <row r="891" ht="15.75" customHeight="1">
      <c r="A891" s="37"/>
      <c r="B891" s="37"/>
      <c r="C891" s="37"/>
      <c r="D891" s="38"/>
      <c r="E891" s="4"/>
      <c r="F891" s="4"/>
      <c r="G891" s="4"/>
      <c r="H891" s="4"/>
      <c r="I891" s="4"/>
      <c r="J891" s="4"/>
      <c r="K891" s="4"/>
      <c r="L891" s="4"/>
      <c r="M891" s="4"/>
      <c r="N891" s="4"/>
      <c r="O891" s="4"/>
      <c r="P891" s="4"/>
      <c r="Q891" s="4"/>
      <c r="R891" s="4"/>
      <c r="S891" s="4"/>
      <c r="T891" s="4"/>
      <c r="U891" s="4"/>
      <c r="V891" s="4"/>
      <c r="W891" s="4"/>
      <c r="X891" s="4"/>
      <c r="Y891" s="4"/>
      <c r="Z891" s="4"/>
      <c r="AA891" s="4"/>
    </row>
    <row r="892" ht="15.75" customHeight="1">
      <c r="A892" s="37"/>
      <c r="B892" s="37"/>
      <c r="C892" s="37"/>
      <c r="D892" s="38"/>
      <c r="E892" s="4"/>
      <c r="F892" s="4"/>
      <c r="G892" s="4"/>
      <c r="H892" s="4"/>
      <c r="I892" s="4"/>
      <c r="J892" s="4"/>
      <c r="K892" s="4"/>
      <c r="L892" s="4"/>
      <c r="M892" s="4"/>
      <c r="N892" s="4"/>
      <c r="O892" s="4"/>
      <c r="P892" s="4"/>
      <c r="Q892" s="4"/>
      <c r="R892" s="4"/>
      <c r="S892" s="4"/>
      <c r="T892" s="4"/>
      <c r="U892" s="4"/>
      <c r="V892" s="4"/>
      <c r="W892" s="4"/>
      <c r="X892" s="4"/>
      <c r="Y892" s="4"/>
      <c r="Z892" s="4"/>
      <c r="AA892" s="4"/>
    </row>
    <row r="893" ht="15.75" customHeight="1">
      <c r="A893" s="37"/>
      <c r="B893" s="37"/>
      <c r="C893" s="37"/>
      <c r="D893" s="38"/>
      <c r="E893" s="4"/>
      <c r="F893" s="4"/>
      <c r="G893" s="4"/>
      <c r="H893" s="4"/>
      <c r="I893" s="4"/>
      <c r="J893" s="4"/>
      <c r="K893" s="4"/>
      <c r="L893" s="4"/>
      <c r="M893" s="4"/>
      <c r="N893" s="4"/>
      <c r="O893" s="4"/>
      <c r="P893" s="4"/>
      <c r="Q893" s="4"/>
      <c r="R893" s="4"/>
      <c r="S893" s="4"/>
      <c r="T893" s="4"/>
      <c r="U893" s="4"/>
      <c r="V893" s="4"/>
      <c r="W893" s="4"/>
      <c r="X893" s="4"/>
      <c r="Y893" s="4"/>
      <c r="Z893" s="4"/>
      <c r="AA893" s="4"/>
    </row>
    <row r="894" ht="15.75" customHeight="1">
      <c r="A894" s="37"/>
      <c r="B894" s="37"/>
      <c r="C894" s="37"/>
      <c r="D894" s="38"/>
      <c r="E894" s="4"/>
      <c r="F894" s="4"/>
      <c r="G894" s="4"/>
      <c r="H894" s="4"/>
      <c r="I894" s="4"/>
      <c r="J894" s="4"/>
      <c r="K894" s="4"/>
      <c r="L894" s="4"/>
      <c r="M894" s="4"/>
      <c r="N894" s="4"/>
      <c r="O894" s="4"/>
      <c r="P894" s="4"/>
      <c r="Q894" s="4"/>
      <c r="R894" s="4"/>
      <c r="S894" s="4"/>
      <c r="T894" s="4"/>
      <c r="U894" s="4"/>
      <c r="V894" s="4"/>
      <c r="W894" s="4"/>
      <c r="X894" s="4"/>
      <c r="Y894" s="4"/>
      <c r="Z894" s="4"/>
      <c r="AA894" s="4"/>
    </row>
    <row r="895" ht="15.75" customHeight="1">
      <c r="A895" s="37"/>
      <c r="B895" s="37"/>
      <c r="C895" s="37"/>
      <c r="D895" s="38"/>
      <c r="E895" s="4"/>
      <c r="F895" s="4"/>
      <c r="G895" s="4"/>
      <c r="H895" s="4"/>
      <c r="I895" s="4"/>
      <c r="J895" s="4"/>
      <c r="K895" s="4"/>
      <c r="L895" s="4"/>
      <c r="M895" s="4"/>
      <c r="N895" s="4"/>
      <c r="O895" s="4"/>
      <c r="P895" s="4"/>
      <c r="Q895" s="4"/>
      <c r="R895" s="4"/>
      <c r="S895" s="4"/>
      <c r="T895" s="4"/>
      <c r="U895" s="4"/>
      <c r="V895" s="4"/>
      <c r="W895" s="4"/>
      <c r="X895" s="4"/>
      <c r="Y895" s="4"/>
      <c r="Z895" s="4"/>
      <c r="AA895" s="4"/>
    </row>
    <row r="896" ht="15.75" customHeight="1">
      <c r="A896" s="37"/>
      <c r="B896" s="37"/>
      <c r="C896" s="37"/>
      <c r="D896" s="38"/>
      <c r="E896" s="4"/>
      <c r="F896" s="4"/>
      <c r="G896" s="4"/>
      <c r="H896" s="4"/>
      <c r="I896" s="4"/>
      <c r="J896" s="4"/>
      <c r="K896" s="4"/>
      <c r="L896" s="4"/>
      <c r="M896" s="4"/>
      <c r="N896" s="4"/>
      <c r="O896" s="4"/>
      <c r="P896" s="4"/>
      <c r="Q896" s="4"/>
      <c r="R896" s="4"/>
      <c r="S896" s="4"/>
      <c r="T896" s="4"/>
      <c r="U896" s="4"/>
      <c r="V896" s="4"/>
      <c r="W896" s="4"/>
      <c r="X896" s="4"/>
      <c r="Y896" s="4"/>
      <c r="Z896" s="4"/>
      <c r="AA896" s="4"/>
    </row>
    <row r="897" ht="15.75" customHeight="1">
      <c r="A897" s="37"/>
      <c r="B897" s="37"/>
      <c r="C897" s="37"/>
      <c r="D897" s="38"/>
      <c r="E897" s="4"/>
      <c r="F897" s="4"/>
      <c r="G897" s="4"/>
      <c r="H897" s="4"/>
      <c r="I897" s="4"/>
      <c r="J897" s="4"/>
      <c r="K897" s="4"/>
      <c r="L897" s="4"/>
      <c r="M897" s="4"/>
      <c r="N897" s="4"/>
      <c r="O897" s="4"/>
      <c r="P897" s="4"/>
      <c r="Q897" s="4"/>
      <c r="R897" s="4"/>
      <c r="S897" s="4"/>
      <c r="T897" s="4"/>
      <c r="U897" s="4"/>
      <c r="V897" s="4"/>
      <c r="W897" s="4"/>
      <c r="X897" s="4"/>
      <c r="Y897" s="4"/>
      <c r="Z897" s="4"/>
      <c r="AA897" s="4"/>
    </row>
    <row r="898" ht="15.75" customHeight="1">
      <c r="A898" s="37"/>
      <c r="B898" s="37"/>
      <c r="C898" s="37"/>
      <c r="D898" s="38"/>
      <c r="E898" s="4"/>
      <c r="F898" s="4"/>
      <c r="G898" s="4"/>
      <c r="H898" s="4"/>
      <c r="I898" s="4"/>
      <c r="J898" s="4"/>
      <c r="K898" s="4"/>
      <c r="L898" s="4"/>
      <c r="M898" s="4"/>
      <c r="N898" s="4"/>
      <c r="O898" s="4"/>
      <c r="P898" s="4"/>
      <c r="Q898" s="4"/>
      <c r="R898" s="4"/>
      <c r="S898" s="4"/>
      <c r="T898" s="4"/>
      <c r="U898" s="4"/>
      <c r="V898" s="4"/>
      <c r="W898" s="4"/>
      <c r="X898" s="4"/>
      <c r="Y898" s="4"/>
      <c r="Z898" s="4"/>
      <c r="AA898" s="4"/>
    </row>
    <row r="899" ht="15.75" customHeight="1">
      <c r="A899" s="37"/>
      <c r="B899" s="37"/>
      <c r="C899" s="37"/>
      <c r="D899" s="38"/>
      <c r="E899" s="4"/>
      <c r="F899" s="4"/>
      <c r="G899" s="4"/>
      <c r="H899" s="4"/>
      <c r="I899" s="4"/>
      <c r="J899" s="4"/>
      <c r="K899" s="4"/>
      <c r="L899" s="4"/>
      <c r="M899" s="4"/>
      <c r="N899" s="4"/>
      <c r="O899" s="4"/>
      <c r="P899" s="4"/>
      <c r="Q899" s="4"/>
      <c r="R899" s="4"/>
      <c r="S899" s="4"/>
      <c r="T899" s="4"/>
      <c r="U899" s="4"/>
      <c r="V899" s="4"/>
      <c r="W899" s="4"/>
      <c r="X899" s="4"/>
      <c r="Y899" s="4"/>
      <c r="Z899" s="4"/>
      <c r="AA899" s="4"/>
    </row>
    <row r="900" ht="15.75" customHeight="1">
      <c r="A900" s="37"/>
      <c r="B900" s="37"/>
      <c r="C900" s="37"/>
      <c r="D900" s="38"/>
      <c r="E900" s="4"/>
      <c r="F900" s="4"/>
      <c r="G900" s="4"/>
      <c r="H900" s="4"/>
      <c r="I900" s="4"/>
      <c r="J900" s="4"/>
      <c r="K900" s="4"/>
      <c r="L900" s="4"/>
      <c r="M900" s="4"/>
      <c r="N900" s="4"/>
      <c r="O900" s="4"/>
      <c r="P900" s="4"/>
      <c r="Q900" s="4"/>
      <c r="R900" s="4"/>
      <c r="S900" s="4"/>
      <c r="T900" s="4"/>
      <c r="U900" s="4"/>
      <c r="V900" s="4"/>
      <c r="W900" s="4"/>
      <c r="X900" s="4"/>
      <c r="Y900" s="4"/>
      <c r="Z900" s="4"/>
      <c r="AA900" s="4"/>
    </row>
    <row r="901" ht="15.75" customHeight="1">
      <c r="A901" s="37"/>
      <c r="B901" s="37"/>
      <c r="C901" s="37"/>
      <c r="D901" s="38"/>
      <c r="E901" s="4"/>
      <c r="F901" s="4"/>
      <c r="G901" s="4"/>
      <c r="H901" s="4"/>
      <c r="I901" s="4"/>
      <c r="J901" s="4"/>
      <c r="K901" s="4"/>
      <c r="L901" s="4"/>
      <c r="M901" s="4"/>
      <c r="N901" s="4"/>
      <c r="O901" s="4"/>
      <c r="P901" s="4"/>
      <c r="Q901" s="4"/>
      <c r="R901" s="4"/>
      <c r="S901" s="4"/>
      <c r="T901" s="4"/>
      <c r="U901" s="4"/>
      <c r="V901" s="4"/>
      <c r="W901" s="4"/>
      <c r="X901" s="4"/>
      <c r="Y901" s="4"/>
      <c r="Z901" s="4"/>
      <c r="AA901" s="4"/>
    </row>
    <row r="902" ht="15.75" customHeight="1">
      <c r="A902" s="37"/>
      <c r="B902" s="37"/>
      <c r="C902" s="37"/>
      <c r="D902" s="38"/>
      <c r="E902" s="4"/>
      <c r="F902" s="4"/>
      <c r="G902" s="4"/>
      <c r="H902" s="4"/>
      <c r="I902" s="4"/>
      <c r="J902" s="4"/>
      <c r="K902" s="4"/>
      <c r="L902" s="4"/>
      <c r="M902" s="4"/>
      <c r="N902" s="4"/>
      <c r="O902" s="4"/>
      <c r="P902" s="4"/>
      <c r="Q902" s="4"/>
      <c r="R902" s="4"/>
      <c r="S902" s="4"/>
      <c r="T902" s="4"/>
      <c r="U902" s="4"/>
      <c r="V902" s="4"/>
      <c r="W902" s="4"/>
      <c r="X902" s="4"/>
      <c r="Y902" s="4"/>
      <c r="Z902" s="4"/>
      <c r="AA902" s="4"/>
    </row>
    <row r="903" ht="15.75" customHeight="1">
      <c r="A903" s="37"/>
      <c r="B903" s="37"/>
      <c r="C903" s="37"/>
      <c r="D903" s="38"/>
      <c r="E903" s="4"/>
      <c r="F903" s="4"/>
      <c r="G903" s="4"/>
      <c r="H903" s="4"/>
      <c r="I903" s="4"/>
      <c r="J903" s="4"/>
      <c r="K903" s="4"/>
      <c r="L903" s="4"/>
      <c r="M903" s="4"/>
      <c r="N903" s="4"/>
      <c r="O903" s="4"/>
      <c r="P903" s="4"/>
      <c r="Q903" s="4"/>
      <c r="R903" s="4"/>
      <c r="S903" s="4"/>
      <c r="T903" s="4"/>
      <c r="U903" s="4"/>
      <c r="V903" s="4"/>
      <c r="W903" s="4"/>
      <c r="X903" s="4"/>
      <c r="Y903" s="4"/>
      <c r="Z903" s="4"/>
      <c r="AA903" s="4"/>
    </row>
    <row r="904" ht="15.75" customHeight="1">
      <c r="A904" s="37"/>
      <c r="B904" s="37"/>
      <c r="C904" s="37"/>
      <c r="D904" s="38"/>
      <c r="E904" s="4"/>
      <c r="F904" s="4"/>
      <c r="G904" s="4"/>
      <c r="H904" s="4"/>
      <c r="I904" s="4"/>
      <c r="J904" s="4"/>
      <c r="K904" s="4"/>
      <c r="L904" s="4"/>
      <c r="M904" s="4"/>
      <c r="N904" s="4"/>
      <c r="O904" s="4"/>
      <c r="P904" s="4"/>
      <c r="Q904" s="4"/>
      <c r="R904" s="4"/>
      <c r="S904" s="4"/>
      <c r="T904" s="4"/>
      <c r="U904" s="4"/>
      <c r="V904" s="4"/>
      <c r="W904" s="4"/>
      <c r="X904" s="4"/>
      <c r="Y904" s="4"/>
      <c r="Z904" s="4"/>
      <c r="AA904" s="4"/>
    </row>
    <row r="905" ht="15.75" customHeight="1">
      <c r="A905" s="37"/>
      <c r="B905" s="37"/>
      <c r="C905" s="37"/>
      <c r="D905" s="38"/>
      <c r="E905" s="4"/>
      <c r="F905" s="4"/>
      <c r="G905" s="4"/>
      <c r="H905" s="4"/>
      <c r="I905" s="4"/>
      <c r="J905" s="4"/>
      <c r="K905" s="4"/>
      <c r="L905" s="4"/>
      <c r="M905" s="4"/>
      <c r="N905" s="4"/>
      <c r="O905" s="4"/>
      <c r="P905" s="4"/>
      <c r="Q905" s="4"/>
      <c r="R905" s="4"/>
      <c r="S905" s="4"/>
      <c r="T905" s="4"/>
      <c r="U905" s="4"/>
      <c r="V905" s="4"/>
      <c r="W905" s="4"/>
      <c r="X905" s="4"/>
      <c r="Y905" s="4"/>
      <c r="Z905" s="4"/>
      <c r="AA905" s="4"/>
    </row>
    <row r="906" ht="15.75" customHeight="1">
      <c r="A906" s="37"/>
      <c r="B906" s="37"/>
      <c r="C906" s="37"/>
      <c r="D906" s="38"/>
      <c r="E906" s="4"/>
      <c r="F906" s="4"/>
      <c r="G906" s="4"/>
      <c r="H906" s="4"/>
      <c r="I906" s="4"/>
      <c r="J906" s="4"/>
      <c r="K906" s="4"/>
      <c r="L906" s="4"/>
      <c r="M906" s="4"/>
      <c r="N906" s="4"/>
      <c r="O906" s="4"/>
      <c r="P906" s="4"/>
      <c r="Q906" s="4"/>
      <c r="R906" s="4"/>
      <c r="S906" s="4"/>
      <c r="T906" s="4"/>
      <c r="U906" s="4"/>
      <c r="V906" s="4"/>
      <c r="W906" s="4"/>
      <c r="X906" s="4"/>
      <c r="Y906" s="4"/>
      <c r="Z906" s="4"/>
      <c r="AA906" s="4"/>
    </row>
    <row r="907" ht="15.75" customHeight="1">
      <c r="A907" s="37"/>
      <c r="B907" s="37"/>
      <c r="C907" s="37"/>
      <c r="D907" s="38"/>
      <c r="E907" s="4"/>
      <c r="F907" s="4"/>
      <c r="G907" s="4"/>
      <c r="H907" s="4"/>
      <c r="I907" s="4"/>
      <c r="J907" s="4"/>
      <c r="K907" s="4"/>
      <c r="L907" s="4"/>
      <c r="M907" s="4"/>
      <c r="N907" s="4"/>
      <c r="O907" s="4"/>
      <c r="P907" s="4"/>
      <c r="Q907" s="4"/>
      <c r="R907" s="4"/>
      <c r="S907" s="4"/>
      <c r="T907" s="4"/>
      <c r="U907" s="4"/>
      <c r="V907" s="4"/>
      <c r="W907" s="4"/>
      <c r="X907" s="4"/>
      <c r="Y907" s="4"/>
      <c r="Z907" s="4"/>
      <c r="AA907" s="4"/>
    </row>
    <row r="908" ht="15.75" customHeight="1">
      <c r="A908" s="37"/>
      <c r="B908" s="37"/>
      <c r="C908" s="37"/>
      <c r="D908" s="38"/>
      <c r="E908" s="4"/>
      <c r="F908" s="4"/>
      <c r="G908" s="4"/>
      <c r="H908" s="4"/>
      <c r="I908" s="4"/>
      <c r="J908" s="4"/>
      <c r="K908" s="4"/>
      <c r="L908" s="4"/>
      <c r="M908" s="4"/>
      <c r="N908" s="4"/>
      <c r="O908" s="4"/>
      <c r="P908" s="4"/>
      <c r="Q908" s="4"/>
      <c r="R908" s="4"/>
      <c r="S908" s="4"/>
      <c r="T908" s="4"/>
      <c r="U908" s="4"/>
      <c r="V908" s="4"/>
      <c r="W908" s="4"/>
      <c r="X908" s="4"/>
      <c r="Y908" s="4"/>
      <c r="Z908" s="4"/>
      <c r="AA908" s="4"/>
    </row>
    <row r="909" ht="15.75" customHeight="1">
      <c r="A909" s="37"/>
      <c r="B909" s="37"/>
      <c r="C909" s="37"/>
      <c r="D909" s="38"/>
      <c r="E909" s="4"/>
      <c r="F909" s="4"/>
      <c r="G909" s="4"/>
      <c r="H909" s="4"/>
      <c r="I909" s="4"/>
      <c r="J909" s="4"/>
      <c r="K909" s="4"/>
      <c r="L909" s="4"/>
      <c r="M909" s="4"/>
      <c r="N909" s="4"/>
      <c r="O909" s="4"/>
      <c r="P909" s="4"/>
      <c r="Q909" s="4"/>
      <c r="R909" s="4"/>
      <c r="S909" s="4"/>
      <c r="T909" s="4"/>
      <c r="U909" s="4"/>
      <c r="V909" s="4"/>
      <c r="W909" s="4"/>
      <c r="X909" s="4"/>
      <c r="Y909" s="4"/>
      <c r="Z909" s="4"/>
      <c r="AA909" s="4"/>
    </row>
    <row r="910" ht="15.75" customHeight="1">
      <c r="A910" s="37"/>
      <c r="B910" s="37"/>
      <c r="C910" s="37"/>
      <c r="D910" s="38"/>
      <c r="E910" s="4"/>
      <c r="F910" s="4"/>
      <c r="G910" s="4"/>
      <c r="H910" s="4"/>
      <c r="I910" s="4"/>
      <c r="J910" s="4"/>
      <c r="K910" s="4"/>
      <c r="L910" s="4"/>
      <c r="M910" s="4"/>
      <c r="N910" s="4"/>
      <c r="O910" s="4"/>
      <c r="P910" s="4"/>
      <c r="Q910" s="4"/>
      <c r="R910" s="4"/>
      <c r="S910" s="4"/>
      <c r="T910" s="4"/>
      <c r="U910" s="4"/>
      <c r="V910" s="4"/>
      <c r="W910" s="4"/>
      <c r="X910" s="4"/>
      <c r="Y910" s="4"/>
      <c r="Z910" s="4"/>
      <c r="AA910" s="4"/>
    </row>
    <row r="911" ht="15.75" customHeight="1">
      <c r="A911" s="37"/>
      <c r="B911" s="37"/>
      <c r="C911" s="37"/>
      <c r="D911" s="38"/>
      <c r="E911" s="4"/>
      <c r="F911" s="4"/>
      <c r="G911" s="4"/>
      <c r="H911" s="4"/>
      <c r="I911" s="4"/>
      <c r="J911" s="4"/>
      <c r="K911" s="4"/>
      <c r="L911" s="4"/>
      <c r="M911" s="4"/>
      <c r="N911" s="4"/>
      <c r="O911" s="4"/>
      <c r="P911" s="4"/>
      <c r="Q911" s="4"/>
      <c r="R911" s="4"/>
      <c r="S911" s="4"/>
      <c r="T911" s="4"/>
      <c r="U911" s="4"/>
      <c r="V911" s="4"/>
      <c r="W911" s="4"/>
      <c r="X911" s="4"/>
      <c r="Y911" s="4"/>
      <c r="Z911" s="4"/>
      <c r="AA911" s="4"/>
    </row>
    <row r="912" ht="15.75" customHeight="1">
      <c r="A912" s="37"/>
      <c r="B912" s="37"/>
      <c r="C912" s="37"/>
      <c r="D912" s="38"/>
      <c r="E912" s="4"/>
      <c r="F912" s="4"/>
      <c r="G912" s="4"/>
      <c r="H912" s="4"/>
      <c r="I912" s="4"/>
      <c r="J912" s="4"/>
      <c r="K912" s="4"/>
      <c r="L912" s="4"/>
      <c r="M912" s="4"/>
      <c r="N912" s="4"/>
      <c r="O912" s="4"/>
      <c r="P912" s="4"/>
      <c r="Q912" s="4"/>
      <c r="R912" s="4"/>
      <c r="S912" s="4"/>
      <c r="T912" s="4"/>
      <c r="U912" s="4"/>
      <c r="V912" s="4"/>
      <c r="W912" s="4"/>
      <c r="X912" s="4"/>
      <c r="Y912" s="4"/>
      <c r="Z912" s="4"/>
      <c r="AA912" s="4"/>
    </row>
    <row r="913" ht="15.75" customHeight="1">
      <c r="A913" s="37"/>
      <c r="B913" s="37"/>
      <c r="C913" s="37"/>
      <c r="D913" s="38"/>
      <c r="E913" s="4"/>
      <c r="F913" s="4"/>
      <c r="G913" s="4"/>
      <c r="H913" s="4"/>
      <c r="I913" s="4"/>
      <c r="J913" s="4"/>
      <c r="K913" s="4"/>
      <c r="L913" s="4"/>
      <c r="M913" s="4"/>
      <c r="N913" s="4"/>
      <c r="O913" s="4"/>
      <c r="P913" s="4"/>
      <c r="Q913" s="4"/>
      <c r="R913" s="4"/>
      <c r="S913" s="4"/>
      <c r="T913" s="4"/>
      <c r="U913" s="4"/>
      <c r="V913" s="4"/>
      <c r="W913" s="4"/>
      <c r="X913" s="4"/>
      <c r="Y913" s="4"/>
      <c r="Z913" s="4"/>
      <c r="AA913" s="4"/>
    </row>
    <row r="914" ht="15.75" customHeight="1">
      <c r="A914" s="37"/>
      <c r="B914" s="37"/>
      <c r="C914" s="37"/>
      <c r="D914" s="38"/>
      <c r="E914" s="4"/>
      <c r="F914" s="4"/>
      <c r="G914" s="4"/>
      <c r="H914" s="4"/>
      <c r="I914" s="4"/>
      <c r="J914" s="4"/>
      <c r="K914" s="4"/>
      <c r="L914" s="4"/>
      <c r="M914" s="4"/>
      <c r="N914" s="4"/>
      <c r="O914" s="4"/>
      <c r="P914" s="4"/>
      <c r="Q914" s="4"/>
      <c r="R914" s="4"/>
      <c r="S914" s="4"/>
      <c r="T914" s="4"/>
      <c r="U914" s="4"/>
      <c r="V914" s="4"/>
      <c r="W914" s="4"/>
      <c r="X914" s="4"/>
      <c r="Y914" s="4"/>
      <c r="Z914" s="4"/>
      <c r="AA914" s="4"/>
    </row>
    <row r="915" ht="15.75" customHeight="1">
      <c r="A915" s="37"/>
      <c r="B915" s="37"/>
      <c r="C915" s="37"/>
      <c r="D915" s="38"/>
      <c r="E915" s="4"/>
      <c r="F915" s="4"/>
      <c r="G915" s="4"/>
      <c r="H915" s="4"/>
      <c r="I915" s="4"/>
      <c r="J915" s="4"/>
      <c r="K915" s="4"/>
      <c r="L915" s="4"/>
      <c r="M915" s="4"/>
      <c r="N915" s="4"/>
      <c r="O915" s="4"/>
      <c r="P915" s="4"/>
      <c r="Q915" s="4"/>
      <c r="R915" s="4"/>
      <c r="S915" s="4"/>
      <c r="T915" s="4"/>
      <c r="U915" s="4"/>
      <c r="V915" s="4"/>
      <c r="W915" s="4"/>
      <c r="X915" s="4"/>
      <c r="Y915" s="4"/>
      <c r="Z915" s="4"/>
      <c r="AA915" s="4"/>
    </row>
    <row r="916" ht="15.75" customHeight="1">
      <c r="A916" s="37"/>
      <c r="B916" s="37"/>
      <c r="C916" s="37"/>
      <c r="D916" s="38"/>
      <c r="E916" s="4"/>
      <c r="F916" s="4"/>
      <c r="G916" s="4"/>
      <c r="H916" s="4"/>
      <c r="I916" s="4"/>
      <c r="J916" s="4"/>
      <c r="K916" s="4"/>
      <c r="L916" s="4"/>
      <c r="M916" s="4"/>
      <c r="N916" s="4"/>
      <c r="O916" s="4"/>
      <c r="P916" s="4"/>
      <c r="Q916" s="4"/>
      <c r="R916" s="4"/>
      <c r="S916" s="4"/>
      <c r="T916" s="4"/>
      <c r="U916" s="4"/>
      <c r="V916" s="4"/>
      <c r="W916" s="4"/>
      <c r="X916" s="4"/>
      <c r="Y916" s="4"/>
      <c r="Z916" s="4"/>
      <c r="AA916" s="4"/>
    </row>
    <row r="917" ht="15.75" customHeight="1">
      <c r="A917" s="37"/>
      <c r="B917" s="37"/>
      <c r="C917" s="37"/>
      <c r="D917" s="38"/>
      <c r="E917" s="4"/>
      <c r="F917" s="4"/>
      <c r="G917" s="4"/>
      <c r="H917" s="4"/>
      <c r="I917" s="4"/>
      <c r="J917" s="4"/>
      <c r="K917" s="4"/>
      <c r="L917" s="4"/>
      <c r="M917" s="4"/>
      <c r="N917" s="4"/>
      <c r="O917" s="4"/>
      <c r="P917" s="4"/>
      <c r="Q917" s="4"/>
      <c r="R917" s="4"/>
      <c r="S917" s="4"/>
      <c r="T917" s="4"/>
      <c r="U917" s="4"/>
      <c r="V917" s="4"/>
      <c r="W917" s="4"/>
      <c r="X917" s="4"/>
      <c r="Y917" s="4"/>
      <c r="Z917" s="4"/>
      <c r="AA917" s="4"/>
    </row>
    <row r="918" ht="15.75" customHeight="1">
      <c r="A918" s="37"/>
      <c r="B918" s="37"/>
      <c r="C918" s="37"/>
      <c r="D918" s="38"/>
      <c r="E918" s="4"/>
      <c r="F918" s="4"/>
      <c r="G918" s="4"/>
      <c r="H918" s="4"/>
      <c r="I918" s="4"/>
      <c r="J918" s="4"/>
      <c r="K918" s="4"/>
      <c r="L918" s="4"/>
      <c r="M918" s="4"/>
      <c r="N918" s="4"/>
      <c r="O918" s="4"/>
      <c r="P918" s="4"/>
      <c r="Q918" s="4"/>
      <c r="R918" s="4"/>
      <c r="S918" s="4"/>
      <c r="T918" s="4"/>
      <c r="U918" s="4"/>
      <c r="V918" s="4"/>
      <c r="W918" s="4"/>
      <c r="X918" s="4"/>
      <c r="Y918" s="4"/>
      <c r="Z918" s="4"/>
      <c r="AA918" s="4"/>
    </row>
    <row r="919" ht="15.75" customHeight="1">
      <c r="A919" s="37"/>
      <c r="B919" s="37"/>
      <c r="C919" s="37"/>
      <c r="D919" s="38"/>
      <c r="E919" s="4"/>
      <c r="F919" s="4"/>
      <c r="G919" s="4"/>
      <c r="H919" s="4"/>
      <c r="I919" s="4"/>
      <c r="J919" s="4"/>
      <c r="K919" s="4"/>
      <c r="L919" s="4"/>
      <c r="M919" s="4"/>
      <c r="N919" s="4"/>
      <c r="O919" s="4"/>
      <c r="P919" s="4"/>
      <c r="Q919" s="4"/>
      <c r="R919" s="4"/>
      <c r="S919" s="4"/>
      <c r="T919" s="4"/>
      <c r="U919" s="4"/>
      <c r="V919" s="4"/>
      <c r="W919" s="4"/>
      <c r="X919" s="4"/>
      <c r="Y919" s="4"/>
      <c r="Z919" s="4"/>
      <c r="AA919" s="4"/>
    </row>
    <row r="920" ht="15.75" customHeight="1">
      <c r="A920" s="37"/>
      <c r="B920" s="37"/>
      <c r="C920" s="37"/>
      <c r="D920" s="38"/>
      <c r="E920" s="4"/>
      <c r="F920" s="4"/>
      <c r="G920" s="4"/>
      <c r="H920" s="4"/>
      <c r="I920" s="4"/>
      <c r="J920" s="4"/>
      <c r="K920" s="4"/>
      <c r="L920" s="4"/>
      <c r="M920" s="4"/>
      <c r="N920" s="4"/>
      <c r="O920" s="4"/>
      <c r="P920" s="4"/>
      <c r="Q920" s="4"/>
      <c r="R920" s="4"/>
      <c r="S920" s="4"/>
      <c r="T920" s="4"/>
      <c r="U920" s="4"/>
      <c r="V920" s="4"/>
      <c r="W920" s="4"/>
      <c r="X920" s="4"/>
      <c r="Y920" s="4"/>
      <c r="Z920" s="4"/>
      <c r="AA920" s="4"/>
    </row>
    <row r="921" ht="15.75" customHeight="1">
      <c r="A921" s="37"/>
      <c r="B921" s="37"/>
      <c r="C921" s="37"/>
      <c r="D921" s="38"/>
      <c r="E921" s="4"/>
      <c r="F921" s="4"/>
      <c r="G921" s="4"/>
      <c r="H921" s="4"/>
      <c r="I921" s="4"/>
      <c r="J921" s="4"/>
      <c r="K921" s="4"/>
      <c r="L921" s="4"/>
      <c r="M921" s="4"/>
      <c r="N921" s="4"/>
      <c r="O921" s="4"/>
      <c r="P921" s="4"/>
      <c r="Q921" s="4"/>
      <c r="R921" s="4"/>
      <c r="S921" s="4"/>
      <c r="T921" s="4"/>
      <c r="U921" s="4"/>
      <c r="V921" s="4"/>
      <c r="W921" s="4"/>
      <c r="X921" s="4"/>
      <c r="Y921" s="4"/>
      <c r="Z921" s="4"/>
      <c r="AA921" s="4"/>
    </row>
    <row r="922" ht="15.75" customHeight="1">
      <c r="A922" s="37"/>
      <c r="B922" s="37"/>
      <c r="C922" s="37"/>
      <c r="D922" s="38"/>
      <c r="E922" s="4"/>
      <c r="F922" s="4"/>
      <c r="G922" s="4"/>
      <c r="H922" s="4"/>
      <c r="I922" s="4"/>
      <c r="J922" s="4"/>
      <c r="K922" s="4"/>
      <c r="L922" s="4"/>
      <c r="M922" s="4"/>
      <c r="N922" s="4"/>
      <c r="O922" s="4"/>
      <c r="P922" s="4"/>
      <c r="Q922" s="4"/>
      <c r="R922" s="4"/>
      <c r="S922" s="4"/>
      <c r="T922" s="4"/>
      <c r="U922" s="4"/>
      <c r="V922" s="4"/>
      <c r="W922" s="4"/>
      <c r="X922" s="4"/>
      <c r="Y922" s="4"/>
      <c r="Z922" s="4"/>
      <c r="AA922" s="4"/>
    </row>
    <row r="923" ht="15.75" customHeight="1">
      <c r="A923" s="37"/>
      <c r="B923" s="37"/>
      <c r="C923" s="37"/>
      <c r="D923" s="38"/>
      <c r="E923" s="4"/>
      <c r="F923" s="4"/>
      <c r="G923" s="4"/>
      <c r="H923" s="4"/>
      <c r="I923" s="4"/>
      <c r="J923" s="4"/>
      <c r="K923" s="4"/>
      <c r="L923" s="4"/>
      <c r="M923" s="4"/>
      <c r="N923" s="4"/>
      <c r="O923" s="4"/>
      <c r="P923" s="4"/>
      <c r="Q923" s="4"/>
      <c r="R923" s="4"/>
      <c r="S923" s="4"/>
      <c r="T923" s="4"/>
      <c r="U923" s="4"/>
      <c r="V923" s="4"/>
      <c r="W923" s="4"/>
      <c r="X923" s="4"/>
      <c r="Y923" s="4"/>
      <c r="Z923" s="4"/>
      <c r="AA923" s="4"/>
    </row>
    <row r="924" ht="15.75" customHeight="1">
      <c r="A924" s="37"/>
      <c r="B924" s="37"/>
      <c r="C924" s="37"/>
      <c r="D924" s="38"/>
      <c r="E924" s="4"/>
      <c r="F924" s="4"/>
      <c r="G924" s="4"/>
      <c r="H924" s="4"/>
      <c r="I924" s="4"/>
      <c r="J924" s="4"/>
      <c r="K924" s="4"/>
      <c r="L924" s="4"/>
      <c r="M924" s="4"/>
      <c r="N924" s="4"/>
      <c r="O924" s="4"/>
      <c r="P924" s="4"/>
      <c r="Q924" s="4"/>
      <c r="R924" s="4"/>
      <c r="S924" s="4"/>
      <c r="T924" s="4"/>
      <c r="U924" s="4"/>
      <c r="V924" s="4"/>
      <c r="W924" s="4"/>
      <c r="X924" s="4"/>
      <c r="Y924" s="4"/>
      <c r="Z924" s="4"/>
      <c r="AA924" s="4"/>
    </row>
    <row r="925" ht="15.75" customHeight="1">
      <c r="A925" s="37"/>
      <c r="B925" s="37"/>
      <c r="C925" s="37"/>
      <c r="D925" s="38"/>
      <c r="E925" s="4"/>
      <c r="F925" s="4"/>
      <c r="G925" s="4"/>
      <c r="H925" s="4"/>
      <c r="I925" s="4"/>
      <c r="J925" s="4"/>
      <c r="K925" s="4"/>
      <c r="L925" s="4"/>
      <c r="M925" s="4"/>
      <c r="N925" s="4"/>
      <c r="O925" s="4"/>
      <c r="P925" s="4"/>
      <c r="Q925" s="4"/>
      <c r="R925" s="4"/>
      <c r="S925" s="4"/>
      <c r="T925" s="4"/>
      <c r="U925" s="4"/>
      <c r="V925" s="4"/>
      <c r="W925" s="4"/>
      <c r="X925" s="4"/>
      <c r="Y925" s="4"/>
      <c r="Z925" s="4"/>
      <c r="AA925" s="4"/>
    </row>
    <row r="926" ht="15.75" customHeight="1">
      <c r="A926" s="37"/>
      <c r="B926" s="37"/>
      <c r="C926" s="37"/>
      <c r="D926" s="38"/>
      <c r="E926" s="4"/>
      <c r="F926" s="4"/>
      <c r="G926" s="4"/>
      <c r="H926" s="4"/>
      <c r="I926" s="4"/>
      <c r="J926" s="4"/>
      <c r="K926" s="4"/>
      <c r="L926" s="4"/>
      <c r="M926" s="4"/>
      <c r="N926" s="4"/>
      <c r="O926" s="4"/>
      <c r="P926" s="4"/>
      <c r="Q926" s="4"/>
      <c r="R926" s="4"/>
      <c r="S926" s="4"/>
      <c r="T926" s="4"/>
      <c r="U926" s="4"/>
      <c r="V926" s="4"/>
      <c r="W926" s="4"/>
      <c r="X926" s="4"/>
      <c r="Y926" s="4"/>
      <c r="Z926" s="4"/>
      <c r="AA926" s="4"/>
    </row>
    <row r="927" ht="15.75" customHeight="1">
      <c r="A927" s="37"/>
      <c r="B927" s="37"/>
      <c r="C927" s="37"/>
      <c r="D927" s="38"/>
      <c r="E927" s="4"/>
      <c r="F927" s="4"/>
      <c r="G927" s="4"/>
      <c r="H927" s="4"/>
      <c r="I927" s="4"/>
      <c r="J927" s="4"/>
      <c r="K927" s="4"/>
      <c r="L927" s="4"/>
      <c r="M927" s="4"/>
      <c r="N927" s="4"/>
      <c r="O927" s="4"/>
      <c r="P927" s="4"/>
      <c r="Q927" s="4"/>
      <c r="R927" s="4"/>
      <c r="S927" s="4"/>
      <c r="T927" s="4"/>
      <c r="U927" s="4"/>
      <c r="V927" s="4"/>
      <c r="W927" s="4"/>
      <c r="X927" s="4"/>
      <c r="Y927" s="4"/>
      <c r="Z927" s="4"/>
      <c r="AA927" s="4"/>
    </row>
    <row r="928" ht="15.75" customHeight="1">
      <c r="A928" s="37"/>
      <c r="B928" s="37"/>
      <c r="C928" s="37"/>
      <c r="D928" s="38"/>
      <c r="E928" s="4"/>
      <c r="F928" s="4"/>
      <c r="G928" s="4"/>
      <c r="H928" s="4"/>
      <c r="I928" s="4"/>
      <c r="J928" s="4"/>
      <c r="K928" s="4"/>
      <c r="L928" s="4"/>
      <c r="M928" s="4"/>
      <c r="N928" s="4"/>
      <c r="O928" s="4"/>
      <c r="P928" s="4"/>
      <c r="Q928" s="4"/>
      <c r="R928" s="4"/>
      <c r="S928" s="4"/>
      <c r="T928" s="4"/>
      <c r="U928" s="4"/>
      <c r="V928" s="4"/>
      <c r="W928" s="4"/>
      <c r="X928" s="4"/>
      <c r="Y928" s="4"/>
      <c r="Z928" s="4"/>
      <c r="AA928" s="4"/>
    </row>
    <row r="929" ht="15.75" customHeight="1">
      <c r="A929" s="37"/>
      <c r="B929" s="37"/>
      <c r="C929" s="37"/>
      <c r="D929" s="38"/>
      <c r="E929" s="4"/>
      <c r="F929" s="4"/>
      <c r="G929" s="4"/>
      <c r="H929" s="4"/>
      <c r="I929" s="4"/>
      <c r="J929" s="4"/>
      <c r="K929" s="4"/>
      <c r="L929" s="4"/>
      <c r="M929" s="4"/>
      <c r="N929" s="4"/>
      <c r="O929" s="4"/>
      <c r="P929" s="4"/>
      <c r="Q929" s="4"/>
      <c r="R929" s="4"/>
      <c r="S929" s="4"/>
      <c r="T929" s="4"/>
      <c r="U929" s="4"/>
      <c r="V929" s="4"/>
      <c r="W929" s="4"/>
      <c r="X929" s="4"/>
      <c r="Y929" s="4"/>
      <c r="Z929" s="4"/>
      <c r="AA929" s="4"/>
    </row>
    <row r="930" ht="15.75" customHeight="1">
      <c r="A930" s="37"/>
      <c r="B930" s="37"/>
      <c r="C930" s="37"/>
      <c r="D930" s="38"/>
      <c r="E930" s="4"/>
      <c r="F930" s="4"/>
      <c r="G930" s="4"/>
      <c r="H930" s="4"/>
      <c r="I930" s="4"/>
      <c r="J930" s="4"/>
      <c r="K930" s="4"/>
      <c r="L930" s="4"/>
      <c r="M930" s="4"/>
      <c r="N930" s="4"/>
      <c r="O930" s="4"/>
      <c r="P930" s="4"/>
      <c r="Q930" s="4"/>
      <c r="R930" s="4"/>
      <c r="S930" s="4"/>
      <c r="T930" s="4"/>
      <c r="U930" s="4"/>
      <c r="V930" s="4"/>
      <c r="W930" s="4"/>
      <c r="X930" s="4"/>
      <c r="Y930" s="4"/>
      <c r="Z930" s="4"/>
      <c r="AA930" s="4"/>
    </row>
    <row r="931" ht="15.75" customHeight="1">
      <c r="A931" s="37"/>
      <c r="B931" s="37"/>
      <c r="C931" s="37"/>
      <c r="D931" s="38"/>
      <c r="E931" s="4"/>
      <c r="F931" s="4"/>
      <c r="G931" s="4"/>
      <c r="H931" s="4"/>
      <c r="I931" s="4"/>
      <c r="J931" s="4"/>
      <c r="K931" s="4"/>
      <c r="L931" s="4"/>
      <c r="M931" s="4"/>
      <c r="N931" s="4"/>
      <c r="O931" s="4"/>
      <c r="P931" s="4"/>
      <c r="Q931" s="4"/>
      <c r="R931" s="4"/>
      <c r="S931" s="4"/>
      <c r="T931" s="4"/>
      <c r="U931" s="4"/>
      <c r="V931" s="4"/>
      <c r="W931" s="4"/>
      <c r="X931" s="4"/>
      <c r="Y931" s="4"/>
      <c r="Z931" s="4"/>
      <c r="AA931" s="4"/>
    </row>
    <row r="932" ht="15.75" customHeight="1">
      <c r="A932" s="37"/>
      <c r="B932" s="37"/>
      <c r="C932" s="37"/>
      <c r="D932" s="38"/>
      <c r="E932" s="4"/>
      <c r="F932" s="4"/>
      <c r="G932" s="4"/>
      <c r="H932" s="4"/>
      <c r="I932" s="4"/>
      <c r="J932" s="4"/>
      <c r="K932" s="4"/>
      <c r="L932" s="4"/>
      <c r="M932" s="4"/>
      <c r="N932" s="4"/>
      <c r="O932" s="4"/>
      <c r="P932" s="4"/>
      <c r="Q932" s="4"/>
      <c r="R932" s="4"/>
      <c r="S932" s="4"/>
      <c r="T932" s="4"/>
      <c r="U932" s="4"/>
      <c r="V932" s="4"/>
      <c r="W932" s="4"/>
      <c r="X932" s="4"/>
      <c r="Y932" s="4"/>
      <c r="Z932" s="4"/>
      <c r="AA932" s="4"/>
    </row>
    <row r="933" ht="15.75" customHeight="1">
      <c r="A933" s="37"/>
      <c r="B933" s="37"/>
      <c r="C933" s="37"/>
      <c r="D933" s="38"/>
      <c r="E933" s="4"/>
      <c r="F933" s="4"/>
      <c r="G933" s="4"/>
      <c r="H933" s="4"/>
      <c r="I933" s="4"/>
      <c r="J933" s="4"/>
      <c r="K933" s="4"/>
      <c r="L933" s="4"/>
      <c r="M933" s="4"/>
      <c r="N933" s="4"/>
      <c r="O933" s="4"/>
      <c r="P933" s="4"/>
      <c r="Q933" s="4"/>
      <c r="R933" s="4"/>
      <c r="S933" s="4"/>
      <c r="T933" s="4"/>
      <c r="U933" s="4"/>
      <c r="V933" s="4"/>
      <c r="W933" s="4"/>
      <c r="X933" s="4"/>
      <c r="Y933" s="4"/>
      <c r="Z933" s="4"/>
      <c r="AA933" s="4"/>
    </row>
    <row r="934" ht="15.75" customHeight="1">
      <c r="A934" s="37"/>
      <c r="B934" s="37"/>
      <c r="C934" s="37"/>
      <c r="D934" s="38"/>
      <c r="E934" s="4"/>
      <c r="F934" s="4"/>
      <c r="G934" s="4"/>
      <c r="H934" s="4"/>
      <c r="I934" s="4"/>
      <c r="J934" s="4"/>
      <c r="K934" s="4"/>
      <c r="L934" s="4"/>
      <c r="M934" s="4"/>
      <c r="N934" s="4"/>
      <c r="O934" s="4"/>
      <c r="P934" s="4"/>
      <c r="Q934" s="4"/>
      <c r="R934" s="4"/>
      <c r="S934" s="4"/>
      <c r="T934" s="4"/>
      <c r="U934" s="4"/>
      <c r="V934" s="4"/>
      <c r="W934" s="4"/>
      <c r="X934" s="4"/>
      <c r="Y934" s="4"/>
      <c r="Z934" s="4"/>
      <c r="AA934" s="4"/>
    </row>
    <row r="935" ht="15.75" customHeight="1">
      <c r="A935" s="37"/>
      <c r="B935" s="37"/>
      <c r="C935" s="37"/>
      <c r="D935" s="38"/>
      <c r="E935" s="4"/>
      <c r="F935" s="4"/>
      <c r="G935" s="4"/>
      <c r="H935" s="4"/>
      <c r="I935" s="4"/>
      <c r="J935" s="4"/>
      <c r="K935" s="4"/>
      <c r="L935" s="4"/>
      <c r="M935" s="4"/>
      <c r="N935" s="4"/>
      <c r="O935" s="4"/>
      <c r="P935" s="4"/>
      <c r="Q935" s="4"/>
      <c r="R935" s="4"/>
      <c r="S935" s="4"/>
      <c r="T935" s="4"/>
      <c r="U935" s="4"/>
      <c r="V935" s="4"/>
      <c r="W935" s="4"/>
      <c r="X935" s="4"/>
      <c r="Y935" s="4"/>
      <c r="Z935" s="4"/>
      <c r="AA935" s="4"/>
    </row>
    <row r="936" ht="15.75" customHeight="1">
      <c r="A936" s="37"/>
      <c r="B936" s="37"/>
      <c r="C936" s="37"/>
      <c r="D936" s="38"/>
      <c r="E936" s="4"/>
      <c r="F936" s="4"/>
      <c r="G936" s="4"/>
      <c r="H936" s="4"/>
      <c r="I936" s="4"/>
      <c r="J936" s="4"/>
      <c r="K936" s="4"/>
      <c r="L936" s="4"/>
      <c r="M936" s="4"/>
      <c r="N936" s="4"/>
      <c r="O936" s="4"/>
      <c r="P936" s="4"/>
      <c r="Q936" s="4"/>
      <c r="R936" s="4"/>
      <c r="S936" s="4"/>
      <c r="T936" s="4"/>
      <c r="U936" s="4"/>
      <c r="V936" s="4"/>
      <c r="W936" s="4"/>
      <c r="X936" s="4"/>
      <c r="Y936" s="4"/>
      <c r="Z936" s="4"/>
      <c r="AA936" s="4"/>
    </row>
    <row r="937" ht="15.75" customHeight="1">
      <c r="A937" s="37"/>
      <c r="B937" s="37"/>
      <c r="C937" s="37"/>
      <c r="D937" s="38"/>
      <c r="E937" s="4"/>
      <c r="F937" s="4"/>
      <c r="G937" s="4"/>
      <c r="H937" s="4"/>
      <c r="I937" s="4"/>
      <c r="J937" s="4"/>
      <c r="K937" s="4"/>
      <c r="L937" s="4"/>
      <c r="M937" s="4"/>
      <c r="N937" s="4"/>
      <c r="O937" s="4"/>
      <c r="P937" s="4"/>
      <c r="Q937" s="4"/>
      <c r="R937" s="4"/>
      <c r="S937" s="4"/>
      <c r="T937" s="4"/>
      <c r="U937" s="4"/>
      <c r="V937" s="4"/>
      <c r="W937" s="4"/>
      <c r="X937" s="4"/>
      <c r="Y937" s="4"/>
      <c r="Z937" s="4"/>
      <c r="AA937" s="4"/>
    </row>
    <row r="938" ht="15.75" customHeight="1">
      <c r="A938" s="37"/>
      <c r="B938" s="37"/>
      <c r="C938" s="37"/>
      <c r="D938" s="38"/>
      <c r="E938" s="4"/>
      <c r="F938" s="4"/>
      <c r="G938" s="4"/>
      <c r="H938" s="4"/>
      <c r="I938" s="4"/>
      <c r="J938" s="4"/>
      <c r="K938" s="4"/>
      <c r="L938" s="4"/>
      <c r="M938" s="4"/>
      <c r="N938" s="4"/>
      <c r="O938" s="4"/>
      <c r="P938" s="4"/>
      <c r="Q938" s="4"/>
      <c r="R938" s="4"/>
      <c r="S938" s="4"/>
      <c r="T938" s="4"/>
      <c r="U938" s="4"/>
      <c r="V938" s="4"/>
      <c r="W938" s="4"/>
      <c r="X938" s="4"/>
      <c r="Y938" s="4"/>
      <c r="Z938" s="4"/>
      <c r="AA938" s="4"/>
    </row>
    <row r="939" ht="15.75" customHeight="1">
      <c r="A939" s="37"/>
      <c r="B939" s="37"/>
      <c r="C939" s="37"/>
      <c r="D939" s="38"/>
      <c r="E939" s="4"/>
      <c r="F939" s="4"/>
      <c r="G939" s="4"/>
      <c r="H939" s="4"/>
      <c r="I939" s="4"/>
      <c r="J939" s="4"/>
      <c r="K939" s="4"/>
      <c r="L939" s="4"/>
      <c r="M939" s="4"/>
      <c r="N939" s="4"/>
      <c r="O939" s="4"/>
      <c r="P939" s="4"/>
      <c r="Q939" s="4"/>
      <c r="R939" s="4"/>
      <c r="S939" s="4"/>
      <c r="T939" s="4"/>
      <c r="U939" s="4"/>
      <c r="V939" s="4"/>
      <c r="W939" s="4"/>
      <c r="X939" s="4"/>
      <c r="Y939" s="4"/>
      <c r="Z939" s="4"/>
      <c r="AA939" s="4"/>
    </row>
    <row r="940" ht="15.75" customHeight="1">
      <c r="A940" s="37"/>
      <c r="B940" s="37"/>
      <c r="C940" s="37"/>
      <c r="D940" s="38"/>
      <c r="E940" s="4"/>
      <c r="F940" s="4"/>
      <c r="G940" s="4"/>
      <c r="H940" s="4"/>
      <c r="I940" s="4"/>
      <c r="J940" s="4"/>
      <c r="K940" s="4"/>
      <c r="L940" s="4"/>
      <c r="M940" s="4"/>
      <c r="N940" s="4"/>
      <c r="O940" s="4"/>
      <c r="P940" s="4"/>
      <c r="Q940" s="4"/>
      <c r="R940" s="4"/>
      <c r="S940" s="4"/>
      <c r="T940" s="4"/>
      <c r="U940" s="4"/>
      <c r="V940" s="4"/>
      <c r="W940" s="4"/>
      <c r="X940" s="4"/>
      <c r="Y940" s="4"/>
      <c r="Z940" s="4"/>
      <c r="AA940" s="4"/>
    </row>
    <row r="941" ht="15.75" customHeight="1">
      <c r="A941" s="37"/>
      <c r="B941" s="37"/>
      <c r="C941" s="37"/>
      <c r="D941" s="38"/>
      <c r="E941" s="4"/>
      <c r="F941" s="4"/>
      <c r="G941" s="4"/>
      <c r="H941" s="4"/>
      <c r="I941" s="4"/>
      <c r="J941" s="4"/>
      <c r="K941" s="4"/>
      <c r="L941" s="4"/>
      <c r="M941" s="4"/>
      <c r="N941" s="4"/>
      <c r="O941" s="4"/>
      <c r="P941" s="4"/>
      <c r="Q941" s="4"/>
      <c r="R941" s="4"/>
      <c r="S941" s="4"/>
      <c r="T941" s="4"/>
      <c r="U941" s="4"/>
      <c r="V941" s="4"/>
      <c r="W941" s="4"/>
      <c r="X941" s="4"/>
      <c r="Y941" s="4"/>
      <c r="Z941" s="4"/>
      <c r="AA941" s="4"/>
    </row>
    <row r="942" ht="15.75" customHeight="1">
      <c r="A942" s="37"/>
      <c r="B942" s="37"/>
      <c r="C942" s="37"/>
      <c r="D942" s="38"/>
      <c r="E942" s="4"/>
      <c r="F942" s="4"/>
      <c r="G942" s="4"/>
      <c r="H942" s="4"/>
      <c r="I942" s="4"/>
      <c r="J942" s="4"/>
      <c r="K942" s="4"/>
      <c r="L942" s="4"/>
      <c r="M942" s="4"/>
      <c r="N942" s="4"/>
      <c r="O942" s="4"/>
      <c r="P942" s="4"/>
      <c r="Q942" s="4"/>
      <c r="R942" s="4"/>
      <c r="S942" s="4"/>
      <c r="T942" s="4"/>
      <c r="U942" s="4"/>
      <c r="V942" s="4"/>
      <c r="W942" s="4"/>
      <c r="X942" s="4"/>
      <c r="Y942" s="4"/>
      <c r="Z942" s="4"/>
      <c r="AA942" s="4"/>
    </row>
    <row r="943" ht="15.75" customHeight="1">
      <c r="A943" s="37"/>
      <c r="B943" s="37"/>
      <c r="C943" s="37"/>
      <c r="D943" s="38"/>
      <c r="E943" s="4"/>
      <c r="F943" s="4"/>
      <c r="G943" s="4"/>
      <c r="H943" s="4"/>
      <c r="I943" s="4"/>
      <c r="J943" s="4"/>
      <c r="K943" s="4"/>
      <c r="L943" s="4"/>
      <c r="M943" s="4"/>
      <c r="N943" s="4"/>
      <c r="O943" s="4"/>
      <c r="P943" s="4"/>
      <c r="Q943" s="4"/>
      <c r="R943" s="4"/>
      <c r="S943" s="4"/>
      <c r="T943" s="4"/>
      <c r="U943" s="4"/>
      <c r="V943" s="4"/>
      <c r="W943" s="4"/>
      <c r="X943" s="4"/>
      <c r="Y943" s="4"/>
      <c r="Z943" s="4"/>
      <c r="AA943" s="4"/>
    </row>
    <row r="944" ht="15.75" customHeight="1">
      <c r="A944" s="37"/>
      <c r="B944" s="37"/>
      <c r="C944" s="37"/>
      <c r="D944" s="38"/>
      <c r="E944" s="4"/>
      <c r="F944" s="4"/>
      <c r="G944" s="4"/>
      <c r="H944" s="4"/>
      <c r="I944" s="4"/>
      <c r="J944" s="4"/>
      <c r="K944" s="4"/>
      <c r="L944" s="4"/>
      <c r="M944" s="4"/>
      <c r="N944" s="4"/>
      <c r="O944" s="4"/>
      <c r="P944" s="4"/>
      <c r="Q944" s="4"/>
      <c r="R944" s="4"/>
      <c r="S944" s="4"/>
      <c r="T944" s="4"/>
      <c r="U944" s="4"/>
      <c r="V944" s="4"/>
      <c r="W944" s="4"/>
      <c r="X944" s="4"/>
      <c r="Y944" s="4"/>
      <c r="Z944" s="4"/>
      <c r="AA944" s="4"/>
    </row>
    <row r="945" ht="15.75" customHeight="1">
      <c r="A945" s="37"/>
      <c r="B945" s="37"/>
      <c r="C945" s="37"/>
      <c r="D945" s="38"/>
      <c r="E945" s="4"/>
      <c r="F945" s="4"/>
      <c r="G945" s="4"/>
      <c r="H945" s="4"/>
      <c r="I945" s="4"/>
      <c r="J945" s="4"/>
      <c r="K945" s="4"/>
      <c r="L945" s="4"/>
      <c r="M945" s="4"/>
      <c r="N945" s="4"/>
      <c r="O945" s="4"/>
      <c r="P945" s="4"/>
      <c r="Q945" s="4"/>
      <c r="R945" s="4"/>
      <c r="S945" s="4"/>
      <c r="T945" s="4"/>
      <c r="U945" s="4"/>
      <c r="V945" s="4"/>
      <c r="W945" s="4"/>
      <c r="X945" s="4"/>
      <c r="Y945" s="4"/>
      <c r="Z945" s="4"/>
      <c r="AA945" s="4"/>
    </row>
    <row r="946" ht="15.75" customHeight="1">
      <c r="A946" s="37"/>
      <c r="B946" s="37"/>
      <c r="C946" s="37"/>
      <c r="D946" s="38"/>
      <c r="E946" s="4"/>
      <c r="F946" s="4"/>
      <c r="G946" s="4"/>
      <c r="H946" s="4"/>
      <c r="I946" s="4"/>
      <c r="J946" s="4"/>
      <c r="K946" s="4"/>
      <c r="L946" s="4"/>
      <c r="M946" s="4"/>
      <c r="N946" s="4"/>
      <c r="O946" s="4"/>
      <c r="P946" s="4"/>
      <c r="Q946" s="4"/>
      <c r="R946" s="4"/>
      <c r="S946" s="4"/>
      <c r="T946" s="4"/>
      <c r="U946" s="4"/>
      <c r="V946" s="4"/>
      <c r="W946" s="4"/>
      <c r="X946" s="4"/>
      <c r="Y946" s="4"/>
      <c r="Z946" s="4"/>
      <c r="AA946" s="4"/>
    </row>
    <row r="947" ht="15.75" customHeight="1">
      <c r="A947" s="37"/>
      <c r="B947" s="37"/>
      <c r="C947" s="37"/>
      <c r="D947" s="38"/>
      <c r="E947" s="4"/>
      <c r="F947" s="4"/>
      <c r="G947" s="4"/>
      <c r="H947" s="4"/>
      <c r="I947" s="4"/>
      <c r="J947" s="4"/>
      <c r="K947" s="4"/>
      <c r="L947" s="4"/>
      <c r="M947" s="4"/>
      <c r="N947" s="4"/>
      <c r="O947" s="4"/>
      <c r="P947" s="4"/>
      <c r="Q947" s="4"/>
      <c r="R947" s="4"/>
      <c r="S947" s="4"/>
      <c r="T947" s="4"/>
      <c r="U947" s="4"/>
      <c r="V947" s="4"/>
      <c r="W947" s="4"/>
      <c r="X947" s="4"/>
      <c r="Y947" s="4"/>
      <c r="Z947" s="4"/>
      <c r="AA947" s="4"/>
    </row>
    <row r="948" ht="15.75" customHeight="1">
      <c r="A948" s="37"/>
      <c r="B948" s="37"/>
      <c r="C948" s="37"/>
      <c r="D948" s="38"/>
      <c r="E948" s="4"/>
      <c r="F948" s="4"/>
      <c r="G948" s="4"/>
      <c r="H948" s="4"/>
      <c r="I948" s="4"/>
      <c r="J948" s="4"/>
      <c r="K948" s="4"/>
      <c r="L948" s="4"/>
      <c r="M948" s="4"/>
      <c r="N948" s="4"/>
      <c r="O948" s="4"/>
      <c r="P948" s="4"/>
      <c r="Q948" s="4"/>
      <c r="R948" s="4"/>
      <c r="S948" s="4"/>
      <c r="T948" s="4"/>
      <c r="U948" s="4"/>
      <c r="V948" s="4"/>
      <c r="W948" s="4"/>
      <c r="X948" s="4"/>
      <c r="Y948" s="4"/>
      <c r="Z948" s="4"/>
      <c r="AA948" s="4"/>
    </row>
    <row r="949" ht="15.75" customHeight="1">
      <c r="A949" s="37"/>
      <c r="B949" s="37"/>
      <c r="C949" s="37"/>
      <c r="D949" s="38"/>
      <c r="E949" s="4"/>
      <c r="F949" s="4"/>
      <c r="G949" s="4"/>
      <c r="H949" s="4"/>
      <c r="I949" s="4"/>
      <c r="J949" s="4"/>
      <c r="K949" s="4"/>
      <c r="L949" s="4"/>
      <c r="M949" s="4"/>
      <c r="N949" s="4"/>
      <c r="O949" s="4"/>
      <c r="P949" s="4"/>
      <c r="Q949" s="4"/>
      <c r="R949" s="4"/>
      <c r="S949" s="4"/>
      <c r="T949" s="4"/>
      <c r="U949" s="4"/>
      <c r="V949" s="4"/>
      <c r="W949" s="4"/>
      <c r="X949" s="4"/>
      <c r="Y949" s="4"/>
      <c r="Z949" s="4"/>
      <c r="AA949" s="4"/>
    </row>
    <row r="950" ht="15.75" customHeight="1">
      <c r="A950" s="37"/>
      <c r="B950" s="37"/>
      <c r="C950" s="37"/>
      <c r="D950" s="38"/>
      <c r="E950" s="4"/>
      <c r="F950" s="4"/>
      <c r="G950" s="4"/>
      <c r="H950" s="4"/>
      <c r="I950" s="4"/>
      <c r="J950" s="4"/>
      <c r="K950" s="4"/>
      <c r="L950" s="4"/>
      <c r="M950" s="4"/>
      <c r="N950" s="4"/>
      <c r="O950" s="4"/>
      <c r="P950" s="4"/>
      <c r="Q950" s="4"/>
      <c r="R950" s="4"/>
      <c r="S950" s="4"/>
      <c r="T950" s="4"/>
      <c r="U950" s="4"/>
      <c r="V950" s="4"/>
      <c r="W950" s="4"/>
      <c r="X950" s="4"/>
      <c r="Y950" s="4"/>
      <c r="Z950" s="4"/>
      <c r="AA950" s="4"/>
    </row>
    <row r="951" ht="15.75" customHeight="1">
      <c r="A951" s="37"/>
      <c r="B951" s="37"/>
      <c r="C951" s="37"/>
      <c r="D951" s="38"/>
      <c r="E951" s="4"/>
      <c r="F951" s="4"/>
      <c r="G951" s="4"/>
      <c r="H951" s="4"/>
      <c r="I951" s="4"/>
      <c r="J951" s="4"/>
      <c r="K951" s="4"/>
      <c r="L951" s="4"/>
      <c r="M951" s="4"/>
      <c r="N951" s="4"/>
      <c r="O951" s="4"/>
      <c r="P951" s="4"/>
      <c r="Q951" s="4"/>
      <c r="R951" s="4"/>
      <c r="S951" s="4"/>
      <c r="T951" s="4"/>
      <c r="U951" s="4"/>
      <c r="V951" s="4"/>
      <c r="W951" s="4"/>
      <c r="X951" s="4"/>
      <c r="Y951" s="4"/>
      <c r="Z951" s="4"/>
      <c r="AA951" s="4"/>
    </row>
    <row r="952" ht="15.75" customHeight="1">
      <c r="A952" s="37"/>
      <c r="B952" s="37"/>
      <c r="C952" s="37"/>
      <c r="D952" s="38"/>
      <c r="E952" s="4"/>
      <c r="F952" s="4"/>
      <c r="G952" s="4"/>
      <c r="H952" s="4"/>
      <c r="I952" s="4"/>
      <c r="J952" s="4"/>
      <c r="K952" s="4"/>
      <c r="L952" s="4"/>
      <c r="M952" s="4"/>
      <c r="N952" s="4"/>
      <c r="O952" s="4"/>
      <c r="P952" s="4"/>
      <c r="Q952" s="4"/>
      <c r="R952" s="4"/>
      <c r="S952" s="4"/>
      <c r="T952" s="4"/>
      <c r="U952" s="4"/>
      <c r="V952" s="4"/>
      <c r="W952" s="4"/>
      <c r="X952" s="4"/>
      <c r="Y952" s="4"/>
      <c r="Z952" s="4"/>
      <c r="AA952" s="4"/>
    </row>
    <row r="953" ht="15.75" customHeight="1">
      <c r="A953" s="37"/>
      <c r="B953" s="37"/>
      <c r="C953" s="37"/>
      <c r="D953" s="38"/>
      <c r="E953" s="4"/>
      <c r="F953" s="4"/>
      <c r="G953" s="4"/>
      <c r="H953" s="4"/>
      <c r="I953" s="4"/>
      <c r="J953" s="4"/>
      <c r="K953" s="4"/>
      <c r="L953" s="4"/>
      <c r="M953" s="4"/>
      <c r="N953" s="4"/>
      <c r="O953" s="4"/>
      <c r="P953" s="4"/>
      <c r="Q953" s="4"/>
      <c r="R953" s="4"/>
      <c r="S953" s="4"/>
      <c r="T953" s="4"/>
      <c r="U953" s="4"/>
      <c r="V953" s="4"/>
      <c r="W953" s="4"/>
      <c r="X953" s="4"/>
      <c r="Y953" s="4"/>
      <c r="Z953" s="4"/>
      <c r="AA953" s="4"/>
    </row>
    <row r="954" ht="15.75" customHeight="1">
      <c r="A954" s="37"/>
      <c r="B954" s="37"/>
      <c r="C954" s="37"/>
      <c r="D954" s="38"/>
      <c r="E954" s="4"/>
      <c r="F954" s="4"/>
      <c r="G954" s="4"/>
      <c r="H954" s="4"/>
      <c r="I954" s="4"/>
      <c r="J954" s="4"/>
      <c r="K954" s="4"/>
      <c r="L954" s="4"/>
      <c r="M954" s="4"/>
      <c r="N954" s="4"/>
      <c r="O954" s="4"/>
      <c r="P954" s="4"/>
      <c r="Q954" s="4"/>
      <c r="R954" s="4"/>
      <c r="S954" s="4"/>
      <c r="T954" s="4"/>
      <c r="U954" s="4"/>
      <c r="V954" s="4"/>
      <c r="W954" s="4"/>
      <c r="X954" s="4"/>
      <c r="Y954" s="4"/>
      <c r="Z954" s="4"/>
      <c r="AA954" s="4"/>
    </row>
    <row r="955" ht="15.75" customHeight="1">
      <c r="A955" s="37"/>
      <c r="B955" s="37"/>
      <c r="C955" s="37"/>
      <c r="D955" s="38"/>
      <c r="E955" s="4"/>
      <c r="F955" s="4"/>
      <c r="G955" s="4"/>
      <c r="H955" s="4"/>
      <c r="I955" s="4"/>
      <c r="J955" s="4"/>
      <c r="K955" s="4"/>
      <c r="L955" s="4"/>
      <c r="M955" s="4"/>
      <c r="N955" s="4"/>
      <c r="O955" s="4"/>
      <c r="P955" s="4"/>
      <c r="Q955" s="4"/>
      <c r="R955" s="4"/>
      <c r="S955" s="4"/>
      <c r="T955" s="4"/>
      <c r="U955" s="4"/>
      <c r="V955" s="4"/>
      <c r="W955" s="4"/>
      <c r="X955" s="4"/>
      <c r="Y955" s="4"/>
      <c r="Z955" s="4"/>
      <c r="AA955" s="4"/>
    </row>
    <row r="956" ht="15.75" customHeight="1">
      <c r="A956" s="37"/>
      <c r="B956" s="37"/>
      <c r="C956" s="37"/>
      <c r="D956" s="38"/>
      <c r="E956" s="4"/>
      <c r="F956" s="4"/>
      <c r="G956" s="4"/>
      <c r="H956" s="4"/>
      <c r="I956" s="4"/>
      <c r="J956" s="4"/>
      <c r="K956" s="4"/>
      <c r="L956" s="4"/>
      <c r="M956" s="4"/>
      <c r="N956" s="4"/>
      <c r="O956" s="4"/>
      <c r="P956" s="4"/>
      <c r="Q956" s="4"/>
      <c r="R956" s="4"/>
      <c r="S956" s="4"/>
      <c r="T956" s="4"/>
      <c r="U956" s="4"/>
      <c r="V956" s="4"/>
      <c r="W956" s="4"/>
      <c r="X956" s="4"/>
      <c r="Y956" s="4"/>
      <c r="Z956" s="4"/>
      <c r="AA956" s="4"/>
    </row>
    <row r="957" ht="15.75" customHeight="1">
      <c r="A957" s="37"/>
      <c r="B957" s="37"/>
      <c r="C957" s="37"/>
      <c r="D957" s="38"/>
      <c r="E957" s="4"/>
      <c r="F957" s="4"/>
      <c r="G957" s="4"/>
      <c r="H957" s="4"/>
      <c r="I957" s="4"/>
      <c r="J957" s="4"/>
      <c r="K957" s="4"/>
      <c r="L957" s="4"/>
      <c r="M957" s="4"/>
      <c r="N957" s="4"/>
      <c r="O957" s="4"/>
      <c r="P957" s="4"/>
      <c r="Q957" s="4"/>
      <c r="R957" s="4"/>
      <c r="S957" s="4"/>
      <c r="T957" s="4"/>
      <c r="U957" s="4"/>
      <c r="V957" s="4"/>
      <c r="W957" s="4"/>
      <c r="X957" s="4"/>
      <c r="Y957" s="4"/>
      <c r="Z957" s="4"/>
      <c r="AA957" s="4"/>
    </row>
    <row r="958" ht="15.75" customHeight="1">
      <c r="A958" s="37"/>
      <c r="B958" s="37"/>
      <c r="C958" s="37"/>
      <c r="D958" s="38"/>
      <c r="E958" s="4"/>
      <c r="F958" s="4"/>
      <c r="G958" s="4"/>
      <c r="H958" s="4"/>
      <c r="I958" s="4"/>
      <c r="J958" s="4"/>
      <c r="K958" s="4"/>
      <c r="L958" s="4"/>
      <c r="M958" s="4"/>
      <c r="N958" s="4"/>
      <c r="O958" s="4"/>
      <c r="P958" s="4"/>
      <c r="Q958" s="4"/>
      <c r="R958" s="4"/>
      <c r="S958" s="4"/>
      <c r="T958" s="4"/>
      <c r="U958" s="4"/>
      <c r="V958" s="4"/>
      <c r="W958" s="4"/>
      <c r="X958" s="4"/>
      <c r="Y958" s="4"/>
      <c r="Z958" s="4"/>
      <c r="AA958" s="4"/>
    </row>
    <row r="959" ht="15.75" customHeight="1">
      <c r="A959" s="37"/>
      <c r="B959" s="37"/>
      <c r="C959" s="37"/>
      <c r="D959" s="38"/>
      <c r="E959" s="4"/>
      <c r="F959" s="4"/>
      <c r="G959" s="4"/>
      <c r="H959" s="4"/>
      <c r="I959" s="4"/>
      <c r="J959" s="4"/>
      <c r="K959" s="4"/>
      <c r="L959" s="4"/>
      <c r="M959" s="4"/>
      <c r="N959" s="4"/>
      <c r="O959" s="4"/>
      <c r="P959" s="4"/>
      <c r="Q959" s="4"/>
      <c r="R959" s="4"/>
      <c r="S959" s="4"/>
      <c r="T959" s="4"/>
      <c r="U959" s="4"/>
      <c r="V959" s="4"/>
      <c r="W959" s="4"/>
      <c r="X959" s="4"/>
      <c r="Y959" s="4"/>
      <c r="Z959" s="4"/>
      <c r="AA959" s="4"/>
    </row>
    <row r="960" ht="15.75" customHeight="1">
      <c r="A960" s="37"/>
      <c r="B960" s="37"/>
      <c r="C960" s="37"/>
      <c r="D960" s="38"/>
      <c r="E960" s="4"/>
      <c r="F960" s="4"/>
      <c r="G960" s="4"/>
      <c r="H960" s="4"/>
      <c r="I960" s="4"/>
      <c r="J960" s="4"/>
      <c r="K960" s="4"/>
      <c r="L960" s="4"/>
      <c r="M960" s="4"/>
      <c r="N960" s="4"/>
      <c r="O960" s="4"/>
      <c r="P960" s="4"/>
      <c r="Q960" s="4"/>
      <c r="R960" s="4"/>
      <c r="S960" s="4"/>
      <c r="T960" s="4"/>
      <c r="U960" s="4"/>
      <c r="V960" s="4"/>
      <c r="W960" s="4"/>
      <c r="X960" s="4"/>
      <c r="Y960" s="4"/>
      <c r="Z960" s="4"/>
      <c r="AA960" s="4"/>
    </row>
    <row r="961" ht="15.75" customHeight="1">
      <c r="A961" s="37"/>
      <c r="B961" s="37"/>
      <c r="C961" s="37"/>
      <c r="D961" s="38"/>
      <c r="E961" s="4"/>
      <c r="F961" s="4"/>
      <c r="G961" s="4"/>
      <c r="H961" s="4"/>
      <c r="I961" s="4"/>
      <c r="J961" s="4"/>
      <c r="K961" s="4"/>
      <c r="L961" s="4"/>
      <c r="M961" s="4"/>
      <c r="N961" s="4"/>
      <c r="O961" s="4"/>
      <c r="P961" s="4"/>
      <c r="Q961" s="4"/>
      <c r="R961" s="4"/>
      <c r="S961" s="4"/>
      <c r="T961" s="4"/>
      <c r="U961" s="4"/>
      <c r="V961" s="4"/>
      <c r="W961" s="4"/>
      <c r="X961" s="4"/>
      <c r="Y961" s="4"/>
      <c r="Z961" s="4"/>
      <c r="AA961" s="4"/>
    </row>
    <row r="962" ht="15.75" customHeight="1">
      <c r="A962" s="37"/>
      <c r="B962" s="37"/>
      <c r="C962" s="37"/>
      <c r="D962" s="38"/>
      <c r="E962" s="4"/>
      <c r="F962" s="4"/>
      <c r="G962" s="4"/>
      <c r="H962" s="4"/>
      <c r="I962" s="4"/>
      <c r="J962" s="4"/>
      <c r="K962" s="4"/>
      <c r="L962" s="4"/>
      <c r="M962" s="4"/>
      <c r="N962" s="4"/>
      <c r="O962" s="4"/>
      <c r="P962" s="4"/>
      <c r="Q962" s="4"/>
      <c r="R962" s="4"/>
      <c r="S962" s="4"/>
      <c r="T962" s="4"/>
      <c r="U962" s="4"/>
      <c r="V962" s="4"/>
      <c r="W962" s="4"/>
      <c r="X962" s="4"/>
      <c r="Y962" s="4"/>
      <c r="Z962" s="4"/>
      <c r="AA962" s="4"/>
    </row>
    <row r="963" ht="15.75" customHeight="1">
      <c r="A963" s="37"/>
      <c r="B963" s="37"/>
      <c r="C963" s="37"/>
      <c r="D963" s="38"/>
      <c r="E963" s="4"/>
      <c r="F963" s="4"/>
      <c r="G963" s="4"/>
      <c r="H963" s="4"/>
      <c r="I963" s="4"/>
      <c r="J963" s="4"/>
      <c r="K963" s="4"/>
      <c r="L963" s="4"/>
      <c r="M963" s="4"/>
      <c r="N963" s="4"/>
      <c r="O963" s="4"/>
      <c r="P963" s="4"/>
      <c r="Q963" s="4"/>
      <c r="R963" s="4"/>
      <c r="S963" s="4"/>
      <c r="T963" s="4"/>
      <c r="U963" s="4"/>
      <c r="V963" s="4"/>
      <c r="W963" s="4"/>
      <c r="X963" s="4"/>
      <c r="Y963" s="4"/>
      <c r="Z963" s="4"/>
      <c r="AA963" s="4"/>
    </row>
    <row r="964" ht="15.75" customHeight="1">
      <c r="A964" s="37"/>
      <c r="B964" s="37"/>
      <c r="C964" s="37"/>
      <c r="D964" s="38"/>
      <c r="E964" s="4"/>
      <c r="F964" s="4"/>
      <c r="G964" s="4"/>
      <c r="H964" s="4"/>
      <c r="I964" s="4"/>
      <c r="J964" s="4"/>
      <c r="K964" s="4"/>
      <c r="L964" s="4"/>
      <c r="M964" s="4"/>
      <c r="N964" s="4"/>
      <c r="O964" s="4"/>
      <c r="P964" s="4"/>
      <c r="Q964" s="4"/>
      <c r="R964" s="4"/>
      <c r="S964" s="4"/>
      <c r="T964" s="4"/>
      <c r="U964" s="4"/>
      <c r="V964" s="4"/>
      <c r="W964" s="4"/>
      <c r="X964" s="4"/>
      <c r="Y964" s="4"/>
      <c r="Z964" s="4"/>
      <c r="AA964" s="4"/>
    </row>
    <row r="965" ht="15.75" customHeight="1">
      <c r="A965" s="37"/>
      <c r="B965" s="37"/>
      <c r="C965" s="37"/>
      <c r="D965" s="38"/>
      <c r="E965" s="4"/>
      <c r="F965" s="4"/>
      <c r="G965" s="4"/>
      <c r="H965" s="4"/>
      <c r="I965" s="4"/>
      <c r="J965" s="4"/>
      <c r="K965" s="4"/>
      <c r="L965" s="4"/>
      <c r="M965" s="4"/>
      <c r="N965" s="4"/>
      <c r="O965" s="4"/>
      <c r="P965" s="4"/>
      <c r="Q965" s="4"/>
      <c r="R965" s="4"/>
      <c r="S965" s="4"/>
      <c r="T965" s="4"/>
      <c r="U965" s="4"/>
      <c r="V965" s="4"/>
      <c r="W965" s="4"/>
      <c r="X965" s="4"/>
      <c r="Y965" s="4"/>
      <c r="Z965" s="4"/>
      <c r="AA965" s="4"/>
    </row>
    <row r="966" ht="15.75" customHeight="1">
      <c r="A966" s="37"/>
      <c r="B966" s="37"/>
      <c r="C966" s="37"/>
      <c r="D966" s="38"/>
      <c r="E966" s="4"/>
      <c r="F966" s="4"/>
      <c r="G966" s="4"/>
      <c r="H966" s="4"/>
      <c r="I966" s="4"/>
      <c r="J966" s="4"/>
      <c r="K966" s="4"/>
      <c r="L966" s="4"/>
      <c r="M966" s="4"/>
      <c r="N966" s="4"/>
      <c r="O966" s="4"/>
      <c r="P966" s="4"/>
      <c r="Q966" s="4"/>
      <c r="R966" s="4"/>
      <c r="S966" s="4"/>
      <c r="T966" s="4"/>
      <c r="U966" s="4"/>
      <c r="V966" s="4"/>
      <c r="W966" s="4"/>
      <c r="X966" s="4"/>
      <c r="Y966" s="4"/>
      <c r="Z966" s="4"/>
      <c r="AA966" s="4"/>
    </row>
    <row r="967" ht="15.75" customHeight="1">
      <c r="A967" s="37"/>
      <c r="B967" s="37"/>
      <c r="C967" s="37"/>
      <c r="D967" s="38"/>
      <c r="E967" s="4"/>
      <c r="F967" s="4"/>
      <c r="G967" s="4"/>
      <c r="H967" s="4"/>
      <c r="I967" s="4"/>
      <c r="J967" s="4"/>
      <c r="K967" s="4"/>
      <c r="L967" s="4"/>
      <c r="M967" s="4"/>
      <c r="N967" s="4"/>
      <c r="O967" s="4"/>
      <c r="P967" s="4"/>
      <c r="Q967" s="4"/>
      <c r="R967" s="4"/>
      <c r="S967" s="4"/>
      <c r="T967" s="4"/>
      <c r="U967" s="4"/>
      <c r="V967" s="4"/>
      <c r="W967" s="4"/>
      <c r="X967" s="4"/>
      <c r="Y967" s="4"/>
      <c r="Z967" s="4"/>
      <c r="AA967" s="4"/>
    </row>
    <row r="968" ht="15.75" customHeight="1">
      <c r="A968" s="37"/>
      <c r="B968" s="37"/>
      <c r="C968" s="37"/>
      <c r="D968" s="38"/>
      <c r="E968" s="4"/>
      <c r="F968" s="4"/>
      <c r="G968" s="4"/>
      <c r="H968" s="4"/>
      <c r="I968" s="4"/>
      <c r="J968" s="4"/>
      <c r="K968" s="4"/>
      <c r="L968" s="4"/>
      <c r="M968" s="4"/>
      <c r="N968" s="4"/>
      <c r="O968" s="4"/>
      <c r="P968" s="4"/>
      <c r="Q968" s="4"/>
      <c r="R968" s="4"/>
      <c r="S968" s="4"/>
      <c r="T968" s="4"/>
      <c r="U968" s="4"/>
      <c r="V968" s="4"/>
      <c r="W968" s="4"/>
      <c r="X968" s="4"/>
      <c r="Y968" s="4"/>
      <c r="Z968" s="4"/>
      <c r="AA968" s="4"/>
    </row>
    <row r="969" ht="15.75" customHeight="1">
      <c r="A969" s="37"/>
      <c r="B969" s="37"/>
      <c r="C969" s="37"/>
      <c r="D969" s="38"/>
      <c r="E969" s="4"/>
      <c r="F969" s="4"/>
      <c r="G969" s="4"/>
      <c r="H969" s="4"/>
      <c r="I969" s="4"/>
      <c r="J969" s="4"/>
      <c r="K969" s="4"/>
      <c r="L969" s="4"/>
      <c r="M969" s="4"/>
      <c r="N969" s="4"/>
      <c r="O969" s="4"/>
      <c r="P969" s="4"/>
      <c r="Q969" s="4"/>
      <c r="R969" s="4"/>
      <c r="S969" s="4"/>
      <c r="T969" s="4"/>
      <c r="U969" s="4"/>
      <c r="V969" s="4"/>
      <c r="W969" s="4"/>
      <c r="X969" s="4"/>
      <c r="Y969" s="4"/>
      <c r="Z969" s="4"/>
      <c r="AA969" s="4"/>
    </row>
    <row r="970" ht="15.75" customHeight="1">
      <c r="A970" s="37"/>
      <c r="B970" s="37"/>
      <c r="C970" s="37"/>
      <c r="D970" s="38"/>
      <c r="E970" s="4"/>
      <c r="F970" s="4"/>
      <c r="G970" s="4"/>
      <c r="H970" s="4"/>
      <c r="I970" s="4"/>
      <c r="J970" s="4"/>
      <c r="K970" s="4"/>
      <c r="L970" s="4"/>
      <c r="M970" s="4"/>
      <c r="N970" s="4"/>
      <c r="O970" s="4"/>
      <c r="P970" s="4"/>
      <c r="Q970" s="4"/>
      <c r="R970" s="4"/>
      <c r="S970" s="4"/>
      <c r="T970" s="4"/>
      <c r="U970" s="4"/>
      <c r="V970" s="4"/>
      <c r="W970" s="4"/>
      <c r="X970" s="4"/>
      <c r="Y970" s="4"/>
      <c r="Z970" s="4"/>
      <c r="AA970" s="4"/>
    </row>
    <row r="971" ht="15.75" customHeight="1">
      <c r="A971" s="37"/>
      <c r="B971" s="37"/>
      <c r="C971" s="37"/>
      <c r="D971" s="38"/>
      <c r="E971" s="4"/>
      <c r="F971" s="4"/>
      <c r="G971" s="4"/>
      <c r="H971" s="4"/>
      <c r="I971" s="4"/>
      <c r="J971" s="4"/>
      <c r="K971" s="4"/>
      <c r="L971" s="4"/>
      <c r="M971" s="4"/>
      <c r="N971" s="4"/>
      <c r="O971" s="4"/>
      <c r="P971" s="4"/>
      <c r="Q971" s="4"/>
      <c r="R971" s="4"/>
      <c r="S971" s="4"/>
      <c r="T971" s="4"/>
      <c r="U971" s="4"/>
      <c r="V971" s="4"/>
      <c r="W971" s="4"/>
      <c r="X971" s="4"/>
      <c r="Y971" s="4"/>
      <c r="Z971" s="4"/>
      <c r="AA971" s="4"/>
    </row>
    <row r="972" ht="15.75" customHeight="1">
      <c r="A972" s="37"/>
      <c r="B972" s="37"/>
      <c r="C972" s="37"/>
      <c r="D972" s="38"/>
      <c r="E972" s="4"/>
      <c r="F972" s="4"/>
      <c r="G972" s="4"/>
      <c r="H972" s="4"/>
      <c r="I972" s="4"/>
      <c r="J972" s="4"/>
      <c r="K972" s="4"/>
      <c r="L972" s="4"/>
      <c r="M972" s="4"/>
      <c r="N972" s="4"/>
      <c r="O972" s="4"/>
      <c r="P972" s="4"/>
      <c r="Q972" s="4"/>
      <c r="R972" s="4"/>
      <c r="S972" s="4"/>
      <c r="T972" s="4"/>
      <c r="U972" s="4"/>
      <c r="V972" s="4"/>
      <c r="W972" s="4"/>
      <c r="X972" s="4"/>
      <c r="Y972" s="4"/>
      <c r="Z972" s="4"/>
      <c r="AA972" s="4"/>
    </row>
    <row r="973" ht="15.75" customHeight="1">
      <c r="A973" s="37"/>
      <c r="B973" s="37"/>
      <c r="C973" s="37"/>
      <c r="D973" s="38"/>
      <c r="E973" s="4"/>
      <c r="F973" s="4"/>
      <c r="G973" s="4"/>
      <c r="H973" s="4"/>
      <c r="I973" s="4"/>
      <c r="J973" s="4"/>
      <c r="K973" s="4"/>
      <c r="L973" s="4"/>
      <c r="M973" s="4"/>
      <c r="N973" s="4"/>
      <c r="O973" s="4"/>
      <c r="P973" s="4"/>
      <c r="Q973" s="4"/>
      <c r="R973" s="4"/>
      <c r="S973" s="4"/>
      <c r="T973" s="4"/>
      <c r="U973" s="4"/>
      <c r="V973" s="4"/>
      <c r="W973" s="4"/>
      <c r="X973" s="4"/>
      <c r="Y973" s="4"/>
      <c r="Z973" s="4"/>
      <c r="AA973" s="4"/>
    </row>
    <row r="974" ht="15.75" customHeight="1">
      <c r="A974" s="37"/>
      <c r="B974" s="37"/>
      <c r="C974" s="37"/>
      <c r="D974" s="38"/>
      <c r="E974" s="4"/>
      <c r="F974" s="4"/>
      <c r="G974" s="4"/>
      <c r="H974" s="4"/>
      <c r="I974" s="4"/>
      <c r="J974" s="4"/>
      <c r="K974" s="4"/>
      <c r="L974" s="4"/>
      <c r="M974" s="4"/>
      <c r="N974" s="4"/>
      <c r="O974" s="4"/>
      <c r="P974" s="4"/>
      <c r="Q974" s="4"/>
      <c r="R974" s="4"/>
      <c r="S974" s="4"/>
      <c r="T974" s="4"/>
      <c r="U974" s="4"/>
      <c r="V974" s="4"/>
      <c r="W974" s="4"/>
      <c r="X974" s="4"/>
      <c r="Y974" s="4"/>
      <c r="Z974" s="4"/>
      <c r="AA974" s="4"/>
    </row>
    <row r="975" ht="15.75" customHeight="1">
      <c r="A975" s="37"/>
      <c r="B975" s="37"/>
      <c r="C975" s="37"/>
      <c r="D975" s="38"/>
      <c r="E975" s="4"/>
      <c r="F975" s="4"/>
      <c r="G975" s="4"/>
      <c r="H975" s="4"/>
      <c r="I975" s="4"/>
      <c r="J975" s="4"/>
      <c r="K975" s="4"/>
      <c r="L975" s="4"/>
      <c r="M975" s="4"/>
      <c r="N975" s="4"/>
      <c r="O975" s="4"/>
      <c r="P975" s="4"/>
      <c r="Q975" s="4"/>
      <c r="R975" s="4"/>
      <c r="S975" s="4"/>
      <c r="T975" s="4"/>
      <c r="U975" s="4"/>
      <c r="V975" s="4"/>
      <c r="W975" s="4"/>
      <c r="X975" s="4"/>
      <c r="Y975" s="4"/>
      <c r="Z975" s="4"/>
      <c r="AA975" s="4"/>
    </row>
    <row r="976" ht="15.75" customHeight="1">
      <c r="A976" s="37"/>
      <c r="B976" s="37"/>
      <c r="C976" s="37"/>
      <c r="D976" s="38"/>
      <c r="E976" s="4"/>
      <c r="F976" s="4"/>
      <c r="G976" s="4"/>
      <c r="H976" s="4"/>
      <c r="I976" s="4"/>
      <c r="J976" s="4"/>
      <c r="K976" s="4"/>
      <c r="L976" s="4"/>
      <c r="M976" s="4"/>
      <c r="N976" s="4"/>
      <c r="O976" s="4"/>
      <c r="P976" s="4"/>
      <c r="Q976" s="4"/>
      <c r="R976" s="4"/>
      <c r="S976" s="4"/>
      <c r="T976" s="4"/>
      <c r="U976" s="4"/>
      <c r="V976" s="4"/>
      <c r="W976" s="4"/>
      <c r="X976" s="4"/>
      <c r="Y976" s="4"/>
      <c r="Z976" s="4"/>
      <c r="AA976" s="4"/>
    </row>
    <row r="977" ht="15.75" customHeight="1">
      <c r="A977" s="37"/>
      <c r="B977" s="37"/>
      <c r="C977" s="37"/>
      <c r="D977" s="38"/>
      <c r="E977" s="4"/>
      <c r="F977" s="4"/>
      <c r="G977" s="4"/>
      <c r="H977" s="4"/>
      <c r="I977" s="4"/>
      <c r="J977" s="4"/>
      <c r="K977" s="4"/>
      <c r="L977" s="4"/>
      <c r="M977" s="4"/>
      <c r="N977" s="4"/>
      <c r="O977" s="4"/>
      <c r="P977" s="4"/>
      <c r="Q977" s="4"/>
      <c r="R977" s="4"/>
      <c r="S977" s="4"/>
      <c r="T977" s="4"/>
      <c r="U977" s="4"/>
      <c r="V977" s="4"/>
      <c r="W977" s="4"/>
      <c r="X977" s="4"/>
      <c r="Y977" s="4"/>
      <c r="Z977" s="4"/>
      <c r="AA977" s="4"/>
    </row>
    <row r="978" ht="15.75" customHeight="1">
      <c r="A978" s="37"/>
      <c r="B978" s="37"/>
      <c r="C978" s="37"/>
      <c r="D978" s="38"/>
      <c r="E978" s="4"/>
      <c r="F978" s="4"/>
      <c r="G978" s="4"/>
      <c r="H978" s="4"/>
      <c r="I978" s="4"/>
      <c r="J978" s="4"/>
      <c r="K978" s="4"/>
      <c r="L978" s="4"/>
      <c r="M978" s="4"/>
      <c r="N978" s="4"/>
      <c r="O978" s="4"/>
      <c r="P978" s="4"/>
      <c r="Q978" s="4"/>
      <c r="R978" s="4"/>
      <c r="S978" s="4"/>
      <c r="T978" s="4"/>
      <c r="U978" s="4"/>
      <c r="V978" s="4"/>
      <c r="W978" s="4"/>
      <c r="X978" s="4"/>
      <c r="Y978" s="4"/>
      <c r="Z978" s="4"/>
      <c r="AA978" s="4"/>
    </row>
    <row r="979" ht="15.75" customHeight="1">
      <c r="A979" s="37"/>
      <c r="B979" s="37"/>
      <c r="C979" s="37"/>
      <c r="D979" s="38"/>
      <c r="E979" s="4"/>
      <c r="F979" s="4"/>
      <c r="G979" s="4"/>
      <c r="H979" s="4"/>
      <c r="I979" s="4"/>
      <c r="J979" s="4"/>
      <c r="K979" s="4"/>
      <c r="L979" s="4"/>
      <c r="M979" s="4"/>
      <c r="N979" s="4"/>
      <c r="O979" s="4"/>
      <c r="P979" s="4"/>
      <c r="Q979" s="4"/>
      <c r="R979" s="4"/>
      <c r="S979" s="4"/>
      <c r="T979" s="4"/>
      <c r="U979" s="4"/>
      <c r="V979" s="4"/>
      <c r="W979" s="4"/>
      <c r="X979" s="4"/>
      <c r="Y979" s="4"/>
      <c r="Z979" s="4"/>
      <c r="AA979" s="4"/>
    </row>
    <row r="980" ht="15.75" customHeight="1">
      <c r="A980" s="37"/>
      <c r="B980" s="37"/>
      <c r="C980" s="37"/>
      <c r="D980" s="38"/>
      <c r="E980" s="4"/>
      <c r="F980" s="4"/>
      <c r="G980" s="4"/>
      <c r="H980" s="4"/>
      <c r="I980" s="4"/>
      <c r="J980" s="4"/>
      <c r="K980" s="4"/>
      <c r="L980" s="4"/>
      <c r="M980" s="4"/>
      <c r="N980" s="4"/>
      <c r="O980" s="4"/>
      <c r="P980" s="4"/>
      <c r="Q980" s="4"/>
      <c r="R980" s="4"/>
      <c r="S980" s="4"/>
      <c r="T980" s="4"/>
      <c r="U980" s="4"/>
      <c r="V980" s="4"/>
      <c r="W980" s="4"/>
      <c r="X980" s="4"/>
      <c r="Y980" s="4"/>
      <c r="Z980" s="4"/>
      <c r="AA980" s="4"/>
    </row>
    <row r="981" ht="15.75" customHeight="1">
      <c r="A981" s="37"/>
      <c r="B981" s="37"/>
      <c r="C981" s="37"/>
      <c r="D981" s="38"/>
      <c r="E981" s="4"/>
      <c r="F981" s="4"/>
      <c r="G981" s="4"/>
      <c r="H981" s="4"/>
      <c r="I981" s="4"/>
      <c r="J981" s="4"/>
      <c r="K981" s="4"/>
      <c r="L981" s="4"/>
      <c r="M981" s="4"/>
      <c r="N981" s="4"/>
      <c r="O981" s="4"/>
      <c r="P981" s="4"/>
      <c r="Q981" s="4"/>
      <c r="R981" s="4"/>
      <c r="S981" s="4"/>
      <c r="T981" s="4"/>
      <c r="U981" s="4"/>
      <c r="V981" s="4"/>
      <c r="W981" s="4"/>
      <c r="X981" s="4"/>
      <c r="Y981" s="4"/>
      <c r="Z981" s="4"/>
      <c r="AA981" s="4"/>
    </row>
    <row r="982" ht="15.75" customHeight="1">
      <c r="A982" s="37"/>
      <c r="B982" s="37"/>
      <c r="C982" s="37"/>
      <c r="D982" s="38"/>
      <c r="E982" s="4"/>
      <c r="F982" s="4"/>
      <c r="G982" s="4"/>
      <c r="H982" s="4"/>
      <c r="I982" s="4"/>
      <c r="J982" s="4"/>
      <c r="K982" s="4"/>
      <c r="L982" s="4"/>
      <c r="M982" s="4"/>
      <c r="N982" s="4"/>
      <c r="O982" s="4"/>
      <c r="P982" s="4"/>
      <c r="Q982" s="4"/>
      <c r="R982" s="4"/>
      <c r="S982" s="4"/>
      <c r="T982" s="4"/>
      <c r="U982" s="4"/>
      <c r="V982" s="4"/>
      <c r="W982" s="4"/>
      <c r="X982" s="4"/>
      <c r="Y982" s="4"/>
      <c r="Z982" s="4"/>
      <c r="AA982" s="4"/>
    </row>
    <row r="983" ht="15.75" customHeight="1">
      <c r="A983" s="37"/>
      <c r="B983" s="37"/>
      <c r="C983" s="37"/>
      <c r="D983" s="38"/>
      <c r="E983" s="4"/>
      <c r="F983" s="4"/>
      <c r="G983" s="4"/>
      <c r="H983" s="4"/>
      <c r="I983" s="4"/>
      <c r="J983" s="4"/>
      <c r="K983" s="4"/>
      <c r="L983" s="4"/>
      <c r="M983" s="4"/>
      <c r="N983" s="4"/>
      <c r="O983" s="4"/>
      <c r="P983" s="4"/>
      <c r="Q983" s="4"/>
      <c r="R983" s="4"/>
      <c r="S983" s="4"/>
      <c r="T983" s="4"/>
      <c r="U983" s="4"/>
      <c r="V983" s="4"/>
      <c r="W983" s="4"/>
      <c r="X983" s="4"/>
      <c r="Y983" s="4"/>
      <c r="Z983" s="4"/>
      <c r="AA983" s="4"/>
    </row>
    <row r="984" ht="15.75" customHeight="1">
      <c r="A984" s="37"/>
      <c r="B984" s="37"/>
      <c r="C984" s="37"/>
      <c r="D984" s="38"/>
      <c r="E984" s="4"/>
      <c r="F984" s="4"/>
      <c r="G984" s="4"/>
      <c r="H984" s="4"/>
      <c r="I984" s="4"/>
      <c r="J984" s="4"/>
      <c r="K984" s="4"/>
      <c r="L984" s="4"/>
      <c r="M984" s="4"/>
      <c r="N984" s="4"/>
      <c r="O984" s="4"/>
      <c r="P984" s="4"/>
      <c r="Q984" s="4"/>
      <c r="R984" s="4"/>
      <c r="S984" s="4"/>
      <c r="T984" s="4"/>
      <c r="U984" s="4"/>
      <c r="V984" s="4"/>
      <c r="W984" s="4"/>
      <c r="X984" s="4"/>
      <c r="Y984" s="4"/>
      <c r="Z984" s="4"/>
      <c r="AA984" s="4"/>
    </row>
    <row r="985" ht="15.75" customHeight="1">
      <c r="A985" s="37"/>
      <c r="B985" s="37"/>
      <c r="C985" s="37"/>
      <c r="D985" s="38"/>
      <c r="E985" s="4"/>
      <c r="F985" s="4"/>
      <c r="G985" s="4"/>
      <c r="H985" s="4"/>
      <c r="I985" s="4"/>
      <c r="J985" s="4"/>
      <c r="K985" s="4"/>
      <c r="L985" s="4"/>
      <c r="M985" s="4"/>
      <c r="N985" s="4"/>
      <c r="O985" s="4"/>
      <c r="P985" s="4"/>
      <c r="Q985" s="4"/>
      <c r="R985" s="4"/>
      <c r="S985" s="4"/>
      <c r="T985" s="4"/>
      <c r="U985" s="4"/>
      <c r="V985" s="4"/>
      <c r="W985" s="4"/>
      <c r="X985" s="4"/>
      <c r="Y985" s="4"/>
      <c r="Z985" s="4"/>
      <c r="AA985" s="4"/>
    </row>
    <row r="986" ht="15.75" customHeight="1">
      <c r="A986" s="37"/>
      <c r="B986" s="37"/>
      <c r="C986" s="37"/>
      <c r="D986" s="38"/>
      <c r="E986" s="4"/>
      <c r="F986" s="4"/>
      <c r="G986" s="4"/>
      <c r="H986" s="4"/>
      <c r="I986" s="4"/>
      <c r="J986" s="4"/>
      <c r="K986" s="4"/>
      <c r="L986" s="4"/>
      <c r="M986" s="4"/>
      <c r="N986" s="4"/>
      <c r="O986" s="4"/>
      <c r="P986" s="4"/>
      <c r="Q986" s="4"/>
      <c r="R986" s="4"/>
      <c r="S986" s="4"/>
      <c r="T986" s="4"/>
      <c r="U986" s="4"/>
      <c r="V986" s="4"/>
      <c r="W986" s="4"/>
      <c r="X986" s="4"/>
      <c r="Y986" s="4"/>
      <c r="Z986" s="4"/>
      <c r="AA986" s="4"/>
    </row>
    <row r="987" ht="15.75" customHeight="1">
      <c r="A987" s="37"/>
      <c r="B987" s="37"/>
      <c r="C987" s="37"/>
      <c r="D987" s="38"/>
      <c r="E987" s="4"/>
      <c r="F987" s="4"/>
      <c r="G987" s="4"/>
      <c r="H987" s="4"/>
      <c r="I987" s="4"/>
      <c r="J987" s="4"/>
      <c r="K987" s="4"/>
      <c r="L987" s="4"/>
      <c r="M987" s="4"/>
      <c r="N987" s="4"/>
      <c r="O987" s="4"/>
      <c r="P987" s="4"/>
      <c r="Q987" s="4"/>
      <c r="R987" s="4"/>
      <c r="S987" s="4"/>
      <c r="T987" s="4"/>
      <c r="U987" s="4"/>
      <c r="V987" s="4"/>
      <c r="W987" s="4"/>
      <c r="X987" s="4"/>
      <c r="Y987" s="4"/>
      <c r="Z987" s="4"/>
      <c r="AA987" s="4"/>
    </row>
    <row r="988" ht="15.75" customHeight="1">
      <c r="A988" s="37"/>
      <c r="B988" s="37"/>
      <c r="C988" s="37"/>
      <c r="D988" s="38"/>
      <c r="E988" s="4"/>
      <c r="F988" s="4"/>
      <c r="G988" s="4"/>
      <c r="H988" s="4"/>
      <c r="I988" s="4"/>
      <c r="J988" s="4"/>
      <c r="K988" s="4"/>
      <c r="L988" s="4"/>
      <c r="M988" s="4"/>
      <c r="N988" s="4"/>
      <c r="O988" s="4"/>
      <c r="P988" s="4"/>
      <c r="Q988" s="4"/>
      <c r="R988" s="4"/>
      <c r="S988" s="4"/>
      <c r="T988" s="4"/>
      <c r="U988" s="4"/>
      <c r="V988" s="4"/>
      <c r="W988" s="4"/>
      <c r="X988" s="4"/>
      <c r="Y988" s="4"/>
      <c r="Z988" s="4"/>
      <c r="AA988" s="4"/>
    </row>
    <row r="989" ht="15.75" customHeight="1">
      <c r="A989" s="37"/>
      <c r="B989" s="37"/>
      <c r="C989" s="37"/>
      <c r="D989" s="38"/>
      <c r="E989" s="4"/>
      <c r="F989" s="4"/>
      <c r="G989" s="4"/>
      <c r="H989" s="4"/>
      <c r="I989" s="4"/>
      <c r="J989" s="4"/>
      <c r="K989" s="4"/>
      <c r="L989" s="4"/>
      <c r="M989" s="4"/>
      <c r="N989" s="4"/>
      <c r="O989" s="4"/>
      <c r="P989" s="4"/>
      <c r="Q989" s="4"/>
      <c r="R989" s="4"/>
      <c r="S989" s="4"/>
      <c r="T989" s="4"/>
      <c r="U989" s="4"/>
      <c r="V989" s="4"/>
      <c r="W989" s="4"/>
      <c r="X989" s="4"/>
      <c r="Y989" s="4"/>
      <c r="Z989" s="4"/>
      <c r="AA989" s="4"/>
    </row>
    <row r="990" ht="15.75" customHeight="1">
      <c r="A990" s="37"/>
      <c r="B990" s="37"/>
      <c r="C990" s="37"/>
      <c r="D990" s="38"/>
      <c r="E990" s="4"/>
      <c r="F990" s="4"/>
      <c r="G990" s="4"/>
      <c r="H990" s="4"/>
      <c r="I990" s="4"/>
      <c r="J990" s="4"/>
      <c r="K990" s="4"/>
      <c r="L990" s="4"/>
      <c r="M990" s="4"/>
      <c r="N990" s="4"/>
      <c r="O990" s="4"/>
      <c r="P990" s="4"/>
      <c r="Q990" s="4"/>
      <c r="R990" s="4"/>
      <c r="S990" s="4"/>
      <c r="T990" s="4"/>
      <c r="U990" s="4"/>
      <c r="V990" s="4"/>
      <c r="W990" s="4"/>
      <c r="X990" s="4"/>
      <c r="Y990" s="4"/>
      <c r="Z990" s="4"/>
      <c r="AA990" s="4"/>
    </row>
    <row r="991" ht="15.75" customHeight="1">
      <c r="A991" s="37"/>
      <c r="B991" s="37"/>
      <c r="C991" s="37"/>
      <c r="D991" s="38"/>
      <c r="E991" s="4"/>
      <c r="F991" s="4"/>
      <c r="G991" s="4"/>
      <c r="H991" s="4"/>
      <c r="I991" s="4"/>
      <c r="J991" s="4"/>
      <c r="K991" s="4"/>
      <c r="L991" s="4"/>
      <c r="M991" s="4"/>
      <c r="N991" s="4"/>
      <c r="O991" s="4"/>
      <c r="P991" s="4"/>
      <c r="Q991" s="4"/>
      <c r="R991" s="4"/>
      <c r="S991" s="4"/>
      <c r="T991" s="4"/>
      <c r="U991" s="4"/>
      <c r="V991" s="4"/>
      <c r="W991" s="4"/>
      <c r="X991" s="4"/>
      <c r="Y991" s="4"/>
      <c r="Z991" s="4"/>
      <c r="AA991" s="4"/>
    </row>
    <row r="992" ht="15.75" customHeight="1">
      <c r="A992" s="37"/>
      <c r="B992" s="37"/>
      <c r="C992" s="37"/>
      <c r="D992" s="38"/>
      <c r="E992" s="4"/>
      <c r="F992" s="4"/>
      <c r="G992" s="4"/>
      <c r="H992" s="4"/>
      <c r="I992" s="4"/>
      <c r="J992" s="4"/>
      <c r="K992" s="4"/>
      <c r="L992" s="4"/>
      <c r="M992" s="4"/>
      <c r="N992" s="4"/>
      <c r="O992" s="4"/>
      <c r="P992" s="4"/>
      <c r="Q992" s="4"/>
      <c r="R992" s="4"/>
      <c r="S992" s="4"/>
      <c r="T992" s="4"/>
      <c r="U992" s="4"/>
      <c r="V992" s="4"/>
      <c r="W992" s="4"/>
      <c r="X992" s="4"/>
      <c r="Y992" s="4"/>
      <c r="Z992" s="4"/>
      <c r="AA992" s="4"/>
    </row>
    <row r="993" ht="15.75" customHeight="1">
      <c r="A993" s="37"/>
      <c r="B993" s="37"/>
      <c r="C993" s="37"/>
      <c r="D993" s="38"/>
      <c r="E993" s="4"/>
      <c r="F993" s="4"/>
      <c r="G993" s="4"/>
      <c r="H993" s="4"/>
      <c r="I993" s="4"/>
      <c r="J993" s="4"/>
      <c r="K993" s="4"/>
      <c r="L993" s="4"/>
      <c r="M993" s="4"/>
      <c r="N993" s="4"/>
      <c r="O993" s="4"/>
      <c r="P993" s="4"/>
      <c r="Q993" s="4"/>
      <c r="R993" s="4"/>
      <c r="S993" s="4"/>
      <c r="T993" s="4"/>
      <c r="U993" s="4"/>
      <c r="V993" s="4"/>
      <c r="W993" s="4"/>
      <c r="X993" s="4"/>
      <c r="Y993" s="4"/>
      <c r="Z993" s="4"/>
      <c r="AA993" s="4"/>
    </row>
    <row r="994" ht="15.75" customHeight="1">
      <c r="A994" s="37"/>
      <c r="B994" s="37"/>
      <c r="C994" s="37"/>
      <c r="D994" s="38"/>
      <c r="E994" s="4"/>
      <c r="F994" s="4"/>
      <c r="G994" s="4"/>
      <c r="H994" s="4"/>
      <c r="I994" s="4"/>
      <c r="J994" s="4"/>
      <c r="K994" s="4"/>
      <c r="L994" s="4"/>
      <c r="M994" s="4"/>
      <c r="N994" s="4"/>
      <c r="O994" s="4"/>
      <c r="P994" s="4"/>
      <c r="Q994" s="4"/>
      <c r="R994" s="4"/>
      <c r="S994" s="4"/>
      <c r="T994" s="4"/>
      <c r="U994" s="4"/>
      <c r="V994" s="4"/>
      <c r="W994" s="4"/>
      <c r="X994" s="4"/>
      <c r="Y994" s="4"/>
      <c r="Z994" s="4"/>
      <c r="AA994" s="4"/>
    </row>
    <row r="995" ht="15.75" customHeight="1">
      <c r="A995" s="37"/>
      <c r="B995" s="37"/>
      <c r="C995" s="37"/>
      <c r="D995" s="38"/>
      <c r="E995" s="4"/>
      <c r="F995" s="4"/>
      <c r="G995" s="4"/>
      <c r="H995" s="4"/>
      <c r="I995" s="4"/>
      <c r="J995" s="4"/>
      <c r="K995" s="4"/>
      <c r="L995" s="4"/>
      <c r="M995" s="4"/>
      <c r="N995" s="4"/>
      <c r="O995" s="4"/>
      <c r="P995" s="4"/>
      <c r="Q995" s="4"/>
      <c r="R995" s="4"/>
      <c r="S995" s="4"/>
      <c r="T995" s="4"/>
      <c r="U995" s="4"/>
      <c r="V995" s="4"/>
      <c r="W995" s="4"/>
      <c r="X995" s="4"/>
      <c r="Y995" s="4"/>
      <c r="Z995" s="4"/>
      <c r="AA995" s="4"/>
    </row>
    <row r="996" ht="15.75" customHeight="1">
      <c r="A996" s="37"/>
      <c r="B996" s="37"/>
      <c r="C996" s="37"/>
      <c r="D996" s="38"/>
      <c r="E996" s="4"/>
      <c r="F996" s="4"/>
      <c r="G996" s="4"/>
      <c r="H996" s="4"/>
      <c r="I996" s="4"/>
      <c r="J996" s="4"/>
      <c r="K996" s="4"/>
      <c r="L996" s="4"/>
      <c r="M996" s="4"/>
      <c r="N996" s="4"/>
      <c r="O996" s="4"/>
      <c r="P996" s="4"/>
      <c r="Q996" s="4"/>
      <c r="R996" s="4"/>
      <c r="S996" s="4"/>
      <c r="T996" s="4"/>
      <c r="U996" s="4"/>
      <c r="V996" s="4"/>
      <c r="W996" s="4"/>
      <c r="X996" s="4"/>
      <c r="Y996" s="4"/>
      <c r="Z996" s="4"/>
      <c r="AA996" s="4"/>
    </row>
    <row r="997" ht="15.75" customHeight="1">
      <c r="A997" s="37"/>
      <c r="B997" s="37"/>
      <c r="C997" s="37"/>
      <c r="D997" s="38"/>
      <c r="E997" s="4"/>
      <c r="F997" s="4"/>
      <c r="G997" s="4"/>
      <c r="H997" s="4"/>
      <c r="I997" s="4"/>
      <c r="J997" s="4"/>
      <c r="K997" s="4"/>
      <c r="L997" s="4"/>
      <c r="M997" s="4"/>
      <c r="N997" s="4"/>
      <c r="O997" s="4"/>
      <c r="P997" s="4"/>
      <c r="Q997" s="4"/>
      <c r="R997" s="4"/>
      <c r="S997" s="4"/>
      <c r="T997" s="4"/>
      <c r="U997" s="4"/>
      <c r="V997" s="4"/>
      <c r="W997" s="4"/>
      <c r="X997" s="4"/>
      <c r="Y997" s="4"/>
      <c r="Z997" s="4"/>
      <c r="AA997" s="4"/>
    </row>
    <row r="998" ht="15.75" customHeight="1">
      <c r="A998" s="37"/>
      <c r="B998" s="37"/>
      <c r="C998" s="37"/>
      <c r="D998" s="38"/>
      <c r="E998" s="4"/>
      <c r="F998" s="4"/>
      <c r="G998" s="4"/>
      <c r="H998" s="4"/>
      <c r="I998" s="4"/>
      <c r="J998" s="4"/>
      <c r="K998" s="4"/>
      <c r="L998" s="4"/>
      <c r="M998" s="4"/>
      <c r="N998" s="4"/>
      <c r="O998" s="4"/>
      <c r="P998" s="4"/>
      <c r="Q998" s="4"/>
      <c r="R998" s="4"/>
      <c r="S998" s="4"/>
      <c r="T998" s="4"/>
      <c r="U998" s="4"/>
      <c r="V998" s="4"/>
      <c r="W998" s="4"/>
      <c r="X998" s="4"/>
      <c r="Y998" s="4"/>
      <c r="Z998" s="4"/>
      <c r="AA998" s="4"/>
    </row>
    <row r="999" ht="15.75" customHeight="1">
      <c r="A999" s="37"/>
      <c r="B999" s="37"/>
      <c r="C999" s="37"/>
      <c r="D999" s="38"/>
      <c r="E999" s="4"/>
      <c r="F999" s="4"/>
      <c r="G999" s="4"/>
      <c r="H999" s="4"/>
      <c r="I999" s="4"/>
      <c r="J999" s="4"/>
      <c r="K999" s="4"/>
      <c r="L999" s="4"/>
      <c r="M999" s="4"/>
      <c r="N999" s="4"/>
      <c r="O999" s="4"/>
      <c r="P999" s="4"/>
      <c r="Q999" s="4"/>
      <c r="R999" s="4"/>
      <c r="S999" s="4"/>
      <c r="T999" s="4"/>
      <c r="U999" s="4"/>
      <c r="V999" s="4"/>
      <c r="W999" s="4"/>
      <c r="X999" s="4"/>
      <c r="Y999" s="4"/>
      <c r="Z999" s="4"/>
      <c r="AA999" s="4"/>
    </row>
    <row r="1000" ht="15.75" customHeight="1">
      <c r="A1000" s="37"/>
      <c r="B1000" s="37"/>
      <c r="C1000" s="37"/>
      <c r="D1000" s="38"/>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ht="15.75" customHeight="1">
      <c r="A1001" s="37"/>
      <c r="B1001" s="37"/>
      <c r="C1001" s="37"/>
      <c r="D1001" s="38"/>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ht="15.75" customHeight="1">
      <c r="A1002" s="37"/>
      <c r="B1002" s="37"/>
      <c r="C1002" s="37"/>
      <c r="D1002" s="38"/>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ht="15.75" customHeight="1">
      <c r="A1003" s="37"/>
      <c r="B1003" s="37"/>
      <c r="C1003" s="37"/>
      <c r="D1003" s="38"/>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ht="15.75" customHeight="1">
      <c r="A1004" s="37"/>
      <c r="B1004" s="37"/>
      <c r="C1004" s="37"/>
      <c r="D1004" s="38"/>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ht="15.75" customHeight="1">
      <c r="A1005" s="37"/>
      <c r="B1005" s="37"/>
      <c r="C1005" s="37"/>
      <c r="D1005" s="38"/>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ht="15.75" customHeight="1">
      <c r="A1006" s="37"/>
      <c r="B1006" s="37"/>
      <c r="C1006" s="37"/>
      <c r="D1006" s="38"/>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autoFilter ref="$A$1:$E$292">
    <sortState ref="A1:E292">
      <sortCondition ref="A1:A292"/>
      <sortCondition descending="1" ref="C1:C292"/>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2" max="2" width="27.75"/>
    <col customWidth="1" min="3" max="3" width="28.5"/>
    <col customWidth="1" min="4" max="4" width="146.38"/>
    <col customWidth="1" min="7" max="7" width="13.0"/>
  </cols>
  <sheetData>
    <row r="1">
      <c r="A1" s="39" t="s">
        <v>0</v>
      </c>
      <c r="B1" s="39" t="s">
        <v>1</v>
      </c>
      <c r="C1" s="39" t="s">
        <v>2</v>
      </c>
      <c r="D1" s="40" t="s">
        <v>3</v>
      </c>
      <c r="E1" s="41" t="s">
        <v>4</v>
      </c>
      <c r="F1" s="42" t="s">
        <v>490</v>
      </c>
      <c r="G1" s="42" t="s">
        <v>491</v>
      </c>
      <c r="H1" s="4"/>
      <c r="I1" s="4"/>
      <c r="J1" s="4"/>
      <c r="K1" s="4"/>
      <c r="L1" s="4"/>
      <c r="M1" s="4"/>
      <c r="N1" s="4"/>
      <c r="O1" s="4"/>
      <c r="P1" s="4"/>
      <c r="Q1" s="4"/>
      <c r="R1" s="4"/>
      <c r="S1" s="4"/>
      <c r="T1" s="4"/>
      <c r="U1" s="4"/>
      <c r="V1" s="4"/>
      <c r="W1" s="4"/>
      <c r="X1" s="4"/>
      <c r="Y1" s="4"/>
      <c r="Z1" s="4"/>
      <c r="AA1" s="4"/>
    </row>
    <row r="2" ht="15.75" customHeight="1">
      <c r="A2" s="6" t="s">
        <v>5</v>
      </c>
      <c r="B2" s="6" t="s">
        <v>6</v>
      </c>
      <c r="C2" s="6" t="s">
        <v>7</v>
      </c>
      <c r="D2" s="23" t="s">
        <v>8</v>
      </c>
      <c r="E2" s="43">
        <f>IFERROR(__xludf.DUMMYFUNCTION("IF(ISBLANK(D2), """", COUNTA(SPLIT(D2, "" "")))"),607.0)</f>
        <v>607</v>
      </c>
      <c r="F2" s="44" t="s">
        <v>492</v>
      </c>
      <c r="G2" s="44" t="s">
        <v>493</v>
      </c>
      <c r="H2" s="10"/>
      <c r="I2" s="9"/>
      <c r="J2" s="4"/>
      <c r="K2" s="4"/>
      <c r="L2" s="4"/>
      <c r="M2" s="4"/>
      <c r="N2" s="4"/>
      <c r="O2" s="4"/>
      <c r="P2" s="4"/>
      <c r="Q2" s="4"/>
      <c r="R2" s="4"/>
      <c r="S2" s="4"/>
      <c r="T2" s="4"/>
      <c r="U2" s="4"/>
      <c r="V2" s="4"/>
      <c r="W2" s="4"/>
      <c r="X2" s="4"/>
      <c r="Y2" s="4"/>
      <c r="Z2" s="4"/>
      <c r="AA2" s="4"/>
    </row>
    <row r="3" ht="15.75" customHeight="1">
      <c r="A3" s="6" t="s">
        <v>5</v>
      </c>
      <c r="B3" s="6" t="s">
        <v>10</v>
      </c>
      <c r="C3" s="6" t="s">
        <v>7</v>
      </c>
      <c r="D3" s="23" t="s">
        <v>494</v>
      </c>
      <c r="E3" s="43">
        <f>IFERROR(__xludf.DUMMYFUNCTION("IF(ISBLANK(D3), """", COUNTA(SPLIT(D3, "" "")))"),717.0)</f>
        <v>717</v>
      </c>
      <c r="F3" s="44" t="s">
        <v>492</v>
      </c>
      <c r="G3" s="44" t="s">
        <v>495</v>
      </c>
      <c r="H3" s="10"/>
      <c r="I3" s="9"/>
      <c r="J3" s="4"/>
      <c r="K3" s="4"/>
      <c r="L3" s="4"/>
      <c r="M3" s="4"/>
      <c r="N3" s="4"/>
      <c r="O3" s="4"/>
      <c r="P3" s="4"/>
      <c r="Q3" s="4"/>
      <c r="R3" s="4"/>
      <c r="S3" s="4"/>
      <c r="T3" s="4"/>
      <c r="U3" s="4"/>
      <c r="V3" s="4"/>
      <c r="W3" s="4"/>
      <c r="X3" s="4"/>
      <c r="Y3" s="4"/>
      <c r="Z3" s="4"/>
      <c r="AA3" s="4"/>
    </row>
    <row r="4" ht="15.75" customHeight="1">
      <c r="A4" s="6" t="s">
        <v>5</v>
      </c>
      <c r="B4" s="6" t="s">
        <v>13</v>
      </c>
      <c r="C4" s="6" t="s">
        <v>7</v>
      </c>
      <c r="D4" s="23" t="s">
        <v>14</v>
      </c>
      <c r="E4" s="43">
        <f>IFERROR(__xludf.DUMMYFUNCTION("IF(ISBLANK(D4), """", COUNTA(SPLIT(D4, "" "")))"),846.0)</f>
        <v>846</v>
      </c>
      <c r="F4" s="44" t="s">
        <v>492</v>
      </c>
      <c r="G4" s="44" t="s">
        <v>496</v>
      </c>
      <c r="H4" s="10"/>
      <c r="I4" s="9"/>
      <c r="J4" s="4"/>
      <c r="K4" s="4"/>
      <c r="L4" s="4"/>
      <c r="M4" s="4"/>
      <c r="N4" s="4"/>
      <c r="O4" s="4"/>
      <c r="P4" s="4"/>
      <c r="Q4" s="4"/>
      <c r="R4" s="4"/>
      <c r="S4" s="4"/>
      <c r="T4" s="4"/>
      <c r="U4" s="4"/>
      <c r="V4" s="4"/>
      <c r="W4" s="4"/>
      <c r="X4" s="4"/>
      <c r="Y4" s="4"/>
      <c r="Z4" s="4"/>
      <c r="AA4" s="4"/>
    </row>
    <row r="5" ht="15.75" customHeight="1">
      <c r="A5" s="6" t="s">
        <v>5</v>
      </c>
      <c r="B5" s="6" t="s">
        <v>16</v>
      </c>
      <c r="C5" s="6" t="s">
        <v>7</v>
      </c>
      <c r="D5" s="23" t="s">
        <v>17</v>
      </c>
      <c r="E5" s="43">
        <f>IFERROR(__xludf.DUMMYFUNCTION("IF(ISBLANK(D5), """", COUNTA(SPLIT(D5, "" "")))"),1103.0)</f>
        <v>1103</v>
      </c>
      <c r="F5" s="44" t="s">
        <v>492</v>
      </c>
      <c r="G5" s="44" t="s">
        <v>497</v>
      </c>
      <c r="H5" s="4"/>
      <c r="I5" s="4"/>
      <c r="J5" s="4"/>
      <c r="K5" s="4"/>
      <c r="L5" s="4"/>
      <c r="M5" s="4"/>
      <c r="N5" s="4"/>
      <c r="O5" s="4"/>
      <c r="P5" s="4"/>
      <c r="Q5" s="4"/>
      <c r="R5" s="4"/>
      <c r="S5" s="4"/>
      <c r="T5" s="4"/>
      <c r="U5" s="4"/>
      <c r="V5" s="4"/>
      <c r="W5" s="4"/>
      <c r="X5" s="4"/>
      <c r="Y5" s="4"/>
      <c r="Z5" s="4"/>
      <c r="AA5" s="4"/>
    </row>
    <row r="6" ht="15.75" customHeight="1">
      <c r="A6" s="6" t="s">
        <v>5</v>
      </c>
      <c r="B6" s="6" t="s">
        <v>18</v>
      </c>
      <c r="C6" s="6" t="s">
        <v>7</v>
      </c>
      <c r="D6" s="23" t="s">
        <v>19</v>
      </c>
      <c r="E6" s="43">
        <f>IFERROR(__xludf.DUMMYFUNCTION("IF(ISBLANK(D6), """", COUNTA(SPLIT(D6, "" "")))"),3592.0)</f>
        <v>3592</v>
      </c>
      <c r="F6" s="44" t="s">
        <v>498</v>
      </c>
      <c r="G6" s="44" t="s">
        <v>499</v>
      </c>
      <c r="H6" s="4"/>
      <c r="I6" s="4"/>
      <c r="J6" s="4"/>
      <c r="K6" s="4"/>
      <c r="L6" s="4"/>
      <c r="M6" s="4"/>
      <c r="N6" s="4"/>
      <c r="O6" s="4"/>
      <c r="P6" s="4"/>
      <c r="Q6" s="4"/>
      <c r="R6" s="4"/>
      <c r="S6" s="4"/>
      <c r="T6" s="4"/>
      <c r="U6" s="4"/>
      <c r="V6" s="4"/>
      <c r="W6" s="4"/>
      <c r="X6" s="4"/>
      <c r="Y6" s="4"/>
      <c r="Z6" s="4"/>
      <c r="AA6" s="4"/>
    </row>
    <row r="7" ht="15.75" customHeight="1">
      <c r="A7" s="6" t="s">
        <v>5</v>
      </c>
      <c r="B7" s="6" t="s">
        <v>20</v>
      </c>
      <c r="C7" s="6" t="s">
        <v>7</v>
      </c>
      <c r="D7" s="23" t="s">
        <v>21</v>
      </c>
      <c r="E7" s="43">
        <f>IFERROR(__xludf.DUMMYFUNCTION("IF(ISBLANK(D7), """", COUNTA(SPLIT(D7, "" "")))"),2948.0)</f>
        <v>2948</v>
      </c>
      <c r="F7" s="44" t="s">
        <v>492</v>
      </c>
      <c r="G7" s="44" t="s">
        <v>500</v>
      </c>
      <c r="H7" s="10"/>
      <c r="I7" s="9"/>
      <c r="J7" s="4"/>
      <c r="K7" s="4"/>
      <c r="L7" s="4"/>
      <c r="M7" s="4"/>
      <c r="N7" s="4"/>
      <c r="O7" s="4"/>
      <c r="P7" s="4"/>
      <c r="Q7" s="4"/>
      <c r="R7" s="4"/>
      <c r="S7" s="4"/>
      <c r="T7" s="4"/>
      <c r="U7" s="4"/>
      <c r="V7" s="4"/>
      <c r="W7" s="4"/>
      <c r="X7" s="4"/>
      <c r="Y7" s="4"/>
      <c r="Z7" s="4"/>
      <c r="AA7" s="4"/>
    </row>
    <row r="8" ht="15.75" customHeight="1">
      <c r="A8" s="6" t="s">
        <v>5</v>
      </c>
      <c r="B8" s="6" t="s">
        <v>22</v>
      </c>
      <c r="C8" s="6" t="s">
        <v>7</v>
      </c>
      <c r="D8" s="23" t="s">
        <v>23</v>
      </c>
      <c r="E8" s="43">
        <f>IFERROR(__xludf.DUMMYFUNCTION("IF(ISBLANK(D8), """", COUNTA(SPLIT(D8, "" "")))"),4532.0)</f>
        <v>4532</v>
      </c>
      <c r="F8" s="44" t="s">
        <v>498</v>
      </c>
      <c r="G8" s="44" t="s">
        <v>501</v>
      </c>
      <c r="H8" s="4"/>
      <c r="I8" s="4"/>
      <c r="J8" s="4"/>
      <c r="K8" s="4"/>
      <c r="L8" s="4"/>
      <c r="M8" s="4"/>
      <c r="N8" s="4"/>
      <c r="O8" s="4"/>
      <c r="P8" s="4"/>
      <c r="Q8" s="4"/>
      <c r="R8" s="4"/>
      <c r="S8" s="4"/>
      <c r="T8" s="4"/>
      <c r="U8" s="4"/>
      <c r="V8" s="4"/>
      <c r="W8" s="4"/>
      <c r="X8" s="4"/>
      <c r="Y8" s="4"/>
      <c r="Z8" s="4"/>
      <c r="AA8" s="4"/>
    </row>
    <row r="9" ht="15.75" customHeight="1">
      <c r="A9" s="6" t="s">
        <v>5</v>
      </c>
      <c r="B9" s="6" t="s">
        <v>24</v>
      </c>
      <c r="C9" s="6" t="s">
        <v>7</v>
      </c>
      <c r="D9" s="23" t="s">
        <v>25</v>
      </c>
      <c r="E9" s="43">
        <f>IFERROR(__xludf.DUMMYFUNCTION("IF(ISBLANK(D9), """", COUNTA(SPLIT(D9, "" "")))"),1291.0)</f>
        <v>1291</v>
      </c>
      <c r="F9" s="44" t="s">
        <v>498</v>
      </c>
      <c r="G9" s="44" t="s">
        <v>502</v>
      </c>
      <c r="H9" s="4"/>
      <c r="I9" s="4"/>
      <c r="J9" s="4"/>
      <c r="K9" s="4"/>
      <c r="L9" s="4"/>
      <c r="M9" s="4"/>
      <c r="N9" s="4"/>
      <c r="O9" s="4"/>
      <c r="P9" s="4"/>
      <c r="Q9" s="4"/>
      <c r="R9" s="4"/>
      <c r="S9" s="4"/>
      <c r="T9" s="4"/>
      <c r="U9" s="4"/>
      <c r="V9" s="4"/>
      <c r="W9" s="4"/>
      <c r="X9" s="4"/>
      <c r="Y9" s="4"/>
      <c r="Z9" s="4"/>
      <c r="AA9" s="4"/>
    </row>
    <row r="10" ht="15.75" customHeight="1">
      <c r="A10" s="6" t="s">
        <v>5</v>
      </c>
      <c r="B10" s="6" t="s">
        <v>26</v>
      </c>
      <c r="C10" s="6" t="s">
        <v>7</v>
      </c>
      <c r="D10" s="23" t="s">
        <v>27</v>
      </c>
      <c r="E10" s="43">
        <f>IFERROR(__xludf.DUMMYFUNCTION("IF(ISBLANK(D10), """", COUNTA(SPLIT(D10, "" "")))"),1112.0)</f>
        <v>1112</v>
      </c>
      <c r="F10" s="44" t="s">
        <v>498</v>
      </c>
      <c r="G10" s="44" t="s">
        <v>503</v>
      </c>
      <c r="H10" s="4"/>
      <c r="I10" s="4"/>
      <c r="J10" s="4"/>
      <c r="K10" s="4"/>
      <c r="L10" s="4"/>
      <c r="M10" s="4"/>
      <c r="N10" s="4"/>
      <c r="O10" s="4"/>
      <c r="P10" s="4"/>
      <c r="Q10" s="4"/>
      <c r="R10" s="4"/>
      <c r="S10" s="4"/>
      <c r="T10" s="4"/>
      <c r="U10" s="4"/>
      <c r="V10" s="4"/>
      <c r="W10" s="4"/>
      <c r="X10" s="4"/>
      <c r="Y10" s="4"/>
      <c r="Z10" s="4"/>
      <c r="AA10" s="4"/>
    </row>
    <row r="11" ht="15.75" customHeight="1">
      <c r="A11" s="6" t="s">
        <v>5</v>
      </c>
      <c r="B11" s="6" t="s">
        <v>28</v>
      </c>
      <c r="C11" s="6" t="s">
        <v>7</v>
      </c>
      <c r="D11" s="23" t="s">
        <v>29</v>
      </c>
      <c r="E11" s="43">
        <f>IFERROR(__xludf.DUMMYFUNCTION("IF(ISBLANK(D11), """", COUNTA(SPLIT(D11, "" "")))"),3528.0)</f>
        <v>3528</v>
      </c>
      <c r="F11" s="44" t="s">
        <v>492</v>
      </c>
      <c r="G11" s="44" t="s">
        <v>504</v>
      </c>
      <c r="H11" s="4"/>
      <c r="I11" s="4"/>
      <c r="J11" s="4"/>
      <c r="K11" s="4"/>
      <c r="L11" s="4"/>
      <c r="M11" s="4"/>
      <c r="N11" s="4"/>
      <c r="O11" s="4"/>
      <c r="P11" s="4"/>
      <c r="Q11" s="4"/>
      <c r="R11" s="4"/>
      <c r="S11" s="4"/>
      <c r="T11" s="4"/>
      <c r="U11" s="4"/>
      <c r="V11" s="4"/>
      <c r="W11" s="4"/>
      <c r="X11" s="4"/>
      <c r="Y11" s="4"/>
      <c r="Z11" s="4"/>
      <c r="AA11" s="4"/>
    </row>
    <row r="12" ht="15.75" customHeight="1">
      <c r="A12" s="6" t="s">
        <v>5</v>
      </c>
      <c r="B12" s="6" t="s">
        <v>30</v>
      </c>
      <c r="C12" s="6" t="s">
        <v>7</v>
      </c>
      <c r="D12" s="23" t="s">
        <v>31</v>
      </c>
      <c r="E12" s="43">
        <f>IFERROR(__xludf.DUMMYFUNCTION("IF(ISBLANK(D12), """", COUNTA(SPLIT(D12, "" "")))"),3622.0)</f>
        <v>3622</v>
      </c>
      <c r="F12" s="44" t="s">
        <v>498</v>
      </c>
      <c r="G12" s="44" t="s">
        <v>505</v>
      </c>
      <c r="H12" s="4"/>
      <c r="I12" s="4"/>
      <c r="J12" s="4"/>
      <c r="K12" s="4"/>
      <c r="L12" s="4"/>
      <c r="M12" s="4"/>
      <c r="N12" s="4"/>
      <c r="O12" s="4"/>
      <c r="P12" s="4"/>
      <c r="Q12" s="4"/>
      <c r="R12" s="4"/>
      <c r="S12" s="4"/>
      <c r="T12" s="4"/>
      <c r="U12" s="4"/>
      <c r="V12" s="4"/>
      <c r="W12" s="4"/>
      <c r="X12" s="4"/>
      <c r="Y12" s="4"/>
      <c r="Z12" s="4"/>
      <c r="AA12" s="4"/>
    </row>
    <row r="13" ht="15.75" customHeight="1">
      <c r="A13" s="6" t="s">
        <v>5</v>
      </c>
      <c r="B13" s="6" t="s">
        <v>32</v>
      </c>
      <c r="C13" s="6" t="s">
        <v>7</v>
      </c>
      <c r="D13" s="23" t="s">
        <v>33</v>
      </c>
      <c r="E13" s="43">
        <f>IFERROR(__xludf.DUMMYFUNCTION("IF(ISBLANK(D13), """", COUNTA(SPLIT(D13, "" "")))"),1824.0)</f>
        <v>1824</v>
      </c>
      <c r="F13" s="44" t="s">
        <v>492</v>
      </c>
      <c r="G13" s="44" t="s">
        <v>506</v>
      </c>
      <c r="H13" s="4"/>
      <c r="I13" s="4"/>
      <c r="J13" s="4"/>
      <c r="K13" s="4"/>
      <c r="L13" s="4"/>
      <c r="M13" s="4"/>
      <c r="N13" s="4"/>
      <c r="O13" s="4"/>
      <c r="P13" s="4"/>
      <c r="Q13" s="4"/>
      <c r="R13" s="4"/>
      <c r="S13" s="4"/>
      <c r="T13" s="4"/>
      <c r="U13" s="4"/>
      <c r="V13" s="4"/>
      <c r="W13" s="4"/>
      <c r="X13" s="4"/>
      <c r="Y13" s="4"/>
      <c r="Z13" s="4"/>
      <c r="AA13" s="4"/>
    </row>
    <row r="14" ht="15.75" customHeight="1">
      <c r="A14" s="6" t="s">
        <v>5</v>
      </c>
      <c r="B14" s="6" t="s">
        <v>34</v>
      </c>
      <c r="C14" s="6" t="s">
        <v>7</v>
      </c>
      <c r="D14" s="23" t="s">
        <v>35</v>
      </c>
      <c r="E14" s="43">
        <f>IFERROR(__xludf.DUMMYFUNCTION("IF(ISBLANK(D14), """", COUNTA(SPLIT(D14, "" "")))"),3233.0)</f>
        <v>3233</v>
      </c>
      <c r="F14" s="44" t="s">
        <v>498</v>
      </c>
      <c r="G14" s="44" t="s">
        <v>507</v>
      </c>
      <c r="H14" s="4"/>
      <c r="I14" s="4"/>
      <c r="J14" s="4"/>
      <c r="K14" s="4"/>
      <c r="L14" s="4"/>
      <c r="M14" s="4"/>
      <c r="N14" s="4"/>
      <c r="O14" s="4"/>
      <c r="P14" s="4"/>
      <c r="Q14" s="4"/>
      <c r="R14" s="4"/>
      <c r="S14" s="4"/>
      <c r="T14" s="4"/>
      <c r="U14" s="4"/>
      <c r="V14" s="4"/>
      <c r="W14" s="4"/>
      <c r="X14" s="4"/>
      <c r="Y14" s="4"/>
      <c r="Z14" s="4"/>
      <c r="AA14" s="4"/>
    </row>
    <row r="15" ht="15.75" customHeight="1">
      <c r="A15" s="6" t="s">
        <v>5</v>
      </c>
      <c r="B15" s="6" t="s">
        <v>36</v>
      </c>
      <c r="C15" s="6" t="s">
        <v>7</v>
      </c>
      <c r="D15" s="23" t="s">
        <v>37</v>
      </c>
      <c r="E15" s="43">
        <f>IFERROR(__xludf.DUMMYFUNCTION("IF(ISBLANK(D15), """", COUNTA(SPLIT(D15, "" "")))"),3001.0)</f>
        <v>3001</v>
      </c>
      <c r="F15" s="44" t="s">
        <v>492</v>
      </c>
      <c r="G15" s="44" t="s">
        <v>508</v>
      </c>
      <c r="H15" s="4"/>
      <c r="I15" s="4"/>
      <c r="J15" s="4"/>
      <c r="K15" s="4"/>
      <c r="L15" s="4"/>
      <c r="M15" s="4"/>
      <c r="N15" s="4"/>
      <c r="O15" s="4"/>
      <c r="P15" s="4"/>
      <c r="Q15" s="4"/>
      <c r="R15" s="4"/>
      <c r="S15" s="4"/>
      <c r="T15" s="4"/>
      <c r="U15" s="4"/>
      <c r="V15" s="4"/>
      <c r="W15" s="4"/>
      <c r="X15" s="4"/>
      <c r="Y15" s="4"/>
      <c r="Z15" s="4"/>
      <c r="AA15" s="4"/>
    </row>
    <row r="16" ht="15.75" customHeight="1">
      <c r="A16" s="6" t="s">
        <v>5</v>
      </c>
      <c r="B16" s="6" t="s">
        <v>38</v>
      </c>
      <c r="C16" s="6" t="s">
        <v>7</v>
      </c>
      <c r="D16" s="23" t="s">
        <v>39</v>
      </c>
      <c r="E16" s="43">
        <f>IFERROR(__xludf.DUMMYFUNCTION("IF(ISBLANK(D16), """", COUNTA(SPLIT(D16, "" "")))"),1718.0)</f>
        <v>1718</v>
      </c>
      <c r="F16" s="44" t="s">
        <v>498</v>
      </c>
      <c r="G16" s="44" t="s">
        <v>509</v>
      </c>
      <c r="H16" s="4"/>
      <c r="I16" s="4"/>
      <c r="J16" s="4"/>
      <c r="K16" s="4"/>
      <c r="L16" s="4"/>
      <c r="M16" s="4"/>
      <c r="N16" s="4"/>
      <c r="O16" s="4"/>
      <c r="P16" s="4"/>
      <c r="Q16" s="4"/>
      <c r="R16" s="4"/>
      <c r="S16" s="4"/>
      <c r="T16" s="4"/>
      <c r="U16" s="4"/>
      <c r="V16" s="4"/>
      <c r="W16" s="4"/>
      <c r="X16" s="4"/>
      <c r="Y16" s="4"/>
      <c r="Z16" s="4"/>
      <c r="AA16" s="4"/>
    </row>
    <row r="17" ht="15.75" customHeight="1">
      <c r="A17" s="13" t="s">
        <v>5</v>
      </c>
      <c r="B17" s="13" t="s">
        <v>40</v>
      </c>
      <c r="C17" s="13" t="s">
        <v>7</v>
      </c>
      <c r="D17" s="45" t="s">
        <v>41</v>
      </c>
      <c r="E17" s="43">
        <f>IFERROR(__xludf.DUMMYFUNCTION("IF(ISBLANK(D17), """", COUNTA(SPLIT(D17, "" "")))"),6763.0)</f>
        <v>6763</v>
      </c>
      <c r="F17" s="44" t="s">
        <v>492</v>
      </c>
      <c r="G17" s="44" t="s">
        <v>510</v>
      </c>
      <c r="H17" s="4"/>
      <c r="I17" s="4"/>
      <c r="J17" s="4"/>
      <c r="K17" s="4"/>
      <c r="L17" s="4"/>
      <c r="M17" s="4"/>
      <c r="N17" s="4"/>
      <c r="O17" s="4"/>
      <c r="P17" s="4"/>
      <c r="Q17" s="4"/>
      <c r="R17" s="4"/>
      <c r="S17" s="4"/>
      <c r="T17" s="4"/>
      <c r="U17" s="4"/>
      <c r="V17" s="4"/>
      <c r="W17" s="4"/>
      <c r="X17" s="4"/>
      <c r="Y17" s="4"/>
      <c r="Z17" s="4"/>
      <c r="AA17" s="4"/>
    </row>
    <row r="18" ht="15.75" customHeight="1">
      <c r="A18" s="6" t="s">
        <v>5</v>
      </c>
      <c r="B18" s="6" t="s">
        <v>42</v>
      </c>
      <c r="C18" s="6" t="s">
        <v>43</v>
      </c>
      <c r="D18" s="23" t="s">
        <v>44</v>
      </c>
      <c r="E18" s="43">
        <f>IFERROR(__xludf.DUMMYFUNCTION("IF(ISBLANK(D18), """", COUNTA(SPLIT(D18, "" "")))"),1250.0)</f>
        <v>1250</v>
      </c>
      <c r="F18" s="44" t="s">
        <v>498</v>
      </c>
      <c r="G18" s="44" t="s">
        <v>511</v>
      </c>
      <c r="H18" s="4"/>
      <c r="I18" s="4"/>
      <c r="J18" s="4"/>
      <c r="K18" s="4"/>
      <c r="L18" s="4"/>
      <c r="M18" s="4"/>
      <c r="N18" s="4"/>
      <c r="O18" s="4"/>
      <c r="P18" s="4"/>
      <c r="Q18" s="4"/>
      <c r="R18" s="4"/>
      <c r="S18" s="4"/>
      <c r="T18" s="4"/>
      <c r="U18" s="4"/>
      <c r="V18" s="4"/>
      <c r="W18" s="4"/>
      <c r="X18" s="4"/>
      <c r="Y18" s="4"/>
      <c r="Z18" s="4"/>
      <c r="AA18" s="4"/>
    </row>
    <row r="19" ht="15.75" customHeight="1">
      <c r="A19" s="6" t="s">
        <v>5</v>
      </c>
      <c r="B19" s="6" t="s">
        <v>45</v>
      </c>
      <c r="C19" s="6" t="s">
        <v>43</v>
      </c>
      <c r="D19" s="23" t="s">
        <v>46</v>
      </c>
      <c r="E19" s="43">
        <f>IFERROR(__xludf.DUMMYFUNCTION("IF(ISBLANK(D19), """", COUNTA(SPLIT(D19, "" "")))"),1437.0)</f>
        <v>1437</v>
      </c>
      <c r="F19" s="44" t="s">
        <v>492</v>
      </c>
      <c r="G19" s="44" t="s">
        <v>512</v>
      </c>
      <c r="H19" s="4"/>
      <c r="I19" s="4"/>
      <c r="J19" s="4"/>
      <c r="K19" s="4"/>
      <c r="L19" s="4"/>
      <c r="M19" s="4"/>
      <c r="N19" s="4"/>
      <c r="O19" s="4"/>
      <c r="P19" s="4"/>
      <c r="Q19" s="4"/>
      <c r="R19" s="4"/>
      <c r="S19" s="4"/>
      <c r="T19" s="4"/>
      <c r="U19" s="4"/>
      <c r="V19" s="4"/>
      <c r="W19" s="4"/>
      <c r="X19" s="4"/>
      <c r="Y19" s="4"/>
      <c r="Z19" s="4"/>
      <c r="AA19" s="4"/>
    </row>
    <row r="20" ht="15.75" customHeight="1">
      <c r="A20" s="6" t="s">
        <v>5</v>
      </c>
      <c r="B20" s="6" t="s">
        <v>47</v>
      </c>
      <c r="C20" s="6" t="s">
        <v>48</v>
      </c>
      <c r="D20" s="23" t="s">
        <v>49</v>
      </c>
      <c r="E20" s="43">
        <f>IFERROR(__xludf.DUMMYFUNCTION("IF(ISBLANK(D20), """", COUNTA(SPLIT(D20, "" "")))"),854.0)</f>
        <v>854</v>
      </c>
      <c r="F20" s="44" t="s">
        <v>513</v>
      </c>
      <c r="G20" s="44" t="s">
        <v>514</v>
      </c>
      <c r="H20" s="4"/>
      <c r="I20" s="4"/>
      <c r="J20" s="4"/>
      <c r="K20" s="4"/>
      <c r="L20" s="4"/>
      <c r="M20" s="4"/>
      <c r="N20" s="4"/>
      <c r="O20" s="4"/>
      <c r="P20" s="4"/>
      <c r="Q20" s="4"/>
      <c r="R20" s="4"/>
      <c r="S20" s="4"/>
      <c r="T20" s="4"/>
      <c r="U20" s="4"/>
      <c r="V20" s="4"/>
      <c r="W20" s="4"/>
      <c r="X20" s="4"/>
      <c r="Y20" s="4"/>
      <c r="Z20" s="4"/>
      <c r="AA20" s="4"/>
    </row>
    <row r="21" ht="15.75" customHeight="1">
      <c r="A21" s="6" t="s">
        <v>5</v>
      </c>
      <c r="B21" s="6" t="s">
        <v>50</v>
      </c>
      <c r="C21" s="6" t="s">
        <v>48</v>
      </c>
      <c r="D21" s="23" t="s">
        <v>51</v>
      </c>
      <c r="E21" s="43">
        <f>IFERROR(__xludf.DUMMYFUNCTION("IF(ISBLANK(D21), """", COUNTA(SPLIT(D21, "" "")))"),964.0)</f>
        <v>964</v>
      </c>
      <c r="F21" s="44" t="s">
        <v>492</v>
      </c>
      <c r="G21" s="44" t="s">
        <v>515</v>
      </c>
      <c r="H21" s="4"/>
      <c r="I21" s="4"/>
      <c r="J21" s="4"/>
      <c r="K21" s="4"/>
      <c r="L21" s="4"/>
      <c r="M21" s="4"/>
      <c r="N21" s="4"/>
      <c r="O21" s="4"/>
      <c r="P21" s="4"/>
      <c r="Q21" s="4"/>
      <c r="R21" s="4"/>
      <c r="S21" s="4"/>
      <c r="T21" s="4"/>
      <c r="U21" s="4"/>
      <c r="V21" s="4"/>
      <c r="W21" s="4"/>
      <c r="X21" s="4"/>
      <c r="Y21" s="4"/>
      <c r="Z21" s="4"/>
      <c r="AA21" s="4"/>
    </row>
    <row r="22" ht="15.75" customHeight="1">
      <c r="A22" s="6" t="s">
        <v>5</v>
      </c>
      <c r="B22" s="6" t="s">
        <v>52</v>
      </c>
      <c r="C22" s="6" t="s">
        <v>48</v>
      </c>
      <c r="D22" s="23" t="s">
        <v>53</v>
      </c>
      <c r="E22" s="43">
        <f>IFERROR(__xludf.DUMMYFUNCTION("IF(ISBLANK(D22), """", COUNTA(SPLIT(D22, "" "")))"),1164.0)</f>
        <v>1164</v>
      </c>
      <c r="F22" s="44" t="s">
        <v>498</v>
      </c>
      <c r="G22" s="44" t="s">
        <v>516</v>
      </c>
      <c r="H22" s="4"/>
      <c r="I22" s="4"/>
      <c r="J22" s="4"/>
      <c r="K22" s="4"/>
      <c r="L22" s="4"/>
      <c r="M22" s="4"/>
      <c r="N22" s="4"/>
      <c r="O22" s="4"/>
      <c r="P22" s="4"/>
      <c r="Q22" s="4"/>
      <c r="R22" s="4"/>
      <c r="S22" s="4"/>
      <c r="T22" s="4"/>
      <c r="U22" s="4"/>
      <c r="V22" s="4"/>
      <c r="W22" s="4"/>
      <c r="X22" s="4"/>
      <c r="Y22" s="4"/>
      <c r="Z22" s="4"/>
      <c r="AA22" s="4"/>
    </row>
    <row r="23" ht="15.75" customHeight="1">
      <c r="A23" s="6" t="s">
        <v>5</v>
      </c>
      <c r="B23" s="6" t="s">
        <v>54</v>
      </c>
      <c r="C23" s="6" t="s">
        <v>48</v>
      </c>
      <c r="D23" s="23" t="s">
        <v>55</v>
      </c>
      <c r="E23" s="43">
        <f>IFERROR(__xludf.DUMMYFUNCTION("IF(ISBLANK(D23), """", COUNTA(SPLIT(D23, "" "")))"),1265.0)</f>
        <v>1265</v>
      </c>
      <c r="F23" s="44" t="s">
        <v>498</v>
      </c>
      <c r="G23" s="44" t="s">
        <v>517</v>
      </c>
      <c r="H23" s="4"/>
      <c r="I23" s="4"/>
      <c r="J23" s="4"/>
      <c r="K23" s="4"/>
      <c r="L23" s="4"/>
      <c r="M23" s="4"/>
      <c r="N23" s="4"/>
      <c r="O23" s="4"/>
      <c r="P23" s="4"/>
      <c r="Q23" s="4"/>
      <c r="R23" s="4"/>
      <c r="S23" s="4"/>
      <c r="T23" s="4"/>
      <c r="U23" s="4"/>
      <c r="V23" s="4"/>
      <c r="W23" s="4"/>
      <c r="X23" s="4"/>
      <c r="Y23" s="4"/>
      <c r="Z23" s="4"/>
      <c r="AA23" s="4"/>
    </row>
    <row r="24" ht="15.75" customHeight="1">
      <c r="A24" s="6" t="s">
        <v>5</v>
      </c>
      <c r="B24" s="6" t="s">
        <v>56</v>
      </c>
      <c r="C24" s="6" t="s">
        <v>48</v>
      </c>
      <c r="D24" s="23" t="s">
        <v>57</v>
      </c>
      <c r="E24" s="43">
        <f>IFERROR(__xludf.DUMMYFUNCTION("IF(ISBLANK(D24), """", COUNTA(SPLIT(D24, "" "")))"),1497.0)</f>
        <v>1497</v>
      </c>
      <c r="F24" s="44" t="s">
        <v>513</v>
      </c>
      <c r="G24" s="44" t="s">
        <v>518</v>
      </c>
      <c r="H24" s="4"/>
      <c r="I24" s="4"/>
      <c r="J24" s="4"/>
      <c r="K24" s="4"/>
      <c r="L24" s="4"/>
      <c r="M24" s="4"/>
      <c r="N24" s="4"/>
      <c r="O24" s="4"/>
      <c r="P24" s="4"/>
      <c r="Q24" s="4"/>
      <c r="R24" s="4"/>
      <c r="S24" s="4"/>
      <c r="T24" s="4"/>
      <c r="U24" s="4"/>
      <c r="V24" s="4"/>
      <c r="W24" s="4"/>
      <c r="X24" s="4"/>
      <c r="Y24" s="4"/>
      <c r="Z24" s="4"/>
      <c r="AA24" s="4"/>
    </row>
    <row r="25" ht="15.75" customHeight="1">
      <c r="A25" s="6" t="s">
        <v>5</v>
      </c>
      <c r="B25" s="6" t="s">
        <v>58</v>
      </c>
      <c r="C25" s="6" t="s">
        <v>59</v>
      </c>
      <c r="D25" s="23" t="s">
        <v>60</v>
      </c>
      <c r="E25" s="43">
        <f>IFERROR(__xludf.DUMMYFUNCTION("IF(ISBLANK(D25), """", COUNTA(SPLIT(D25, "" "")))"),964.0)</f>
        <v>964</v>
      </c>
      <c r="F25" s="44" t="s">
        <v>498</v>
      </c>
      <c r="G25" s="44" t="s">
        <v>519</v>
      </c>
      <c r="H25" s="4"/>
      <c r="I25" s="4"/>
      <c r="J25" s="4"/>
      <c r="K25" s="4"/>
      <c r="L25" s="4"/>
      <c r="M25" s="4"/>
      <c r="N25" s="4"/>
      <c r="O25" s="4"/>
      <c r="P25" s="4"/>
      <c r="Q25" s="4"/>
      <c r="R25" s="4"/>
      <c r="S25" s="4"/>
      <c r="T25" s="4"/>
      <c r="U25" s="4"/>
      <c r="V25" s="4"/>
      <c r="W25" s="4"/>
      <c r="X25" s="4"/>
      <c r="Y25" s="4"/>
      <c r="Z25" s="4"/>
      <c r="AA25" s="4"/>
    </row>
    <row r="26" ht="15.75" customHeight="1">
      <c r="A26" s="6" t="s">
        <v>5</v>
      </c>
      <c r="B26" s="6" t="s">
        <v>61</v>
      </c>
      <c r="C26" s="6" t="s">
        <v>62</v>
      </c>
      <c r="D26" s="23" t="s">
        <v>63</v>
      </c>
      <c r="E26" s="43">
        <f>IFERROR(__xludf.DUMMYFUNCTION("IF(ISBLANK(D26), """", COUNTA(SPLIT(D26, "" "")))"),1424.0)</f>
        <v>1424</v>
      </c>
      <c r="F26" s="44" t="s">
        <v>513</v>
      </c>
      <c r="G26" s="44" t="s">
        <v>520</v>
      </c>
      <c r="H26" s="4"/>
      <c r="I26" s="4"/>
      <c r="J26" s="4"/>
      <c r="K26" s="4"/>
      <c r="L26" s="4"/>
      <c r="M26" s="4"/>
      <c r="N26" s="4"/>
      <c r="O26" s="4"/>
      <c r="P26" s="4"/>
      <c r="Q26" s="4"/>
      <c r="R26" s="4"/>
      <c r="S26" s="4"/>
      <c r="T26" s="4"/>
      <c r="U26" s="4"/>
      <c r="V26" s="4"/>
      <c r="W26" s="4"/>
      <c r="X26" s="4"/>
      <c r="Y26" s="4"/>
      <c r="Z26" s="4"/>
      <c r="AA26" s="4"/>
    </row>
    <row r="27" ht="15.75" customHeight="1">
      <c r="A27" s="6" t="s">
        <v>5</v>
      </c>
      <c r="B27" s="6" t="s">
        <v>64</v>
      </c>
      <c r="C27" s="6" t="s">
        <v>65</v>
      </c>
      <c r="D27" s="23" t="s">
        <v>66</v>
      </c>
      <c r="E27" s="43">
        <f>IFERROR(__xludf.DUMMYFUNCTION("IF(ISBLANK(D27), """", COUNTA(SPLIT(D27, "" "")))"),1488.0)</f>
        <v>1488</v>
      </c>
      <c r="F27" s="44" t="s">
        <v>498</v>
      </c>
      <c r="G27" s="44" t="s">
        <v>521</v>
      </c>
      <c r="H27" s="4"/>
      <c r="I27" s="4"/>
      <c r="J27" s="4"/>
      <c r="K27" s="4"/>
      <c r="L27" s="4"/>
      <c r="M27" s="4"/>
      <c r="N27" s="4"/>
      <c r="O27" s="4"/>
      <c r="P27" s="4"/>
      <c r="Q27" s="4"/>
      <c r="R27" s="4"/>
      <c r="S27" s="4"/>
      <c r="T27" s="4"/>
      <c r="U27" s="4"/>
      <c r="V27" s="4"/>
      <c r="W27" s="4"/>
      <c r="X27" s="4"/>
      <c r="Y27" s="4"/>
      <c r="Z27" s="4"/>
      <c r="AA27" s="4"/>
    </row>
    <row r="28" ht="15.75" customHeight="1">
      <c r="A28" s="6" t="s">
        <v>5</v>
      </c>
      <c r="B28" s="6" t="s">
        <v>67</v>
      </c>
      <c r="C28" s="6" t="s">
        <v>65</v>
      </c>
      <c r="D28" s="23" t="s">
        <v>68</v>
      </c>
      <c r="E28" s="43">
        <f>IFERROR(__xludf.DUMMYFUNCTION("IF(ISBLANK(D28), """", COUNTA(SPLIT(D28, "" "")))"),1401.0)</f>
        <v>1401</v>
      </c>
      <c r="F28" s="44" t="s">
        <v>498</v>
      </c>
      <c r="G28" s="44" t="s">
        <v>522</v>
      </c>
      <c r="H28" s="4"/>
      <c r="I28" s="4"/>
      <c r="J28" s="4"/>
      <c r="K28" s="4"/>
      <c r="L28" s="4"/>
      <c r="M28" s="4"/>
      <c r="N28" s="4"/>
      <c r="O28" s="4"/>
      <c r="P28" s="4"/>
      <c r="Q28" s="4"/>
      <c r="R28" s="4"/>
      <c r="S28" s="4"/>
      <c r="T28" s="4"/>
      <c r="U28" s="4"/>
      <c r="V28" s="4"/>
      <c r="W28" s="4"/>
      <c r="X28" s="4"/>
      <c r="Y28" s="4"/>
      <c r="Z28" s="4"/>
      <c r="AA28" s="4"/>
    </row>
    <row r="29" ht="15.75" customHeight="1">
      <c r="A29" s="6" t="s">
        <v>5</v>
      </c>
      <c r="B29" s="6" t="s">
        <v>69</v>
      </c>
      <c r="C29" s="6" t="s">
        <v>65</v>
      </c>
      <c r="D29" s="23" t="s">
        <v>70</v>
      </c>
      <c r="E29" s="43">
        <f>IFERROR(__xludf.DUMMYFUNCTION("IF(ISBLANK(D29), """", COUNTA(SPLIT(D29, "" "")))"),1744.0)</f>
        <v>1744</v>
      </c>
      <c r="F29" s="44" t="s">
        <v>498</v>
      </c>
      <c r="G29" s="44" t="s">
        <v>523</v>
      </c>
      <c r="H29" s="4"/>
      <c r="I29" s="4"/>
      <c r="J29" s="4"/>
      <c r="K29" s="4"/>
      <c r="L29" s="4"/>
      <c r="M29" s="4"/>
      <c r="N29" s="4"/>
      <c r="O29" s="4"/>
      <c r="P29" s="4"/>
      <c r="Q29" s="4"/>
      <c r="R29" s="4"/>
      <c r="S29" s="4"/>
      <c r="T29" s="4"/>
      <c r="U29" s="4"/>
      <c r="V29" s="4"/>
      <c r="W29" s="4"/>
      <c r="X29" s="4"/>
      <c r="Y29" s="4"/>
      <c r="Z29" s="4"/>
      <c r="AA29" s="4"/>
    </row>
    <row r="30" ht="15.75" customHeight="1">
      <c r="A30" s="6" t="s">
        <v>5</v>
      </c>
      <c r="B30" s="6" t="s">
        <v>71</v>
      </c>
      <c r="C30" s="6" t="s">
        <v>72</v>
      </c>
      <c r="D30" s="23" t="s">
        <v>73</v>
      </c>
      <c r="E30" s="43">
        <f>IFERROR(__xludf.DUMMYFUNCTION("IF(ISBLANK(D30), """", COUNTA(SPLIT(D30, "" "")))"),961.0)</f>
        <v>961</v>
      </c>
      <c r="F30" s="44" t="s">
        <v>513</v>
      </c>
      <c r="G30" s="44" t="s">
        <v>524</v>
      </c>
      <c r="H30" s="4"/>
      <c r="I30" s="4"/>
      <c r="J30" s="4"/>
      <c r="K30" s="4"/>
      <c r="L30" s="4"/>
      <c r="M30" s="4"/>
      <c r="N30" s="4"/>
      <c r="O30" s="4"/>
      <c r="P30" s="4"/>
      <c r="Q30" s="4"/>
      <c r="R30" s="4"/>
      <c r="S30" s="4"/>
      <c r="T30" s="4"/>
      <c r="U30" s="4"/>
      <c r="V30" s="4"/>
      <c r="W30" s="4"/>
      <c r="X30" s="4"/>
      <c r="Y30" s="4"/>
      <c r="Z30" s="4"/>
      <c r="AA30" s="4"/>
    </row>
    <row r="31" ht="15.75" customHeight="1">
      <c r="A31" s="6" t="s">
        <v>5</v>
      </c>
      <c r="B31" s="6" t="s">
        <v>74</v>
      </c>
      <c r="C31" s="6" t="s">
        <v>72</v>
      </c>
      <c r="D31" s="23" t="s">
        <v>75</v>
      </c>
      <c r="E31" s="43">
        <f>IFERROR(__xludf.DUMMYFUNCTION("IF(ISBLANK(D31), """", COUNTA(SPLIT(D31, "" "")))"),1095.0)</f>
        <v>1095</v>
      </c>
      <c r="F31" s="44" t="s">
        <v>498</v>
      </c>
      <c r="G31" s="44" t="s">
        <v>525</v>
      </c>
      <c r="H31" s="4"/>
      <c r="I31" s="4"/>
      <c r="J31" s="4"/>
      <c r="K31" s="4"/>
      <c r="L31" s="4"/>
      <c r="M31" s="4"/>
      <c r="N31" s="4"/>
      <c r="O31" s="4"/>
      <c r="P31" s="4"/>
      <c r="Q31" s="4"/>
      <c r="R31" s="4"/>
      <c r="S31" s="4"/>
      <c r="T31" s="4"/>
      <c r="U31" s="4"/>
      <c r="V31" s="4"/>
      <c r="W31" s="4"/>
      <c r="X31" s="4"/>
      <c r="Y31" s="4"/>
      <c r="Z31" s="4"/>
      <c r="AA31" s="4"/>
    </row>
    <row r="32" ht="15.75" customHeight="1">
      <c r="A32" s="6" t="s">
        <v>5</v>
      </c>
      <c r="B32" s="6" t="s">
        <v>76</v>
      </c>
      <c r="C32" s="6" t="s">
        <v>77</v>
      </c>
      <c r="D32" s="23" t="s">
        <v>78</v>
      </c>
      <c r="E32" s="43">
        <f>IFERROR(__xludf.DUMMYFUNCTION("IF(ISBLANK(D32), """", COUNTA(SPLIT(D32, "" "")))"),962.0)</f>
        <v>962</v>
      </c>
      <c r="F32" s="44" t="s">
        <v>498</v>
      </c>
      <c r="G32" s="44" t="s">
        <v>526</v>
      </c>
      <c r="H32" s="4"/>
      <c r="I32" s="4"/>
      <c r="J32" s="4"/>
      <c r="K32" s="4"/>
      <c r="L32" s="4"/>
      <c r="M32" s="4"/>
      <c r="N32" s="4"/>
      <c r="O32" s="4"/>
      <c r="P32" s="4"/>
      <c r="Q32" s="4"/>
      <c r="R32" s="4"/>
      <c r="S32" s="4"/>
      <c r="T32" s="4"/>
      <c r="U32" s="4"/>
      <c r="V32" s="4"/>
      <c r="W32" s="4"/>
      <c r="X32" s="4"/>
      <c r="Y32" s="4"/>
      <c r="Z32" s="4"/>
      <c r="AA32" s="4"/>
    </row>
    <row r="33" ht="15.75" customHeight="1">
      <c r="A33" s="6" t="s">
        <v>5</v>
      </c>
      <c r="B33" s="6" t="s">
        <v>79</v>
      </c>
      <c r="C33" s="6" t="s">
        <v>80</v>
      </c>
      <c r="D33" s="23" t="s">
        <v>81</v>
      </c>
      <c r="E33" s="43">
        <f>IFERROR(__xludf.DUMMYFUNCTION("IF(ISBLANK(D33), """", COUNTA(SPLIT(D33, "" "")))"),1260.0)</f>
        <v>1260</v>
      </c>
      <c r="F33" s="44" t="s">
        <v>513</v>
      </c>
      <c r="G33" s="44" t="s">
        <v>527</v>
      </c>
      <c r="H33" s="4"/>
      <c r="I33" s="4"/>
      <c r="J33" s="4"/>
      <c r="K33" s="4"/>
      <c r="L33" s="4"/>
      <c r="M33" s="4"/>
      <c r="N33" s="4"/>
      <c r="O33" s="4"/>
      <c r="P33" s="4"/>
      <c r="Q33" s="4"/>
      <c r="R33" s="4"/>
      <c r="S33" s="4"/>
      <c r="T33" s="4"/>
      <c r="U33" s="4"/>
      <c r="V33" s="4"/>
      <c r="W33" s="4"/>
      <c r="X33" s="4"/>
      <c r="Y33" s="4"/>
      <c r="Z33" s="4"/>
      <c r="AA33" s="4"/>
    </row>
    <row r="34" ht="15.75" customHeight="1">
      <c r="A34" s="6" t="s">
        <v>5</v>
      </c>
      <c r="B34" s="6" t="s">
        <v>82</v>
      </c>
      <c r="C34" s="6" t="s">
        <v>83</v>
      </c>
      <c r="D34" s="23" t="s">
        <v>84</v>
      </c>
      <c r="E34" s="43">
        <f>IFERROR(__xludf.DUMMYFUNCTION("IF(ISBLANK(D34), """", COUNTA(SPLIT(D34, "" "")))"),1627.0)</f>
        <v>1627</v>
      </c>
      <c r="F34" s="44" t="s">
        <v>498</v>
      </c>
      <c r="G34" s="44" t="s">
        <v>528</v>
      </c>
      <c r="H34" s="4"/>
      <c r="I34" s="4"/>
      <c r="J34" s="4"/>
      <c r="K34" s="4"/>
      <c r="L34" s="4"/>
      <c r="M34" s="4"/>
      <c r="N34" s="4"/>
      <c r="O34" s="4"/>
      <c r="P34" s="4"/>
      <c r="Q34" s="4"/>
      <c r="R34" s="4"/>
      <c r="S34" s="4"/>
      <c r="T34" s="4"/>
      <c r="U34" s="4"/>
      <c r="V34" s="4"/>
      <c r="W34" s="4"/>
      <c r="X34" s="4"/>
      <c r="Y34" s="4"/>
      <c r="Z34" s="4"/>
      <c r="AA34" s="4"/>
    </row>
    <row r="35" ht="15.75" customHeight="1">
      <c r="A35" s="6" t="s">
        <v>5</v>
      </c>
      <c r="B35" s="6" t="s">
        <v>85</v>
      </c>
      <c r="C35" s="6" t="s">
        <v>86</v>
      </c>
      <c r="D35" s="46" t="s">
        <v>87</v>
      </c>
      <c r="E35" s="43">
        <f>IFERROR(__xludf.DUMMYFUNCTION("IF(ISBLANK(D35), """", COUNTA(SPLIT(D35, "" "")))"),596.0)</f>
        <v>596</v>
      </c>
      <c r="F35" s="44" t="s">
        <v>498</v>
      </c>
      <c r="G35" s="44" t="s">
        <v>529</v>
      </c>
      <c r="H35" s="4"/>
      <c r="I35" s="4"/>
      <c r="J35" s="4"/>
      <c r="K35" s="4"/>
      <c r="L35" s="4"/>
      <c r="M35" s="4"/>
      <c r="N35" s="4"/>
      <c r="O35" s="4"/>
      <c r="P35" s="4"/>
      <c r="Q35" s="4"/>
      <c r="R35" s="4"/>
      <c r="S35" s="4"/>
      <c r="T35" s="4"/>
      <c r="U35" s="4"/>
      <c r="V35" s="4"/>
      <c r="W35" s="4"/>
      <c r="X35" s="4"/>
      <c r="Y35" s="4"/>
      <c r="Z35" s="4"/>
      <c r="AA35" s="4"/>
    </row>
    <row r="36" ht="15.75" customHeight="1">
      <c r="A36" s="6" t="s">
        <v>5</v>
      </c>
      <c r="B36" s="6" t="s">
        <v>88</v>
      </c>
      <c r="C36" s="6" t="s">
        <v>86</v>
      </c>
      <c r="D36" s="23" t="s">
        <v>89</v>
      </c>
      <c r="E36" s="43">
        <f>IFERROR(__xludf.DUMMYFUNCTION("IF(ISBLANK(D36), """", COUNTA(SPLIT(D36, "" "")))"),1521.0)</f>
        <v>1521</v>
      </c>
      <c r="F36" s="44" t="s">
        <v>498</v>
      </c>
      <c r="G36" s="44" t="s">
        <v>530</v>
      </c>
      <c r="H36" s="4"/>
      <c r="I36" s="4"/>
      <c r="J36" s="4"/>
      <c r="K36" s="4"/>
      <c r="L36" s="4"/>
      <c r="M36" s="4"/>
      <c r="N36" s="4"/>
      <c r="O36" s="4"/>
      <c r="P36" s="4"/>
      <c r="Q36" s="4"/>
      <c r="R36" s="4"/>
      <c r="S36" s="4"/>
      <c r="T36" s="4"/>
      <c r="U36" s="4"/>
      <c r="V36" s="4"/>
      <c r="W36" s="4"/>
      <c r="X36" s="4"/>
      <c r="Y36" s="4"/>
      <c r="Z36" s="4"/>
      <c r="AA36" s="4"/>
    </row>
    <row r="37" ht="15.75" customHeight="1">
      <c r="A37" s="6" t="s">
        <v>90</v>
      </c>
      <c r="B37" s="6" t="s">
        <v>91</v>
      </c>
      <c r="C37" s="6" t="s">
        <v>7</v>
      </c>
      <c r="D37" s="23" t="s">
        <v>92</v>
      </c>
      <c r="E37" s="43">
        <f>IFERROR(__xludf.DUMMYFUNCTION("IF(ISBLANK(D37), """", COUNTA(SPLIT(D37, "" "")))"),315.0)</f>
        <v>315</v>
      </c>
      <c r="F37" s="44" t="s">
        <v>513</v>
      </c>
      <c r="G37" s="44" t="s">
        <v>531</v>
      </c>
      <c r="H37" s="4"/>
      <c r="I37" s="4"/>
      <c r="J37" s="4"/>
      <c r="K37" s="4"/>
      <c r="L37" s="4"/>
      <c r="M37" s="4"/>
      <c r="N37" s="4"/>
      <c r="O37" s="4"/>
      <c r="P37" s="4"/>
      <c r="Q37" s="4"/>
      <c r="R37" s="4"/>
      <c r="S37" s="4"/>
      <c r="T37" s="4"/>
      <c r="U37" s="4"/>
      <c r="V37" s="4"/>
      <c r="W37" s="4"/>
      <c r="X37" s="4"/>
      <c r="Y37" s="4"/>
      <c r="Z37" s="4"/>
      <c r="AA37" s="4"/>
    </row>
    <row r="38" ht="15.75" customHeight="1">
      <c r="A38" s="6" t="s">
        <v>90</v>
      </c>
      <c r="B38" s="6" t="s">
        <v>93</v>
      </c>
      <c r="C38" s="6" t="s">
        <v>48</v>
      </c>
      <c r="D38" s="23" t="s">
        <v>94</v>
      </c>
      <c r="E38" s="43">
        <f>IFERROR(__xludf.DUMMYFUNCTION("IF(ISBLANK(D38), """", COUNTA(SPLIT(D38, "" "")))"),364.0)</f>
        <v>364</v>
      </c>
      <c r="F38" s="44" t="s">
        <v>498</v>
      </c>
      <c r="G38" s="44" t="s">
        <v>532</v>
      </c>
      <c r="H38" s="4"/>
      <c r="I38" s="4"/>
      <c r="J38" s="4"/>
      <c r="K38" s="4"/>
      <c r="L38" s="4"/>
      <c r="M38" s="4"/>
      <c r="N38" s="4"/>
      <c r="O38" s="4"/>
      <c r="P38" s="4"/>
      <c r="Q38" s="4"/>
      <c r="R38" s="4"/>
      <c r="S38" s="4"/>
      <c r="T38" s="4"/>
      <c r="U38" s="4"/>
      <c r="V38" s="4"/>
      <c r="W38" s="4"/>
      <c r="X38" s="4"/>
      <c r="Y38" s="4"/>
      <c r="Z38" s="4"/>
      <c r="AA38" s="4"/>
    </row>
    <row r="39" ht="15.75" customHeight="1">
      <c r="A39" s="6" t="s">
        <v>90</v>
      </c>
      <c r="B39" s="6" t="s">
        <v>95</v>
      </c>
      <c r="C39" s="6" t="s">
        <v>96</v>
      </c>
      <c r="D39" s="23" t="s">
        <v>97</v>
      </c>
      <c r="E39" s="43">
        <f>IFERROR(__xludf.DUMMYFUNCTION("IF(ISBLANK(D39), """", COUNTA(SPLIT(D39, "" "")))"),525.0)</f>
        <v>525</v>
      </c>
      <c r="F39" s="44" t="s">
        <v>492</v>
      </c>
      <c r="G39" s="44" t="s">
        <v>533</v>
      </c>
      <c r="H39" s="4"/>
      <c r="I39" s="4"/>
      <c r="J39" s="4"/>
      <c r="K39" s="4"/>
      <c r="L39" s="4"/>
      <c r="M39" s="4"/>
      <c r="N39" s="4"/>
      <c r="O39" s="4"/>
      <c r="P39" s="4"/>
      <c r="Q39" s="4"/>
      <c r="R39" s="4"/>
      <c r="S39" s="4"/>
      <c r="T39" s="4"/>
      <c r="U39" s="4"/>
      <c r="V39" s="4"/>
      <c r="W39" s="4"/>
      <c r="X39" s="4"/>
      <c r="Y39" s="4"/>
      <c r="Z39" s="4"/>
      <c r="AA39" s="4"/>
    </row>
    <row r="40" ht="15.75" customHeight="1">
      <c r="A40" s="6" t="s">
        <v>90</v>
      </c>
      <c r="B40" s="6" t="s">
        <v>98</v>
      </c>
      <c r="C40" s="6" t="s">
        <v>99</v>
      </c>
      <c r="D40" s="23" t="s">
        <v>100</v>
      </c>
      <c r="E40" s="43">
        <f>IFERROR(__xludf.DUMMYFUNCTION("IF(ISBLANK(D40), """", COUNTA(SPLIT(D40, "" "")))"),417.0)</f>
        <v>417</v>
      </c>
      <c r="F40" s="44" t="s">
        <v>498</v>
      </c>
      <c r="G40" s="44" t="s">
        <v>534</v>
      </c>
      <c r="H40" s="4"/>
      <c r="I40" s="4"/>
      <c r="J40" s="4"/>
      <c r="K40" s="4"/>
      <c r="L40" s="4"/>
      <c r="M40" s="4"/>
      <c r="N40" s="4"/>
      <c r="O40" s="4"/>
      <c r="P40" s="4"/>
      <c r="Q40" s="4"/>
      <c r="R40" s="4"/>
      <c r="S40" s="4"/>
      <c r="T40" s="4"/>
      <c r="U40" s="4"/>
      <c r="V40" s="4"/>
      <c r="W40" s="4"/>
      <c r="X40" s="4"/>
      <c r="Y40" s="4"/>
      <c r="Z40" s="4"/>
      <c r="AA40" s="4"/>
    </row>
    <row r="41" ht="15.75" customHeight="1">
      <c r="A41" s="6" t="s">
        <v>90</v>
      </c>
      <c r="B41" s="6" t="s">
        <v>101</v>
      </c>
      <c r="C41" s="6" t="s">
        <v>59</v>
      </c>
      <c r="D41" s="23" t="s">
        <v>102</v>
      </c>
      <c r="E41" s="43">
        <f>IFERROR(__xludf.DUMMYFUNCTION("IF(ISBLANK(D41), """", COUNTA(SPLIT(D41, "" "")))"),293.0)</f>
        <v>293</v>
      </c>
      <c r="F41" s="44" t="s">
        <v>513</v>
      </c>
      <c r="G41" s="44" t="s">
        <v>535</v>
      </c>
      <c r="H41" s="4"/>
      <c r="I41" s="4"/>
      <c r="J41" s="4"/>
      <c r="K41" s="4"/>
      <c r="L41" s="4"/>
      <c r="M41" s="4"/>
      <c r="N41" s="4"/>
      <c r="O41" s="4"/>
      <c r="P41" s="4"/>
      <c r="Q41" s="4"/>
      <c r="R41" s="4"/>
      <c r="S41" s="4"/>
      <c r="T41" s="4"/>
      <c r="U41" s="4"/>
      <c r="V41" s="4"/>
      <c r="W41" s="4"/>
      <c r="X41" s="4"/>
      <c r="Y41" s="4"/>
      <c r="Z41" s="4"/>
      <c r="AA41" s="4"/>
    </row>
    <row r="42" ht="15.75" customHeight="1">
      <c r="A42" s="6" t="s">
        <v>90</v>
      </c>
      <c r="B42" s="6" t="s">
        <v>103</v>
      </c>
      <c r="C42" s="6" t="s">
        <v>62</v>
      </c>
      <c r="D42" s="6" t="s">
        <v>104</v>
      </c>
      <c r="E42" s="43">
        <f>IFERROR(__xludf.DUMMYFUNCTION("IF(ISBLANK(D42), """", COUNTA(SPLIT(D42, "" "")))"),311.0)</f>
        <v>311</v>
      </c>
      <c r="F42" s="44" t="s">
        <v>498</v>
      </c>
      <c r="G42" s="44" t="s">
        <v>536</v>
      </c>
      <c r="H42" s="4"/>
      <c r="I42" s="4"/>
      <c r="J42" s="4"/>
      <c r="K42" s="4"/>
      <c r="L42" s="4"/>
      <c r="M42" s="4"/>
      <c r="N42" s="4"/>
      <c r="O42" s="4"/>
      <c r="P42" s="4"/>
      <c r="Q42" s="4"/>
      <c r="R42" s="4"/>
      <c r="S42" s="4"/>
      <c r="T42" s="4"/>
      <c r="U42" s="4"/>
      <c r="V42" s="4"/>
      <c r="W42" s="4"/>
      <c r="X42" s="4"/>
      <c r="Y42" s="4"/>
      <c r="Z42" s="4"/>
      <c r="AA42" s="4"/>
    </row>
    <row r="43" ht="15.75" customHeight="1">
      <c r="A43" s="6" t="s">
        <v>90</v>
      </c>
      <c r="B43" s="6" t="s">
        <v>105</v>
      </c>
      <c r="C43" s="6" t="s">
        <v>106</v>
      </c>
      <c r="D43" s="23" t="s">
        <v>107</v>
      </c>
      <c r="E43" s="43">
        <f>IFERROR(__xludf.DUMMYFUNCTION("IF(ISBLANK(D43), """", COUNTA(SPLIT(D43, "" "")))"),269.0)</f>
        <v>269</v>
      </c>
      <c r="F43" s="44" t="s">
        <v>498</v>
      </c>
      <c r="G43" s="44" t="s">
        <v>537</v>
      </c>
      <c r="H43" s="4"/>
      <c r="I43" s="4"/>
      <c r="J43" s="4"/>
      <c r="K43" s="4"/>
      <c r="L43" s="4"/>
      <c r="M43" s="4"/>
      <c r="N43" s="4"/>
      <c r="O43" s="4"/>
      <c r="P43" s="4"/>
      <c r="Q43" s="4"/>
      <c r="R43" s="4"/>
      <c r="S43" s="4"/>
      <c r="T43" s="4"/>
      <c r="U43" s="4"/>
      <c r="V43" s="4"/>
      <c r="W43" s="4"/>
      <c r="X43" s="4"/>
      <c r="Y43" s="4"/>
      <c r="Z43" s="4"/>
      <c r="AA43" s="4"/>
    </row>
    <row r="44" ht="15.75" customHeight="1">
      <c r="A44" s="6" t="s">
        <v>90</v>
      </c>
      <c r="B44" s="6" t="s">
        <v>108</v>
      </c>
      <c r="C44" s="6" t="s">
        <v>109</v>
      </c>
      <c r="D44" s="23" t="s">
        <v>110</v>
      </c>
      <c r="E44" s="43">
        <f>IFERROR(__xludf.DUMMYFUNCTION("IF(ISBLANK(D44), """", COUNTA(SPLIT(D44, "" "")))"),220.0)</f>
        <v>220</v>
      </c>
      <c r="F44" s="44" t="s">
        <v>498</v>
      </c>
      <c r="G44" s="44" t="s">
        <v>538</v>
      </c>
      <c r="H44" s="4"/>
      <c r="I44" s="4"/>
      <c r="J44" s="4"/>
      <c r="K44" s="4"/>
      <c r="L44" s="4"/>
      <c r="M44" s="4"/>
      <c r="N44" s="4"/>
      <c r="O44" s="4"/>
      <c r="P44" s="4"/>
      <c r="Q44" s="4"/>
      <c r="R44" s="4"/>
      <c r="S44" s="4"/>
      <c r="T44" s="4"/>
      <c r="U44" s="4"/>
      <c r="V44" s="4"/>
      <c r="W44" s="4"/>
      <c r="X44" s="4"/>
      <c r="Y44" s="4"/>
      <c r="Z44" s="4"/>
      <c r="AA44" s="4"/>
    </row>
    <row r="45" ht="15.75" customHeight="1">
      <c r="A45" s="6" t="s">
        <v>90</v>
      </c>
      <c r="B45" s="6" t="s">
        <v>111</v>
      </c>
      <c r="C45" s="6" t="s">
        <v>72</v>
      </c>
      <c r="D45" s="23" t="s">
        <v>112</v>
      </c>
      <c r="E45" s="43">
        <f>IFERROR(__xludf.DUMMYFUNCTION("IF(ISBLANK(D45), """", COUNTA(SPLIT(D45, "" "")))"),327.0)</f>
        <v>327</v>
      </c>
      <c r="F45" s="44" t="s">
        <v>498</v>
      </c>
      <c r="G45" s="44" t="s">
        <v>539</v>
      </c>
      <c r="H45" s="4"/>
      <c r="I45" s="4"/>
      <c r="J45" s="4"/>
      <c r="K45" s="4"/>
      <c r="L45" s="4"/>
      <c r="M45" s="4"/>
      <c r="N45" s="4"/>
      <c r="O45" s="4"/>
      <c r="P45" s="4"/>
      <c r="Q45" s="4"/>
      <c r="R45" s="4"/>
      <c r="S45" s="4"/>
      <c r="T45" s="4"/>
      <c r="U45" s="4"/>
      <c r="V45" s="4"/>
      <c r="W45" s="4"/>
      <c r="X45" s="4"/>
      <c r="Y45" s="4"/>
      <c r="Z45" s="4"/>
      <c r="AA45" s="4"/>
    </row>
    <row r="46" ht="15.75" customHeight="1">
      <c r="A46" s="6" t="s">
        <v>90</v>
      </c>
      <c r="B46" s="6" t="s">
        <v>113</v>
      </c>
      <c r="C46" s="6" t="s">
        <v>72</v>
      </c>
      <c r="D46" s="23" t="s">
        <v>114</v>
      </c>
      <c r="E46" s="43">
        <f>IFERROR(__xludf.DUMMYFUNCTION("IF(ISBLANK(D46), """", COUNTA(SPLIT(D46, "" "")))"),472.0)</f>
        <v>472</v>
      </c>
      <c r="F46" s="44" t="s">
        <v>492</v>
      </c>
      <c r="G46" s="44" t="s">
        <v>540</v>
      </c>
      <c r="H46" s="4"/>
      <c r="I46" s="4"/>
      <c r="J46" s="4"/>
      <c r="K46" s="4"/>
      <c r="L46" s="4"/>
      <c r="M46" s="4"/>
      <c r="N46" s="4"/>
      <c r="O46" s="4"/>
      <c r="P46" s="4"/>
      <c r="Q46" s="4"/>
      <c r="R46" s="4"/>
      <c r="S46" s="4"/>
      <c r="T46" s="4"/>
      <c r="U46" s="4"/>
      <c r="V46" s="4"/>
      <c r="W46" s="4"/>
      <c r="X46" s="4"/>
      <c r="Y46" s="4"/>
      <c r="Z46" s="4"/>
      <c r="AA46" s="4"/>
    </row>
    <row r="47" ht="15.75" customHeight="1">
      <c r="A47" s="6" t="s">
        <v>90</v>
      </c>
      <c r="B47" s="6" t="s">
        <v>115</v>
      </c>
      <c r="C47" s="6" t="s">
        <v>116</v>
      </c>
      <c r="D47" s="23" t="s">
        <v>117</v>
      </c>
      <c r="E47" s="43">
        <f>IFERROR(__xludf.DUMMYFUNCTION("IF(ISBLANK(D47), """", COUNTA(SPLIT(D47, "" "")))"),182.0)</f>
        <v>182</v>
      </c>
      <c r="F47" s="44" t="s">
        <v>498</v>
      </c>
      <c r="G47" s="44" t="s">
        <v>541</v>
      </c>
      <c r="H47" s="4"/>
      <c r="I47" s="4"/>
      <c r="J47" s="4"/>
      <c r="K47" s="4"/>
      <c r="L47" s="4"/>
      <c r="M47" s="4"/>
      <c r="N47" s="4"/>
      <c r="O47" s="4"/>
      <c r="P47" s="4"/>
      <c r="Q47" s="4"/>
      <c r="R47" s="4"/>
      <c r="S47" s="4"/>
      <c r="T47" s="4"/>
      <c r="U47" s="4"/>
      <c r="V47" s="4"/>
      <c r="W47" s="4"/>
      <c r="X47" s="4"/>
      <c r="Y47" s="4"/>
      <c r="Z47" s="4"/>
      <c r="AA47" s="4"/>
    </row>
    <row r="48" ht="15.75" customHeight="1">
      <c r="A48" s="6" t="s">
        <v>90</v>
      </c>
      <c r="B48" s="6" t="s">
        <v>118</v>
      </c>
      <c r="C48" s="6" t="s">
        <v>116</v>
      </c>
      <c r="D48" s="23" t="s">
        <v>119</v>
      </c>
      <c r="E48" s="43">
        <f>IFERROR(__xludf.DUMMYFUNCTION("IF(ISBLANK(D48), """", COUNTA(SPLIT(D48, "" "")))"),249.0)</f>
        <v>249</v>
      </c>
      <c r="F48" s="44" t="s">
        <v>498</v>
      </c>
      <c r="G48" s="44" t="s">
        <v>542</v>
      </c>
      <c r="H48" s="4"/>
      <c r="I48" s="4"/>
      <c r="J48" s="4"/>
      <c r="K48" s="4"/>
      <c r="L48" s="4"/>
      <c r="M48" s="4"/>
      <c r="N48" s="4"/>
      <c r="O48" s="4"/>
      <c r="P48" s="4"/>
      <c r="Q48" s="4"/>
      <c r="R48" s="4"/>
      <c r="S48" s="4"/>
      <c r="T48" s="4"/>
      <c r="U48" s="4"/>
      <c r="V48" s="4"/>
      <c r="W48" s="4"/>
      <c r="X48" s="4"/>
      <c r="Y48" s="4"/>
      <c r="Z48" s="4"/>
      <c r="AA48" s="4"/>
    </row>
    <row r="49" ht="15.75" customHeight="1">
      <c r="A49" s="6" t="s">
        <v>90</v>
      </c>
      <c r="B49" s="6" t="s">
        <v>120</v>
      </c>
      <c r="C49" s="6" t="s">
        <v>116</v>
      </c>
      <c r="D49" s="23" t="s">
        <v>121</v>
      </c>
      <c r="E49" s="43">
        <f>IFERROR(__xludf.DUMMYFUNCTION("IF(ISBLANK(D49), """", COUNTA(SPLIT(D49, "" "")))"),354.0)</f>
        <v>354</v>
      </c>
      <c r="F49" s="44" t="s">
        <v>513</v>
      </c>
      <c r="G49" s="44" t="s">
        <v>543</v>
      </c>
      <c r="H49" s="4"/>
      <c r="I49" s="4"/>
      <c r="J49" s="4"/>
      <c r="K49" s="4"/>
      <c r="L49" s="4"/>
      <c r="M49" s="4"/>
      <c r="N49" s="4"/>
      <c r="O49" s="4"/>
      <c r="P49" s="4"/>
      <c r="Q49" s="4"/>
      <c r="R49" s="4"/>
      <c r="S49" s="4"/>
      <c r="T49" s="4"/>
      <c r="U49" s="4"/>
      <c r="V49" s="4"/>
      <c r="W49" s="4"/>
      <c r="X49" s="4"/>
      <c r="Y49" s="4"/>
      <c r="Z49" s="4"/>
      <c r="AA49" s="4"/>
    </row>
    <row r="50" ht="15.75" customHeight="1">
      <c r="A50" s="6" t="s">
        <v>90</v>
      </c>
      <c r="B50" s="6" t="s">
        <v>122</v>
      </c>
      <c r="C50" s="6" t="s">
        <v>116</v>
      </c>
      <c r="D50" s="23" t="s">
        <v>123</v>
      </c>
      <c r="E50" s="43">
        <f>IFERROR(__xludf.DUMMYFUNCTION("IF(ISBLANK(D50), """", COUNTA(SPLIT(D50, "" "")))"),628.0)</f>
        <v>628</v>
      </c>
      <c r="F50" s="44" t="s">
        <v>498</v>
      </c>
      <c r="G50" s="44" t="s">
        <v>544</v>
      </c>
      <c r="H50" s="4"/>
      <c r="I50" s="4"/>
      <c r="J50" s="4"/>
      <c r="K50" s="4"/>
      <c r="L50" s="4"/>
      <c r="M50" s="4"/>
      <c r="N50" s="4"/>
      <c r="O50" s="4"/>
      <c r="P50" s="4"/>
      <c r="Q50" s="4"/>
      <c r="R50" s="4"/>
      <c r="S50" s="4"/>
      <c r="T50" s="4"/>
      <c r="U50" s="4"/>
      <c r="V50" s="4"/>
      <c r="W50" s="4"/>
      <c r="X50" s="4"/>
      <c r="Y50" s="4"/>
      <c r="Z50" s="4"/>
      <c r="AA50" s="4"/>
    </row>
    <row r="51" ht="15.75" customHeight="1">
      <c r="A51" s="6" t="s">
        <v>90</v>
      </c>
      <c r="B51" s="6" t="s">
        <v>124</v>
      </c>
      <c r="C51" s="6" t="s">
        <v>77</v>
      </c>
      <c r="D51" s="23" t="s">
        <v>125</v>
      </c>
      <c r="E51" s="43">
        <f>IFERROR(__xludf.DUMMYFUNCTION("IF(ISBLANK(D51), """", COUNTA(SPLIT(D51, "" "")))"),203.0)</f>
        <v>203</v>
      </c>
      <c r="F51" s="44" t="s">
        <v>498</v>
      </c>
      <c r="G51" s="44" t="s">
        <v>545</v>
      </c>
      <c r="H51" s="4"/>
      <c r="I51" s="4"/>
      <c r="J51" s="4"/>
      <c r="K51" s="4"/>
      <c r="L51" s="4"/>
      <c r="M51" s="4"/>
      <c r="N51" s="4"/>
      <c r="O51" s="4"/>
      <c r="P51" s="4"/>
      <c r="Q51" s="4"/>
      <c r="R51" s="4"/>
      <c r="S51" s="4"/>
      <c r="T51" s="4"/>
      <c r="U51" s="4"/>
      <c r="V51" s="4"/>
      <c r="W51" s="4"/>
      <c r="X51" s="4"/>
      <c r="Y51" s="4"/>
      <c r="Z51" s="4"/>
      <c r="AA51" s="4"/>
    </row>
    <row r="52" ht="15.75" customHeight="1">
      <c r="A52" s="6" t="s">
        <v>90</v>
      </c>
      <c r="B52" s="6" t="s">
        <v>126</v>
      </c>
      <c r="C52" s="6" t="s">
        <v>77</v>
      </c>
      <c r="D52" s="23" t="s">
        <v>127</v>
      </c>
      <c r="E52" s="43">
        <f>IFERROR(__xludf.DUMMYFUNCTION("IF(ISBLANK(D52), """", COUNTA(SPLIT(D52, "" "")))"),621.0)</f>
        <v>621</v>
      </c>
      <c r="F52" s="44" t="s">
        <v>498</v>
      </c>
      <c r="G52" s="44" t="s">
        <v>546</v>
      </c>
      <c r="H52" s="4"/>
      <c r="I52" s="4"/>
      <c r="J52" s="4"/>
      <c r="K52" s="4"/>
      <c r="L52" s="4"/>
      <c r="M52" s="4"/>
      <c r="N52" s="4"/>
      <c r="O52" s="4"/>
      <c r="P52" s="4"/>
      <c r="Q52" s="4"/>
      <c r="R52" s="4"/>
      <c r="S52" s="4"/>
      <c r="T52" s="4"/>
      <c r="U52" s="4"/>
      <c r="V52" s="4"/>
      <c r="W52" s="4"/>
      <c r="X52" s="4"/>
      <c r="Y52" s="4"/>
      <c r="Z52" s="4"/>
      <c r="AA52" s="4"/>
    </row>
    <row r="53" ht="15.75" customHeight="1">
      <c r="A53" s="6" t="s">
        <v>90</v>
      </c>
      <c r="B53" s="6" t="s">
        <v>128</v>
      </c>
      <c r="C53" s="6" t="s">
        <v>77</v>
      </c>
      <c r="D53" s="23" t="s">
        <v>129</v>
      </c>
      <c r="E53" s="43">
        <f>IFERROR(__xludf.DUMMYFUNCTION("IF(ISBLANK(D53), """", COUNTA(SPLIT(D53, "" "")))"),1046.0)</f>
        <v>1046</v>
      </c>
      <c r="F53" s="44" t="s">
        <v>498</v>
      </c>
      <c r="G53" s="44" t="s">
        <v>547</v>
      </c>
      <c r="H53" s="4"/>
      <c r="I53" s="4"/>
      <c r="J53" s="4"/>
      <c r="K53" s="4"/>
      <c r="L53" s="4"/>
      <c r="M53" s="4"/>
      <c r="N53" s="4"/>
      <c r="O53" s="4"/>
      <c r="P53" s="4"/>
      <c r="Q53" s="4"/>
      <c r="R53" s="4"/>
      <c r="S53" s="4"/>
      <c r="T53" s="4"/>
      <c r="U53" s="4"/>
      <c r="V53" s="4"/>
      <c r="W53" s="4"/>
      <c r="X53" s="4"/>
      <c r="Y53" s="4"/>
      <c r="Z53" s="4"/>
      <c r="AA53" s="4"/>
    </row>
    <row r="54" ht="15.75" customHeight="1">
      <c r="A54" s="6" t="s">
        <v>90</v>
      </c>
      <c r="B54" s="6" t="s">
        <v>76</v>
      </c>
      <c r="C54" s="6" t="s">
        <v>77</v>
      </c>
      <c r="D54" s="23" t="s">
        <v>130</v>
      </c>
      <c r="E54" s="43">
        <f>IFERROR(__xludf.DUMMYFUNCTION("IF(ISBLANK(D54), """", COUNTA(SPLIT(D54, "" "")))"),874.0)</f>
        <v>874</v>
      </c>
      <c r="F54" s="44" t="s">
        <v>498</v>
      </c>
      <c r="G54" s="44" t="s">
        <v>548</v>
      </c>
      <c r="H54" s="4"/>
      <c r="I54" s="4"/>
      <c r="J54" s="4"/>
      <c r="K54" s="4"/>
      <c r="L54" s="4"/>
      <c r="M54" s="4"/>
      <c r="N54" s="4"/>
      <c r="O54" s="4"/>
      <c r="P54" s="4"/>
      <c r="Q54" s="4"/>
      <c r="R54" s="4"/>
      <c r="S54" s="4"/>
      <c r="T54" s="4"/>
      <c r="U54" s="4"/>
      <c r="V54" s="4"/>
      <c r="W54" s="4"/>
      <c r="X54" s="4"/>
      <c r="Y54" s="4"/>
      <c r="Z54" s="4"/>
      <c r="AA54" s="4"/>
    </row>
    <row r="55" ht="15.75" customHeight="1">
      <c r="A55" s="6" t="s">
        <v>90</v>
      </c>
      <c r="B55" s="6" t="s">
        <v>131</v>
      </c>
      <c r="C55" s="6" t="s">
        <v>77</v>
      </c>
      <c r="D55" s="23" t="s">
        <v>132</v>
      </c>
      <c r="E55" s="43">
        <f>IFERROR(__xludf.DUMMYFUNCTION("IF(ISBLANK(D55), """", COUNTA(SPLIT(D55, "" "")))"),577.0)</f>
        <v>577</v>
      </c>
      <c r="F55" s="44" t="s">
        <v>513</v>
      </c>
      <c r="G55" s="44" t="s">
        <v>549</v>
      </c>
      <c r="H55" s="4"/>
      <c r="I55" s="4"/>
      <c r="J55" s="4"/>
      <c r="K55" s="4"/>
      <c r="L55" s="4"/>
      <c r="M55" s="4"/>
      <c r="N55" s="4"/>
      <c r="O55" s="4"/>
      <c r="P55" s="4"/>
      <c r="Q55" s="4"/>
      <c r="R55" s="4"/>
      <c r="S55" s="4"/>
      <c r="T55" s="4"/>
      <c r="U55" s="4"/>
      <c r="V55" s="4"/>
      <c r="W55" s="4"/>
      <c r="X55" s="4"/>
      <c r="Y55" s="4"/>
      <c r="Z55" s="4"/>
      <c r="AA55" s="4"/>
    </row>
    <row r="56" ht="15.75" customHeight="1">
      <c r="A56" s="6" t="s">
        <v>90</v>
      </c>
      <c r="B56" s="6" t="s">
        <v>133</v>
      </c>
      <c r="C56" s="6" t="s">
        <v>134</v>
      </c>
      <c r="D56" s="23" t="s">
        <v>135</v>
      </c>
      <c r="E56" s="43">
        <f>IFERROR(__xludf.DUMMYFUNCTION("IF(ISBLANK(D56), """", COUNTA(SPLIT(D56, "" "")))"),781.0)</f>
        <v>781</v>
      </c>
      <c r="F56" s="44" t="s">
        <v>492</v>
      </c>
      <c r="G56" s="44" t="s">
        <v>550</v>
      </c>
      <c r="H56" s="4"/>
      <c r="I56" s="4"/>
      <c r="J56" s="4"/>
      <c r="K56" s="4"/>
      <c r="L56" s="4"/>
      <c r="M56" s="4"/>
      <c r="N56" s="4"/>
      <c r="O56" s="4"/>
      <c r="P56" s="4"/>
      <c r="Q56" s="4"/>
      <c r="R56" s="4"/>
      <c r="S56" s="4"/>
      <c r="T56" s="4"/>
      <c r="U56" s="4"/>
      <c r="V56" s="4"/>
      <c r="W56" s="4"/>
      <c r="X56" s="4"/>
      <c r="Y56" s="4"/>
      <c r="Z56" s="4"/>
      <c r="AA56" s="4"/>
    </row>
    <row r="57" ht="15.75" customHeight="1">
      <c r="A57" s="6" t="s">
        <v>90</v>
      </c>
      <c r="B57" s="6" t="s">
        <v>136</v>
      </c>
      <c r="C57" s="6" t="s">
        <v>86</v>
      </c>
      <c r="D57" s="23" t="s">
        <v>137</v>
      </c>
      <c r="E57" s="43">
        <f>IFERROR(__xludf.DUMMYFUNCTION("IF(ISBLANK(D57), """", COUNTA(SPLIT(D57, "" "")))"),306.0)</f>
        <v>306</v>
      </c>
      <c r="F57" s="44" t="s">
        <v>498</v>
      </c>
      <c r="G57" s="44" t="s">
        <v>551</v>
      </c>
      <c r="H57" s="4"/>
      <c r="I57" s="4"/>
      <c r="J57" s="4"/>
      <c r="K57" s="4"/>
      <c r="L57" s="4"/>
      <c r="M57" s="4"/>
      <c r="N57" s="4"/>
      <c r="O57" s="4"/>
      <c r="P57" s="4"/>
      <c r="Q57" s="4"/>
      <c r="R57" s="4"/>
      <c r="S57" s="4"/>
      <c r="T57" s="4"/>
      <c r="U57" s="4"/>
      <c r="V57" s="4"/>
      <c r="W57" s="4"/>
      <c r="X57" s="4"/>
      <c r="Y57" s="4"/>
      <c r="Z57" s="4"/>
      <c r="AA57" s="4"/>
    </row>
    <row r="58" ht="15.75" customHeight="1">
      <c r="A58" s="6" t="s">
        <v>90</v>
      </c>
      <c r="B58" s="6" t="s">
        <v>138</v>
      </c>
      <c r="C58" s="6" t="s">
        <v>86</v>
      </c>
      <c r="D58" s="23" t="s">
        <v>139</v>
      </c>
      <c r="E58" s="43">
        <f>IFERROR(__xludf.DUMMYFUNCTION("IF(ISBLANK(D58), """", COUNTA(SPLIT(D58, "" "")))"),445.0)</f>
        <v>445</v>
      </c>
      <c r="F58" s="44" t="s">
        <v>513</v>
      </c>
      <c r="G58" s="44" t="s">
        <v>552</v>
      </c>
      <c r="H58" s="4"/>
      <c r="I58" s="4"/>
      <c r="J58" s="4"/>
      <c r="K58" s="4"/>
      <c r="L58" s="4"/>
      <c r="M58" s="4"/>
      <c r="N58" s="4"/>
      <c r="O58" s="4"/>
      <c r="P58" s="4"/>
      <c r="Q58" s="4"/>
      <c r="R58" s="4"/>
      <c r="S58" s="4"/>
      <c r="T58" s="4"/>
      <c r="U58" s="4"/>
      <c r="V58" s="4"/>
      <c r="W58" s="4"/>
      <c r="X58" s="4"/>
      <c r="Y58" s="4"/>
      <c r="Z58" s="4"/>
      <c r="AA58" s="4"/>
    </row>
    <row r="59" ht="15.75" customHeight="1">
      <c r="A59" s="6" t="s">
        <v>90</v>
      </c>
      <c r="B59" s="6" t="s">
        <v>140</v>
      </c>
      <c r="C59" s="6" t="s">
        <v>59</v>
      </c>
      <c r="D59" s="23" t="s">
        <v>141</v>
      </c>
      <c r="E59" s="43">
        <f>IFERROR(__xludf.DUMMYFUNCTION("IF(ISBLANK(D59), """", COUNTA(SPLIT(D59, "" "")))"),1955.0)</f>
        <v>1955</v>
      </c>
      <c r="F59" s="44" t="s">
        <v>492</v>
      </c>
      <c r="G59" s="44" t="s">
        <v>553</v>
      </c>
      <c r="H59" s="4"/>
      <c r="I59" s="4"/>
      <c r="J59" s="4"/>
      <c r="K59" s="4"/>
      <c r="L59" s="4"/>
      <c r="M59" s="4"/>
      <c r="N59" s="4"/>
      <c r="O59" s="4"/>
      <c r="P59" s="4"/>
      <c r="Q59" s="4"/>
      <c r="R59" s="4"/>
      <c r="S59" s="4"/>
      <c r="T59" s="4"/>
      <c r="U59" s="4"/>
      <c r="V59" s="4"/>
      <c r="W59" s="4"/>
      <c r="X59" s="4"/>
      <c r="Y59" s="4"/>
      <c r="Z59" s="4"/>
      <c r="AA59" s="4"/>
    </row>
    <row r="60" ht="15.75" customHeight="1">
      <c r="A60" s="6" t="s">
        <v>90</v>
      </c>
      <c r="B60" s="6" t="s">
        <v>142</v>
      </c>
      <c r="C60" s="6" t="s">
        <v>134</v>
      </c>
      <c r="D60" s="23" t="s">
        <v>143</v>
      </c>
      <c r="E60" s="43">
        <f>IFERROR(__xludf.DUMMYFUNCTION("IF(ISBLANK(D60), """", COUNTA(SPLIT(D60, "" "")))"),1148.0)</f>
        <v>1148</v>
      </c>
      <c r="F60" s="44" t="s">
        <v>498</v>
      </c>
      <c r="G60" s="44" t="s">
        <v>554</v>
      </c>
      <c r="H60" s="4"/>
      <c r="I60" s="4"/>
      <c r="J60" s="4"/>
      <c r="K60" s="4"/>
      <c r="L60" s="4"/>
      <c r="M60" s="4"/>
      <c r="N60" s="4"/>
      <c r="O60" s="4"/>
      <c r="P60" s="4"/>
      <c r="Q60" s="4"/>
      <c r="R60" s="4"/>
      <c r="S60" s="4"/>
      <c r="T60" s="4"/>
      <c r="U60" s="4"/>
      <c r="V60" s="4"/>
      <c r="W60" s="4"/>
      <c r="X60" s="4"/>
      <c r="Y60" s="4"/>
      <c r="Z60" s="4"/>
      <c r="AA60" s="4"/>
    </row>
    <row r="61" ht="15.75" customHeight="1">
      <c r="A61" s="6" t="s">
        <v>90</v>
      </c>
      <c r="B61" s="6" t="s">
        <v>144</v>
      </c>
      <c r="C61" s="6" t="s">
        <v>145</v>
      </c>
      <c r="D61" s="23" t="s">
        <v>146</v>
      </c>
      <c r="E61" s="43">
        <f>IFERROR(__xludf.DUMMYFUNCTION("IF(ISBLANK(D61), """", COUNTA(SPLIT(D61, "" "")))"),572.0)</f>
        <v>572</v>
      </c>
      <c r="F61" s="44" t="s">
        <v>498</v>
      </c>
      <c r="G61" s="44" t="s">
        <v>555</v>
      </c>
      <c r="H61" s="4"/>
      <c r="I61" s="4"/>
      <c r="J61" s="4"/>
      <c r="K61" s="4"/>
      <c r="L61" s="4"/>
      <c r="M61" s="4"/>
      <c r="N61" s="4"/>
      <c r="O61" s="4"/>
      <c r="P61" s="4"/>
      <c r="Q61" s="4"/>
      <c r="R61" s="4"/>
      <c r="S61" s="4"/>
      <c r="T61" s="4"/>
      <c r="U61" s="4"/>
      <c r="V61" s="4"/>
      <c r="W61" s="4"/>
      <c r="X61" s="4"/>
      <c r="Y61" s="4"/>
      <c r="Z61" s="4"/>
      <c r="AA61" s="4"/>
    </row>
    <row r="62" ht="15.75" customHeight="1">
      <c r="A62" s="6" t="s">
        <v>90</v>
      </c>
      <c r="B62" s="6" t="s">
        <v>147</v>
      </c>
      <c r="C62" s="6" t="s">
        <v>72</v>
      </c>
      <c r="D62" s="23" t="s">
        <v>148</v>
      </c>
      <c r="E62" s="43">
        <f>IFERROR(__xludf.DUMMYFUNCTION("IF(ISBLANK(D62), """", COUNTA(SPLIT(D62, "" "")))"),681.0)</f>
        <v>681</v>
      </c>
      <c r="F62" s="44" t="s">
        <v>498</v>
      </c>
      <c r="G62" s="44" t="s">
        <v>556</v>
      </c>
      <c r="H62" s="4"/>
      <c r="I62" s="4"/>
      <c r="J62" s="4"/>
      <c r="K62" s="4"/>
      <c r="L62" s="4"/>
      <c r="M62" s="4"/>
      <c r="N62" s="4"/>
      <c r="O62" s="4"/>
      <c r="P62" s="4"/>
      <c r="Q62" s="4"/>
      <c r="R62" s="4"/>
      <c r="S62" s="4"/>
      <c r="T62" s="4"/>
      <c r="U62" s="4"/>
      <c r="V62" s="4"/>
      <c r="W62" s="4"/>
      <c r="X62" s="4"/>
      <c r="Y62" s="4"/>
      <c r="Z62" s="4"/>
      <c r="AA62" s="4"/>
    </row>
    <row r="63" ht="15.75" customHeight="1">
      <c r="A63" s="6" t="s">
        <v>90</v>
      </c>
      <c r="B63" s="6" t="s">
        <v>149</v>
      </c>
      <c r="C63" s="6" t="s">
        <v>106</v>
      </c>
      <c r="D63" s="23" t="s">
        <v>150</v>
      </c>
      <c r="E63" s="43">
        <f>IFERROR(__xludf.DUMMYFUNCTION("IF(ISBLANK(D63), """", COUNTA(SPLIT(D63, "" "")))"),446.0)</f>
        <v>446</v>
      </c>
      <c r="F63" s="44" t="s">
        <v>492</v>
      </c>
      <c r="G63" s="44" t="s">
        <v>557</v>
      </c>
      <c r="H63" s="4"/>
      <c r="I63" s="4"/>
      <c r="J63" s="4"/>
      <c r="K63" s="4"/>
      <c r="L63" s="4"/>
      <c r="M63" s="4"/>
      <c r="N63" s="4"/>
      <c r="O63" s="4"/>
      <c r="P63" s="4"/>
      <c r="Q63" s="4"/>
      <c r="R63" s="4"/>
      <c r="S63" s="4"/>
      <c r="T63" s="4"/>
      <c r="U63" s="4"/>
      <c r="V63" s="4"/>
      <c r="W63" s="4"/>
      <c r="X63" s="4"/>
      <c r="Y63" s="4"/>
      <c r="Z63" s="4"/>
      <c r="AA63" s="4"/>
    </row>
    <row r="64" ht="15.75" customHeight="1">
      <c r="A64" s="6" t="s">
        <v>90</v>
      </c>
      <c r="B64" s="6" t="s">
        <v>151</v>
      </c>
      <c r="C64" s="6" t="s">
        <v>152</v>
      </c>
      <c r="D64" s="23" t="s">
        <v>153</v>
      </c>
      <c r="E64" s="43">
        <f>IFERROR(__xludf.DUMMYFUNCTION("IF(ISBLANK(D64), """", COUNTA(SPLIT(D64, "" "")))"),642.0)</f>
        <v>642</v>
      </c>
      <c r="F64" s="44" t="s">
        <v>498</v>
      </c>
      <c r="G64" s="44" t="s">
        <v>558</v>
      </c>
      <c r="H64" s="4"/>
      <c r="I64" s="4"/>
      <c r="J64" s="4"/>
      <c r="K64" s="4"/>
      <c r="L64" s="4"/>
      <c r="M64" s="4"/>
      <c r="N64" s="4"/>
      <c r="O64" s="4"/>
      <c r="P64" s="4"/>
      <c r="Q64" s="4"/>
      <c r="R64" s="4"/>
      <c r="S64" s="4"/>
      <c r="T64" s="4"/>
      <c r="U64" s="4"/>
      <c r="V64" s="4"/>
      <c r="W64" s="4"/>
      <c r="X64" s="4"/>
      <c r="Y64" s="4"/>
      <c r="Z64" s="4"/>
      <c r="AA64" s="4"/>
    </row>
    <row r="65" ht="15.75" customHeight="1">
      <c r="A65" s="6" t="s">
        <v>90</v>
      </c>
      <c r="B65" s="6" t="s">
        <v>154</v>
      </c>
      <c r="C65" s="6" t="s">
        <v>145</v>
      </c>
      <c r="D65" s="23" t="s">
        <v>155</v>
      </c>
      <c r="E65" s="43">
        <f>IFERROR(__xludf.DUMMYFUNCTION("IF(ISBLANK(D65), """", COUNTA(SPLIT(D65, "" "")))"),397.0)</f>
        <v>397</v>
      </c>
      <c r="F65" s="44" t="s">
        <v>498</v>
      </c>
      <c r="G65" s="44" t="s">
        <v>559</v>
      </c>
      <c r="H65" s="4"/>
      <c r="I65" s="4"/>
      <c r="J65" s="4"/>
      <c r="K65" s="4"/>
      <c r="L65" s="4"/>
      <c r="M65" s="4"/>
      <c r="N65" s="4"/>
      <c r="O65" s="4"/>
      <c r="P65" s="4"/>
      <c r="Q65" s="4"/>
      <c r="R65" s="4"/>
      <c r="S65" s="4"/>
      <c r="T65" s="4"/>
      <c r="U65" s="4"/>
      <c r="V65" s="4"/>
      <c r="W65" s="4"/>
      <c r="X65" s="4"/>
      <c r="Y65" s="4"/>
      <c r="Z65" s="4"/>
      <c r="AA65" s="4"/>
    </row>
    <row r="66" ht="15.75" customHeight="1">
      <c r="A66" s="6" t="s">
        <v>156</v>
      </c>
      <c r="B66" s="6" t="s">
        <v>157</v>
      </c>
      <c r="C66" s="6" t="s">
        <v>158</v>
      </c>
      <c r="D66" s="23" t="s">
        <v>159</v>
      </c>
      <c r="E66" s="43">
        <f>IFERROR(__xludf.DUMMYFUNCTION("IF(ISBLANK(D66), """", COUNTA(SPLIT(D66, "" "")))"),666.0)</f>
        <v>666</v>
      </c>
      <c r="F66" s="44" t="s">
        <v>492</v>
      </c>
      <c r="G66" s="44" t="s">
        <v>560</v>
      </c>
      <c r="H66" s="4"/>
      <c r="I66" s="4"/>
      <c r="J66" s="4"/>
      <c r="K66" s="4"/>
      <c r="L66" s="4"/>
      <c r="M66" s="4"/>
      <c r="N66" s="4"/>
      <c r="O66" s="4"/>
      <c r="P66" s="4"/>
      <c r="Q66" s="4"/>
      <c r="R66" s="4"/>
      <c r="S66" s="4"/>
      <c r="T66" s="4"/>
      <c r="U66" s="4"/>
      <c r="V66" s="4"/>
      <c r="W66" s="4"/>
      <c r="X66" s="4"/>
      <c r="Y66" s="4"/>
      <c r="Z66" s="4"/>
      <c r="AA66" s="4"/>
    </row>
    <row r="67" ht="15.75" customHeight="1">
      <c r="A67" s="6" t="s">
        <v>156</v>
      </c>
      <c r="B67" s="6" t="s">
        <v>160</v>
      </c>
      <c r="C67" s="6" t="s">
        <v>161</v>
      </c>
      <c r="D67" s="23" t="s">
        <v>162</v>
      </c>
      <c r="E67" s="43">
        <f>IFERROR(__xludf.DUMMYFUNCTION("IF(ISBLANK(D67), """", COUNTA(SPLIT(D67, "" "")))"),580.0)</f>
        <v>580</v>
      </c>
      <c r="F67" s="44" t="s">
        <v>498</v>
      </c>
      <c r="G67" s="44" t="s">
        <v>561</v>
      </c>
      <c r="H67" s="4"/>
      <c r="I67" s="4"/>
      <c r="J67" s="4"/>
      <c r="K67" s="4"/>
      <c r="L67" s="4"/>
      <c r="M67" s="4"/>
      <c r="N67" s="4"/>
      <c r="O67" s="4"/>
      <c r="P67" s="4"/>
      <c r="Q67" s="4"/>
      <c r="R67" s="4"/>
      <c r="S67" s="4"/>
      <c r="T67" s="4"/>
      <c r="U67" s="4"/>
      <c r="V67" s="4"/>
      <c r="W67" s="4"/>
      <c r="X67" s="4"/>
      <c r="Y67" s="4"/>
      <c r="Z67" s="4"/>
      <c r="AA67" s="4"/>
    </row>
    <row r="68" ht="15.75" customHeight="1">
      <c r="A68" s="6" t="s">
        <v>156</v>
      </c>
      <c r="B68" s="6" t="s">
        <v>163</v>
      </c>
      <c r="C68" s="6" t="s">
        <v>164</v>
      </c>
      <c r="D68" s="23" t="s">
        <v>165</v>
      </c>
      <c r="E68" s="43">
        <f>IFERROR(__xludf.DUMMYFUNCTION("IF(ISBLANK(D68), """", COUNTA(SPLIT(D68, "" "")))"),795.0)</f>
        <v>795</v>
      </c>
      <c r="F68" s="44" t="s">
        <v>513</v>
      </c>
      <c r="G68" s="44" t="s">
        <v>562</v>
      </c>
      <c r="H68" s="4"/>
      <c r="I68" s="4"/>
      <c r="J68" s="4"/>
      <c r="K68" s="4"/>
      <c r="L68" s="4"/>
      <c r="M68" s="4"/>
      <c r="N68" s="4"/>
      <c r="O68" s="4"/>
      <c r="P68" s="4"/>
      <c r="Q68" s="4"/>
      <c r="R68" s="4"/>
      <c r="S68" s="4"/>
      <c r="T68" s="4"/>
      <c r="U68" s="4"/>
      <c r="V68" s="4"/>
      <c r="W68" s="4"/>
      <c r="X68" s="4"/>
      <c r="Y68" s="4"/>
      <c r="Z68" s="4"/>
      <c r="AA68" s="4"/>
    </row>
    <row r="69" ht="15.75" customHeight="1">
      <c r="A69" s="6" t="s">
        <v>156</v>
      </c>
      <c r="B69" s="6" t="s">
        <v>166</v>
      </c>
      <c r="C69" s="6" t="s">
        <v>167</v>
      </c>
      <c r="D69" s="23" t="s">
        <v>168</v>
      </c>
      <c r="E69" s="43">
        <f>IFERROR(__xludf.DUMMYFUNCTION("IF(ISBLANK(D69), """", COUNTA(SPLIT(D69, "" "")))"),1025.0)</f>
        <v>1025</v>
      </c>
      <c r="F69" s="44" t="s">
        <v>498</v>
      </c>
      <c r="G69" s="44" t="s">
        <v>563</v>
      </c>
      <c r="H69" s="4"/>
      <c r="I69" s="4"/>
      <c r="J69" s="4"/>
      <c r="K69" s="4"/>
      <c r="L69" s="4"/>
      <c r="M69" s="4"/>
      <c r="N69" s="4"/>
      <c r="O69" s="4"/>
      <c r="P69" s="4"/>
      <c r="Q69" s="4"/>
      <c r="R69" s="4"/>
      <c r="S69" s="4"/>
      <c r="T69" s="4"/>
      <c r="U69" s="4"/>
      <c r="V69" s="4"/>
      <c r="W69" s="4"/>
      <c r="X69" s="4"/>
      <c r="Y69" s="4"/>
      <c r="Z69" s="4"/>
      <c r="AA69" s="4"/>
    </row>
    <row r="70" ht="15.75" customHeight="1">
      <c r="A70" s="6" t="s">
        <v>156</v>
      </c>
      <c r="B70" s="6" t="s">
        <v>169</v>
      </c>
      <c r="C70" s="6" t="s">
        <v>170</v>
      </c>
      <c r="D70" s="23" t="s">
        <v>171</v>
      </c>
      <c r="E70" s="43">
        <f>IFERROR(__xludf.DUMMYFUNCTION("IF(ISBLANK(D70), """", COUNTA(SPLIT(D70, "" "")))"),636.0)</f>
        <v>636</v>
      </c>
      <c r="F70" s="44" t="s">
        <v>498</v>
      </c>
      <c r="G70" s="44" t="s">
        <v>564</v>
      </c>
      <c r="H70" s="4"/>
      <c r="I70" s="4"/>
      <c r="J70" s="4"/>
      <c r="K70" s="4"/>
      <c r="L70" s="4"/>
      <c r="M70" s="4"/>
      <c r="N70" s="4"/>
      <c r="O70" s="4"/>
      <c r="P70" s="4"/>
      <c r="Q70" s="4"/>
      <c r="R70" s="4"/>
      <c r="S70" s="4"/>
      <c r="T70" s="4"/>
      <c r="U70" s="4"/>
      <c r="V70" s="4"/>
      <c r="W70" s="4"/>
      <c r="X70" s="4"/>
      <c r="Y70" s="4"/>
      <c r="Z70" s="4"/>
      <c r="AA70" s="4"/>
    </row>
    <row r="71" ht="15.75" customHeight="1">
      <c r="A71" s="6" t="s">
        <v>156</v>
      </c>
      <c r="B71" s="6" t="s">
        <v>172</v>
      </c>
      <c r="C71" s="6" t="s">
        <v>173</v>
      </c>
      <c r="D71" s="23" t="s">
        <v>174</v>
      </c>
      <c r="E71" s="43">
        <f>IFERROR(__xludf.DUMMYFUNCTION("IF(ISBLANK(D71), """", COUNTA(SPLIT(D71, "" "")))"),714.0)</f>
        <v>714</v>
      </c>
      <c r="F71" s="44" t="s">
        <v>498</v>
      </c>
      <c r="G71" s="44" t="s">
        <v>565</v>
      </c>
      <c r="H71" s="4"/>
      <c r="I71" s="4"/>
      <c r="J71" s="4"/>
      <c r="K71" s="4"/>
      <c r="L71" s="4"/>
      <c r="M71" s="4"/>
      <c r="N71" s="4"/>
      <c r="O71" s="4"/>
      <c r="P71" s="4"/>
      <c r="Q71" s="4"/>
      <c r="R71" s="4"/>
      <c r="S71" s="4"/>
      <c r="T71" s="4"/>
      <c r="U71" s="4"/>
      <c r="V71" s="4"/>
      <c r="W71" s="4"/>
      <c r="X71" s="4"/>
      <c r="Y71" s="4"/>
      <c r="Z71" s="4"/>
      <c r="AA71" s="4"/>
    </row>
    <row r="72" ht="15.75" customHeight="1">
      <c r="A72" s="6" t="s">
        <v>156</v>
      </c>
      <c r="B72" s="6" t="s">
        <v>175</v>
      </c>
      <c r="C72" s="6" t="s">
        <v>173</v>
      </c>
      <c r="D72" s="23" t="s">
        <v>176</v>
      </c>
      <c r="E72" s="43">
        <f>IFERROR(__xludf.DUMMYFUNCTION("IF(ISBLANK(D72), """", COUNTA(SPLIT(D72, "" "")))"),1191.0)</f>
        <v>1191</v>
      </c>
      <c r="F72" s="44" t="s">
        <v>498</v>
      </c>
      <c r="G72" s="44" t="s">
        <v>566</v>
      </c>
      <c r="H72" s="4"/>
      <c r="I72" s="4"/>
      <c r="J72" s="4"/>
      <c r="K72" s="4"/>
      <c r="L72" s="4"/>
      <c r="M72" s="4"/>
      <c r="N72" s="4"/>
      <c r="O72" s="4"/>
      <c r="P72" s="4"/>
      <c r="Q72" s="4"/>
      <c r="R72" s="4"/>
      <c r="S72" s="4"/>
      <c r="T72" s="4"/>
      <c r="U72" s="4"/>
      <c r="V72" s="4"/>
      <c r="W72" s="4"/>
      <c r="X72" s="4"/>
      <c r="Y72" s="4"/>
      <c r="Z72" s="4"/>
      <c r="AA72" s="4"/>
    </row>
    <row r="73" ht="15.75" customHeight="1">
      <c r="A73" s="6" t="s">
        <v>156</v>
      </c>
      <c r="B73" s="6" t="s">
        <v>177</v>
      </c>
      <c r="C73" s="6" t="s">
        <v>59</v>
      </c>
      <c r="D73" s="23" t="s">
        <v>178</v>
      </c>
      <c r="E73" s="43">
        <f>IFERROR(__xludf.DUMMYFUNCTION("IF(ISBLANK(D73), """", COUNTA(SPLIT(D73, "" "")))"),917.0)</f>
        <v>917</v>
      </c>
      <c r="F73" s="44" t="s">
        <v>498</v>
      </c>
      <c r="G73" s="44" t="s">
        <v>567</v>
      </c>
      <c r="H73" s="4"/>
      <c r="I73" s="4"/>
      <c r="J73" s="4"/>
      <c r="K73" s="4"/>
      <c r="L73" s="4"/>
      <c r="M73" s="4"/>
      <c r="N73" s="4"/>
      <c r="O73" s="4"/>
      <c r="P73" s="4"/>
      <c r="Q73" s="4"/>
      <c r="R73" s="4"/>
      <c r="S73" s="4"/>
      <c r="T73" s="4"/>
      <c r="U73" s="4"/>
      <c r="V73" s="4"/>
      <c r="W73" s="4"/>
      <c r="X73" s="4"/>
      <c r="Y73" s="4"/>
      <c r="Z73" s="4"/>
      <c r="AA73" s="4"/>
    </row>
    <row r="74" ht="15.75" customHeight="1">
      <c r="A74" s="6" t="s">
        <v>156</v>
      </c>
      <c r="B74" s="6" t="s">
        <v>179</v>
      </c>
      <c r="C74" s="6" t="s">
        <v>62</v>
      </c>
      <c r="D74" s="23" t="s">
        <v>180</v>
      </c>
      <c r="E74" s="43">
        <f>IFERROR(__xludf.DUMMYFUNCTION("IF(ISBLANK(D74), """", COUNTA(SPLIT(D74, "" "")))"),495.0)</f>
        <v>495</v>
      </c>
      <c r="F74" s="44" t="s">
        <v>492</v>
      </c>
      <c r="G74" s="44" t="s">
        <v>568</v>
      </c>
      <c r="H74" s="4"/>
      <c r="I74" s="4"/>
      <c r="J74" s="4"/>
      <c r="K74" s="4"/>
      <c r="L74" s="4"/>
      <c r="M74" s="4"/>
      <c r="N74" s="4"/>
      <c r="O74" s="4"/>
      <c r="P74" s="4"/>
      <c r="Q74" s="4"/>
      <c r="R74" s="4"/>
      <c r="S74" s="4"/>
      <c r="T74" s="4"/>
      <c r="U74" s="4"/>
      <c r="V74" s="4"/>
      <c r="W74" s="4"/>
      <c r="X74" s="4"/>
      <c r="Y74" s="4"/>
      <c r="Z74" s="4"/>
      <c r="AA74" s="4"/>
    </row>
    <row r="75" ht="15.75" customHeight="1">
      <c r="A75" s="6" t="s">
        <v>156</v>
      </c>
      <c r="B75" s="6" t="s">
        <v>181</v>
      </c>
      <c r="C75" s="6" t="s">
        <v>145</v>
      </c>
      <c r="D75" s="23" t="s">
        <v>182</v>
      </c>
      <c r="E75" s="43">
        <f>IFERROR(__xludf.DUMMYFUNCTION("IF(ISBLANK(D75), """", COUNTA(SPLIT(D75, "" "")))"),549.0)</f>
        <v>549</v>
      </c>
      <c r="F75" s="44" t="s">
        <v>498</v>
      </c>
      <c r="G75" s="44" t="s">
        <v>569</v>
      </c>
      <c r="H75" s="4"/>
      <c r="I75" s="4"/>
      <c r="J75" s="4"/>
      <c r="K75" s="4"/>
      <c r="L75" s="4"/>
      <c r="M75" s="4"/>
      <c r="N75" s="4"/>
      <c r="O75" s="4"/>
      <c r="P75" s="4"/>
      <c r="Q75" s="4"/>
      <c r="R75" s="4"/>
      <c r="S75" s="4"/>
      <c r="T75" s="4"/>
      <c r="U75" s="4"/>
      <c r="V75" s="4"/>
      <c r="W75" s="4"/>
      <c r="X75" s="4"/>
      <c r="Y75" s="4"/>
      <c r="Z75" s="4"/>
      <c r="AA75" s="4"/>
    </row>
    <row r="76" ht="15.75" customHeight="1">
      <c r="A76" s="6" t="s">
        <v>156</v>
      </c>
      <c r="B76" s="6" t="s">
        <v>183</v>
      </c>
      <c r="C76" s="6" t="s">
        <v>184</v>
      </c>
      <c r="D76" s="23" t="s">
        <v>185</v>
      </c>
      <c r="E76" s="43">
        <f>IFERROR(__xludf.DUMMYFUNCTION("IF(ISBLANK(D76), """", COUNTA(SPLIT(D76, "" "")))"),594.0)</f>
        <v>594</v>
      </c>
      <c r="F76" s="44" t="s">
        <v>492</v>
      </c>
      <c r="G76" s="44" t="s">
        <v>570</v>
      </c>
      <c r="H76" s="4"/>
      <c r="I76" s="4"/>
      <c r="J76" s="4"/>
      <c r="K76" s="4"/>
      <c r="L76" s="4"/>
      <c r="M76" s="4"/>
      <c r="N76" s="4"/>
      <c r="O76" s="4"/>
      <c r="P76" s="4"/>
      <c r="Q76" s="4"/>
      <c r="R76" s="4"/>
      <c r="S76" s="4"/>
      <c r="T76" s="4"/>
      <c r="U76" s="4"/>
      <c r="V76" s="4"/>
      <c r="W76" s="4"/>
      <c r="X76" s="4"/>
      <c r="Y76" s="4"/>
      <c r="Z76" s="4"/>
      <c r="AA76" s="4"/>
    </row>
    <row r="77" ht="15.75" customHeight="1">
      <c r="A77" s="6" t="s">
        <v>156</v>
      </c>
      <c r="B77" s="6" t="s">
        <v>186</v>
      </c>
      <c r="C77" s="6" t="s">
        <v>106</v>
      </c>
      <c r="D77" s="23" t="s">
        <v>187</v>
      </c>
      <c r="E77" s="43">
        <f>IFERROR(__xludf.DUMMYFUNCTION("IF(ISBLANK(D77), """", COUNTA(SPLIT(D77, "" "")))"),474.0)</f>
        <v>474</v>
      </c>
      <c r="F77" s="44" t="s">
        <v>498</v>
      </c>
      <c r="G77" s="44" t="s">
        <v>571</v>
      </c>
      <c r="H77" s="4"/>
      <c r="I77" s="4"/>
      <c r="J77" s="4"/>
      <c r="K77" s="4"/>
      <c r="L77" s="4"/>
      <c r="M77" s="4"/>
      <c r="N77" s="4"/>
      <c r="O77" s="4"/>
      <c r="P77" s="4"/>
      <c r="Q77" s="4"/>
      <c r="R77" s="4"/>
      <c r="S77" s="4"/>
      <c r="T77" s="4"/>
      <c r="U77" s="4"/>
      <c r="V77" s="4"/>
      <c r="W77" s="4"/>
      <c r="X77" s="4"/>
      <c r="Y77" s="4"/>
      <c r="Z77" s="4"/>
      <c r="AA77" s="4"/>
    </row>
    <row r="78" ht="15.75" customHeight="1">
      <c r="A78" s="6" t="s">
        <v>156</v>
      </c>
      <c r="B78" s="6" t="s">
        <v>188</v>
      </c>
      <c r="C78" s="6" t="s">
        <v>106</v>
      </c>
      <c r="D78" s="23" t="s">
        <v>189</v>
      </c>
      <c r="E78" s="43">
        <f>IFERROR(__xludf.DUMMYFUNCTION("IF(ISBLANK(D78), """", COUNTA(SPLIT(D78, "" "")))"),702.0)</f>
        <v>702</v>
      </c>
      <c r="F78" s="44" t="s">
        <v>513</v>
      </c>
      <c r="G78" s="44" t="s">
        <v>572</v>
      </c>
      <c r="H78" s="4"/>
      <c r="I78" s="4"/>
      <c r="J78" s="4"/>
      <c r="K78" s="4"/>
      <c r="L78" s="4"/>
      <c r="M78" s="4"/>
      <c r="N78" s="4"/>
      <c r="O78" s="4"/>
      <c r="P78" s="4"/>
      <c r="Q78" s="4"/>
      <c r="R78" s="4"/>
      <c r="S78" s="4"/>
      <c r="T78" s="4"/>
      <c r="U78" s="4"/>
      <c r="V78" s="4"/>
      <c r="W78" s="4"/>
      <c r="X78" s="4"/>
      <c r="Y78" s="4"/>
      <c r="Z78" s="4"/>
      <c r="AA78" s="4"/>
    </row>
    <row r="79" ht="15.75" customHeight="1">
      <c r="A79" s="6" t="s">
        <v>156</v>
      </c>
      <c r="B79" s="6" t="s">
        <v>190</v>
      </c>
      <c r="C79" s="6" t="s">
        <v>65</v>
      </c>
      <c r="D79" s="23" t="s">
        <v>191</v>
      </c>
      <c r="E79" s="43">
        <f>IFERROR(__xludf.DUMMYFUNCTION("IF(ISBLANK(D79), """", COUNTA(SPLIT(D79, "" "")))"),450.0)</f>
        <v>450</v>
      </c>
      <c r="F79" s="44" t="s">
        <v>492</v>
      </c>
      <c r="G79" s="44" t="s">
        <v>573</v>
      </c>
      <c r="H79" s="4"/>
      <c r="I79" s="4"/>
      <c r="J79" s="4"/>
      <c r="K79" s="4"/>
      <c r="L79" s="4"/>
      <c r="M79" s="4"/>
      <c r="N79" s="4"/>
      <c r="O79" s="4"/>
      <c r="P79" s="4"/>
      <c r="Q79" s="4"/>
      <c r="R79" s="4"/>
      <c r="S79" s="4"/>
      <c r="T79" s="4"/>
      <c r="U79" s="4"/>
      <c r="V79" s="4"/>
      <c r="W79" s="4"/>
      <c r="X79" s="4"/>
      <c r="Y79" s="4"/>
      <c r="Z79" s="4"/>
      <c r="AA79" s="4"/>
    </row>
    <row r="80" ht="15.75" customHeight="1">
      <c r="A80" s="6" t="s">
        <v>156</v>
      </c>
      <c r="B80" s="6" t="s">
        <v>192</v>
      </c>
      <c r="C80" s="6" t="s">
        <v>109</v>
      </c>
      <c r="D80" s="23" t="s">
        <v>193</v>
      </c>
      <c r="E80" s="43">
        <f>IFERROR(__xludf.DUMMYFUNCTION("IF(ISBLANK(D80), """", COUNTA(SPLIT(D80, "" "")))"),1196.0)</f>
        <v>1196</v>
      </c>
      <c r="F80" s="44" t="s">
        <v>492</v>
      </c>
      <c r="G80" s="44" t="s">
        <v>574</v>
      </c>
      <c r="H80" s="4"/>
      <c r="I80" s="4"/>
      <c r="J80" s="4"/>
      <c r="K80" s="4"/>
      <c r="L80" s="4"/>
      <c r="M80" s="4"/>
      <c r="N80" s="4"/>
      <c r="O80" s="4"/>
      <c r="P80" s="4"/>
      <c r="Q80" s="4"/>
      <c r="R80" s="4"/>
      <c r="S80" s="4"/>
      <c r="T80" s="4"/>
      <c r="U80" s="4"/>
      <c r="V80" s="4"/>
      <c r="W80" s="4"/>
      <c r="X80" s="4"/>
      <c r="Y80" s="4"/>
      <c r="Z80" s="4"/>
      <c r="AA80" s="4"/>
    </row>
    <row r="81" ht="15.75" customHeight="1">
      <c r="A81" s="6" t="s">
        <v>156</v>
      </c>
      <c r="B81" s="6" t="s">
        <v>194</v>
      </c>
      <c r="C81" s="6" t="s">
        <v>72</v>
      </c>
      <c r="D81" s="23" t="s">
        <v>195</v>
      </c>
      <c r="E81" s="43">
        <f>IFERROR(__xludf.DUMMYFUNCTION("IF(ISBLANK(D81), """", COUNTA(SPLIT(D81, "" "")))"),1972.0)</f>
        <v>1972</v>
      </c>
      <c r="F81" s="44" t="s">
        <v>498</v>
      </c>
      <c r="G81" s="44" t="s">
        <v>575</v>
      </c>
      <c r="H81" s="4"/>
      <c r="I81" s="4"/>
      <c r="J81" s="4"/>
      <c r="K81" s="4"/>
      <c r="L81" s="4"/>
      <c r="M81" s="4"/>
      <c r="N81" s="4"/>
      <c r="O81" s="4"/>
      <c r="P81" s="4"/>
      <c r="Q81" s="4"/>
      <c r="R81" s="4"/>
      <c r="S81" s="4"/>
      <c r="T81" s="4"/>
      <c r="U81" s="4"/>
      <c r="V81" s="4"/>
      <c r="W81" s="4"/>
      <c r="X81" s="4"/>
      <c r="Y81" s="4"/>
      <c r="Z81" s="4"/>
      <c r="AA81" s="4"/>
    </row>
    <row r="82" ht="15.75" customHeight="1">
      <c r="A82" s="6" t="s">
        <v>156</v>
      </c>
      <c r="B82" s="6" t="s">
        <v>196</v>
      </c>
      <c r="C82" s="6" t="s">
        <v>116</v>
      </c>
      <c r="D82" s="23" t="s">
        <v>576</v>
      </c>
      <c r="E82" s="43">
        <f>IFERROR(__xludf.DUMMYFUNCTION("IF(ISBLANK(D82), """", COUNTA(SPLIT(D82, "" "")))"),6752.0)</f>
        <v>6752</v>
      </c>
      <c r="F82" s="44" t="s">
        <v>498</v>
      </c>
      <c r="G82" s="44" t="s">
        <v>577</v>
      </c>
      <c r="H82" s="4"/>
      <c r="I82" s="4"/>
      <c r="J82" s="4"/>
      <c r="K82" s="4"/>
      <c r="L82" s="4"/>
      <c r="M82" s="4"/>
      <c r="N82" s="4"/>
      <c r="O82" s="4"/>
      <c r="P82" s="4"/>
      <c r="Q82" s="4"/>
      <c r="R82" s="4"/>
      <c r="S82" s="4"/>
      <c r="T82" s="4"/>
      <c r="U82" s="4"/>
      <c r="V82" s="4"/>
      <c r="W82" s="4"/>
      <c r="X82" s="4"/>
      <c r="Y82" s="4"/>
      <c r="Z82" s="4"/>
      <c r="AA82" s="4"/>
    </row>
    <row r="83" ht="15.75" customHeight="1">
      <c r="A83" s="6" t="s">
        <v>156</v>
      </c>
      <c r="B83" s="6" t="s">
        <v>198</v>
      </c>
      <c r="C83" s="6" t="s">
        <v>116</v>
      </c>
      <c r="D83" s="23" t="s">
        <v>199</v>
      </c>
      <c r="E83" s="43">
        <f>IFERROR(__xludf.DUMMYFUNCTION("IF(ISBLANK(D83), """", COUNTA(SPLIT(D83, "" "")))"),732.0)</f>
        <v>732</v>
      </c>
      <c r="F83" s="44" t="s">
        <v>492</v>
      </c>
      <c r="G83" s="44" t="s">
        <v>578</v>
      </c>
      <c r="H83" s="4"/>
      <c r="I83" s="4"/>
      <c r="J83" s="4"/>
      <c r="K83" s="4"/>
      <c r="L83" s="4"/>
      <c r="M83" s="4"/>
      <c r="N83" s="4"/>
      <c r="O83" s="4"/>
      <c r="P83" s="4"/>
      <c r="Q83" s="4"/>
      <c r="R83" s="4"/>
      <c r="S83" s="4"/>
      <c r="T83" s="4"/>
      <c r="U83" s="4"/>
      <c r="V83" s="4"/>
      <c r="W83" s="4"/>
      <c r="X83" s="4"/>
      <c r="Y83" s="4"/>
      <c r="Z83" s="4"/>
      <c r="AA83" s="4"/>
    </row>
    <row r="84" ht="15.75" customHeight="1">
      <c r="A84" s="6" t="s">
        <v>156</v>
      </c>
      <c r="B84" s="6" t="s">
        <v>200</v>
      </c>
      <c r="C84" s="6" t="s">
        <v>116</v>
      </c>
      <c r="D84" s="23" t="s">
        <v>201</v>
      </c>
      <c r="E84" s="43">
        <f>IFERROR(__xludf.DUMMYFUNCTION("IF(ISBLANK(D84), """", COUNTA(SPLIT(D84, "" "")))"),1046.0)</f>
        <v>1046</v>
      </c>
      <c r="F84" s="44" t="s">
        <v>498</v>
      </c>
      <c r="G84" s="44" t="s">
        <v>579</v>
      </c>
      <c r="H84" s="4"/>
      <c r="I84" s="4"/>
      <c r="J84" s="4"/>
      <c r="K84" s="4"/>
      <c r="L84" s="4"/>
      <c r="M84" s="4"/>
      <c r="N84" s="4"/>
      <c r="O84" s="4"/>
      <c r="P84" s="4"/>
      <c r="Q84" s="4"/>
      <c r="R84" s="4"/>
      <c r="S84" s="4"/>
      <c r="T84" s="4"/>
      <c r="U84" s="4"/>
      <c r="V84" s="4"/>
      <c r="W84" s="4"/>
      <c r="X84" s="4"/>
      <c r="Y84" s="4"/>
      <c r="Z84" s="4"/>
      <c r="AA84" s="4"/>
    </row>
    <row r="85" ht="15.75" customHeight="1">
      <c r="A85" s="6" t="s">
        <v>156</v>
      </c>
      <c r="B85" s="6" t="s">
        <v>202</v>
      </c>
      <c r="C85" s="6" t="s">
        <v>83</v>
      </c>
      <c r="D85" s="23" t="s">
        <v>203</v>
      </c>
      <c r="E85" s="43">
        <f>IFERROR(__xludf.DUMMYFUNCTION("IF(ISBLANK(D85), """", COUNTA(SPLIT(D85, "" "")))"),775.0)</f>
        <v>775</v>
      </c>
      <c r="F85" s="44" t="s">
        <v>498</v>
      </c>
      <c r="G85" s="44" t="s">
        <v>580</v>
      </c>
      <c r="H85" s="4"/>
      <c r="I85" s="4"/>
      <c r="J85" s="4"/>
      <c r="K85" s="4"/>
      <c r="L85" s="4"/>
      <c r="M85" s="4"/>
      <c r="N85" s="4"/>
      <c r="O85" s="4"/>
      <c r="P85" s="4"/>
      <c r="Q85" s="4"/>
      <c r="R85" s="4"/>
      <c r="S85" s="4"/>
      <c r="T85" s="4"/>
      <c r="U85" s="4"/>
      <c r="V85" s="4"/>
      <c r="W85" s="4"/>
      <c r="X85" s="4"/>
      <c r="Y85" s="4"/>
      <c r="Z85" s="4"/>
      <c r="AA85" s="4"/>
    </row>
    <row r="86" ht="15.75" customHeight="1">
      <c r="A86" s="6" t="s">
        <v>204</v>
      </c>
      <c r="B86" s="6" t="s">
        <v>198</v>
      </c>
      <c r="C86" s="6" t="s">
        <v>205</v>
      </c>
      <c r="D86" s="23" t="s">
        <v>206</v>
      </c>
      <c r="E86" s="43">
        <f>IFERROR(__xludf.DUMMYFUNCTION("IF(ISBLANK(D86), """", COUNTA(SPLIT(D86, "" "")))"),686.0)</f>
        <v>686</v>
      </c>
      <c r="F86" s="44" t="s">
        <v>492</v>
      </c>
      <c r="G86" s="44" t="s">
        <v>578</v>
      </c>
      <c r="H86" s="4"/>
      <c r="I86" s="4"/>
      <c r="J86" s="4"/>
      <c r="K86" s="4"/>
      <c r="L86" s="4"/>
      <c r="M86" s="4"/>
      <c r="N86" s="4"/>
      <c r="O86" s="4"/>
      <c r="P86" s="4"/>
      <c r="Q86" s="4"/>
      <c r="R86" s="4"/>
      <c r="S86" s="4"/>
      <c r="T86" s="4"/>
      <c r="U86" s="4"/>
      <c r="V86" s="4"/>
      <c r="W86" s="4"/>
      <c r="X86" s="4"/>
      <c r="Y86" s="4"/>
      <c r="Z86" s="4"/>
      <c r="AA86" s="4"/>
    </row>
    <row r="87" ht="15.75" customHeight="1">
      <c r="A87" s="6" t="s">
        <v>204</v>
      </c>
      <c r="B87" s="6" t="s">
        <v>50</v>
      </c>
      <c r="C87" s="6" t="s">
        <v>48</v>
      </c>
      <c r="D87" s="23" t="s">
        <v>207</v>
      </c>
      <c r="E87" s="43">
        <f>IFERROR(__xludf.DUMMYFUNCTION("IF(ISBLANK(D87), """", COUNTA(SPLIT(D87, "" "")))"),661.0)</f>
        <v>661</v>
      </c>
      <c r="F87" s="44" t="s">
        <v>492</v>
      </c>
      <c r="G87" s="44" t="s">
        <v>581</v>
      </c>
      <c r="H87" s="4"/>
      <c r="I87" s="4"/>
      <c r="J87" s="4"/>
      <c r="K87" s="4"/>
      <c r="L87" s="4"/>
      <c r="M87" s="4"/>
      <c r="N87" s="4"/>
      <c r="O87" s="4"/>
      <c r="P87" s="4"/>
      <c r="Q87" s="4"/>
      <c r="R87" s="4"/>
      <c r="S87" s="4"/>
      <c r="T87" s="4"/>
      <c r="U87" s="4"/>
      <c r="V87" s="4"/>
      <c r="W87" s="4"/>
      <c r="X87" s="4"/>
      <c r="Y87" s="4"/>
      <c r="Z87" s="4"/>
      <c r="AA87" s="4"/>
    </row>
    <row r="88" ht="15.75" customHeight="1">
      <c r="A88" s="6" t="s">
        <v>204</v>
      </c>
      <c r="B88" s="6" t="s">
        <v>208</v>
      </c>
      <c r="C88" s="6" t="s">
        <v>72</v>
      </c>
      <c r="D88" s="23" t="s">
        <v>209</v>
      </c>
      <c r="E88" s="43">
        <f>IFERROR(__xludf.DUMMYFUNCTION("IF(ISBLANK(D88), """", COUNTA(SPLIT(D88, "" "")))"),794.0)</f>
        <v>794</v>
      </c>
      <c r="F88" s="44" t="s">
        <v>498</v>
      </c>
      <c r="G88" s="44" t="s">
        <v>582</v>
      </c>
      <c r="H88" s="4"/>
      <c r="I88" s="4"/>
      <c r="J88" s="4"/>
      <c r="K88" s="4"/>
      <c r="L88" s="4"/>
      <c r="M88" s="4"/>
      <c r="N88" s="4"/>
      <c r="O88" s="4"/>
      <c r="P88" s="4"/>
      <c r="Q88" s="4"/>
      <c r="R88" s="4"/>
      <c r="S88" s="4"/>
      <c r="T88" s="4"/>
      <c r="U88" s="4"/>
      <c r="V88" s="4"/>
      <c r="W88" s="4"/>
      <c r="X88" s="4"/>
      <c r="Y88" s="4"/>
      <c r="Z88" s="4"/>
      <c r="AA88" s="4"/>
    </row>
    <row r="89" ht="15.75" customHeight="1">
      <c r="A89" s="6" t="s">
        <v>204</v>
      </c>
      <c r="B89" s="13" t="s">
        <v>40</v>
      </c>
      <c r="C89" s="13" t="s">
        <v>7</v>
      </c>
      <c r="D89" s="45" t="s">
        <v>41</v>
      </c>
      <c r="E89" s="43">
        <f>IFERROR(__xludf.DUMMYFUNCTION("IF(ISBLANK(D89), """", COUNTA(SPLIT(D89, "" "")))"),6763.0)</f>
        <v>6763</v>
      </c>
      <c r="F89" s="44" t="s">
        <v>513</v>
      </c>
      <c r="G89" s="44" t="s">
        <v>583</v>
      </c>
      <c r="H89" s="4"/>
      <c r="I89" s="4"/>
      <c r="J89" s="4"/>
      <c r="K89" s="4"/>
      <c r="L89" s="4"/>
      <c r="M89" s="4"/>
      <c r="N89" s="4"/>
      <c r="O89" s="4"/>
      <c r="P89" s="4"/>
      <c r="Q89" s="4"/>
      <c r="R89" s="4"/>
      <c r="S89" s="4"/>
      <c r="T89" s="4"/>
      <c r="U89" s="4"/>
      <c r="V89" s="4"/>
      <c r="W89" s="4"/>
      <c r="X89" s="4"/>
      <c r="Y89" s="4"/>
      <c r="Z89" s="4"/>
      <c r="AA89" s="4"/>
    </row>
    <row r="90" ht="15.75" customHeight="1">
      <c r="A90" s="6" t="s">
        <v>204</v>
      </c>
      <c r="B90" s="6" t="s">
        <v>210</v>
      </c>
      <c r="C90" s="6" t="s">
        <v>43</v>
      </c>
      <c r="D90" s="23" t="s">
        <v>211</v>
      </c>
      <c r="E90" s="43">
        <f>IFERROR(__xludf.DUMMYFUNCTION("IF(ISBLANK(D90), """", COUNTA(SPLIT(D90, "" "")))"),4009.0)</f>
        <v>4009</v>
      </c>
      <c r="F90" s="44" t="s">
        <v>513</v>
      </c>
      <c r="G90" s="44" t="s">
        <v>584</v>
      </c>
      <c r="H90" s="4"/>
      <c r="I90" s="4"/>
      <c r="J90" s="4"/>
      <c r="K90" s="4"/>
      <c r="L90" s="4"/>
      <c r="M90" s="4"/>
      <c r="N90" s="4"/>
      <c r="O90" s="4"/>
      <c r="P90" s="4"/>
      <c r="Q90" s="4"/>
      <c r="R90" s="4"/>
      <c r="S90" s="4"/>
      <c r="T90" s="4"/>
      <c r="U90" s="4"/>
      <c r="V90" s="4"/>
      <c r="W90" s="4"/>
      <c r="X90" s="4"/>
      <c r="Y90" s="4"/>
      <c r="Z90" s="4"/>
      <c r="AA90" s="4"/>
    </row>
    <row r="91" ht="15.75" customHeight="1">
      <c r="A91" s="6" t="s">
        <v>204</v>
      </c>
      <c r="B91" s="6" t="s">
        <v>212</v>
      </c>
      <c r="C91" s="6" t="s">
        <v>72</v>
      </c>
      <c r="D91" s="23" t="s">
        <v>213</v>
      </c>
      <c r="E91" s="43">
        <f>IFERROR(__xludf.DUMMYFUNCTION("IF(ISBLANK(D91), """", COUNTA(SPLIT(D91, "" "")))"),413.0)</f>
        <v>413</v>
      </c>
      <c r="F91" s="44" t="s">
        <v>498</v>
      </c>
      <c r="G91" s="44" t="s">
        <v>585</v>
      </c>
      <c r="H91" s="4"/>
      <c r="I91" s="4"/>
      <c r="J91" s="4"/>
      <c r="K91" s="4"/>
      <c r="L91" s="4"/>
      <c r="M91" s="4"/>
      <c r="N91" s="4"/>
      <c r="O91" s="4"/>
      <c r="P91" s="4"/>
      <c r="Q91" s="4"/>
      <c r="R91" s="4"/>
      <c r="S91" s="4"/>
      <c r="T91" s="4"/>
      <c r="U91" s="4"/>
      <c r="V91" s="4"/>
      <c r="W91" s="4"/>
      <c r="X91" s="4"/>
      <c r="Y91" s="4"/>
      <c r="Z91" s="4"/>
      <c r="AA91" s="4"/>
    </row>
    <row r="92" ht="15.75" customHeight="1">
      <c r="A92" s="6" t="s">
        <v>204</v>
      </c>
      <c r="B92" s="6" t="s">
        <v>214</v>
      </c>
      <c r="C92" s="6" t="s">
        <v>72</v>
      </c>
      <c r="D92" s="23" t="s">
        <v>215</v>
      </c>
      <c r="E92" s="43">
        <f>IFERROR(__xludf.DUMMYFUNCTION("IF(ISBLANK(D92), """", COUNTA(SPLIT(D92, "" "")))"),419.0)</f>
        <v>419</v>
      </c>
      <c r="F92" s="44" t="s">
        <v>492</v>
      </c>
      <c r="G92" s="44" t="s">
        <v>586</v>
      </c>
      <c r="H92" s="4"/>
      <c r="I92" s="4"/>
      <c r="J92" s="4"/>
      <c r="K92" s="4"/>
      <c r="L92" s="4"/>
      <c r="M92" s="4"/>
      <c r="N92" s="4"/>
      <c r="O92" s="4"/>
      <c r="P92" s="4"/>
      <c r="Q92" s="4"/>
      <c r="R92" s="4"/>
      <c r="S92" s="4"/>
      <c r="T92" s="4"/>
      <c r="U92" s="4"/>
      <c r="V92" s="4"/>
      <c r="W92" s="4"/>
      <c r="X92" s="4"/>
      <c r="Y92" s="4"/>
      <c r="Z92" s="4"/>
      <c r="AA92" s="4"/>
    </row>
    <row r="93" ht="15.75" customHeight="1">
      <c r="A93" s="6" t="s">
        <v>204</v>
      </c>
      <c r="B93" s="6" t="s">
        <v>216</v>
      </c>
      <c r="C93" s="6" t="s">
        <v>72</v>
      </c>
      <c r="D93" s="23" t="s">
        <v>217</v>
      </c>
      <c r="E93" s="43">
        <f>IFERROR(__xludf.DUMMYFUNCTION("IF(ISBLANK(D93), """", COUNTA(SPLIT(D93, "" "")))"),420.0)</f>
        <v>420</v>
      </c>
      <c r="F93" s="44" t="s">
        <v>498</v>
      </c>
      <c r="G93" s="44" t="s">
        <v>587</v>
      </c>
      <c r="H93" s="4"/>
      <c r="I93" s="4"/>
      <c r="J93" s="4"/>
      <c r="K93" s="4"/>
      <c r="L93" s="4"/>
      <c r="M93" s="4"/>
      <c r="N93" s="4"/>
      <c r="O93" s="4"/>
      <c r="P93" s="4"/>
      <c r="Q93" s="4"/>
      <c r="R93" s="4"/>
      <c r="S93" s="4"/>
      <c r="T93" s="4"/>
      <c r="U93" s="4"/>
      <c r="V93" s="4"/>
      <c r="W93" s="4"/>
      <c r="X93" s="4"/>
      <c r="Y93" s="4"/>
      <c r="Z93" s="4"/>
      <c r="AA93" s="4"/>
    </row>
    <row r="94" ht="15.75" customHeight="1">
      <c r="A94" s="6" t="s">
        <v>204</v>
      </c>
      <c r="B94" s="6" t="s">
        <v>218</v>
      </c>
      <c r="C94" s="6" t="s">
        <v>72</v>
      </c>
      <c r="D94" s="23" t="s">
        <v>219</v>
      </c>
      <c r="E94" s="43">
        <f>IFERROR(__xludf.DUMMYFUNCTION("IF(ISBLANK(D94), """", COUNTA(SPLIT(D94, "" "")))"),433.0)</f>
        <v>433</v>
      </c>
      <c r="F94" s="44" t="s">
        <v>498</v>
      </c>
      <c r="G94" s="44" t="s">
        <v>588</v>
      </c>
      <c r="H94" s="4"/>
      <c r="I94" s="4"/>
      <c r="J94" s="4"/>
      <c r="K94" s="4"/>
      <c r="L94" s="4"/>
      <c r="M94" s="4"/>
      <c r="N94" s="4"/>
      <c r="O94" s="4"/>
      <c r="P94" s="4"/>
      <c r="Q94" s="4"/>
      <c r="R94" s="4"/>
      <c r="S94" s="4"/>
      <c r="T94" s="4"/>
      <c r="U94" s="4"/>
      <c r="V94" s="4"/>
      <c r="W94" s="4"/>
      <c r="X94" s="4"/>
      <c r="Y94" s="4"/>
      <c r="Z94" s="4"/>
      <c r="AA94" s="4"/>
    </row>
    <row r="95" ht="15.75" customHeight="1">
      <c r="A95" s="6" t="s">
        <v>204</v>
      </c>
      <c r="B95" s="6" t="s">
        <v>220</v>
      </c>
      <c r="C95" s="6" t="s">
        <v>72</v>
      </c>
      <c r="D95" s="23" t="s">
        <v>221</v>
      </c>
      <c r="E95" s="43">
        <f>IFERROR(__xludf.DUMMYFUNCTION("IF(ISBLANK(D95), """", COUNTA(SPLIT(D95, "" "")))"),461.0)</f>
        <v>461</v>
      </c>
      <c r="F95" s="44" t="s">
        <v>498</v>
      </c>
      <c r="G95" s="44" t="s">
        <v>589</v>
      </c>
      <c r="H95" s="4"/>
      <c r="I95" s="4"/>
      <c r="J95" s="4"/>
      <c r="K95" s="4"/>
      <c r="L95" s="4"/>
      <c r="M95" s="4"/>
      <c r="N95" s="4"/>
      <c r="O95" s="4"/>
      <c r="P95" s="4"/>
      <c r="Q95" s="4"/>
      <c r="R95" s="4"/>
      <c r="S95" s="4"/>
      <c r="T95" s="4"/>
      <c r="U95" s="4"/>
      <c r="V95" s="4"/>
      <c r="W95" s="4"/>
      <c r="X95" s="4"/>
      <c r="Y95" s="4"/>
      <c r="Z95" s="4"/>
      <c r="AA95" s="4"/>
    </row>
    <row r="96" ht="15.75" customHeight="1">
      <c r="A96" s="6" t="s">
        <v>204</v>
      </c>
      <c r="B96" s="6" t="s">
        <v>222</v>
      </c>
      <c r="C96" s="6" t="s">
        <v>72</v>
      </c>
      <c r="D96" s="23" t="s">
        <v>223</v>
      </c>
      <c r="E96" s="43">
        <f>IFERROR(__xludf.DUMMYFUNCTION("IF(ISBLANK(D96), """", COUNTA(SPLIT(D96, "" "")))"),639.0)</f>
        <v>639</v>
      </c>
      <c r="F96" s="44" t="s">
        <v>498</v>
      </c>
      <c r="G96" s="44" t="s">
        <v>590</v>
      </c>
      <c r="H96" s="4"/>
      <c r="I96" s="4"/>
      <c r="J96" s="4"/>
      <c r="K96" s="4"/>
      <c r="L96" s="4"/>
      <c r="M96" s="4"/>
      <c r="N96" s="4"/>
      <c r="O96" s="4"/>
      <c r="P96" s="4"/>
      <c r="Q96" s="4"/>
      <c r="R96" s="4"/>
      <c r="S96" s="4"/>
      <c r="T96" s="4"/>
      <c r="U96" s="4"/>
      <c r="V96" s="4"/>
      <c r="W96" s="4"/>
      <c r="X96" s="4"/>
      <c r="Y96" s="4"/>
      <c r="Z96" s="4"/>
      <c r="AA96" s="4"/>
    </row>
    <row r="97" ht="15.75" customHeight="1">
      <c r="A97" s="6" t="s">
        <v>204</v>
      </c>
      <c r="B97" s="6" t="s">
        <v>224</v>
      </c>
      <c r="C97" s="6" t="s">
        <v>72</v>
      </c>
      <c r="D97" s="23" t="s">
        <v>225</v>
      </c>
      <c r="E97" s="43">
        <f>IFERROR(__xludf.DUMMYFUNCTION("IF(ISBLANK(D97), """", COUNTA(SPLIT(D97, "" "")))"),750.0)</f>
        <v>750</v>
      </c>
      <c r="F97" s="44" t="s">
        <v>498</v>
      </c>
      <c r="G97" s="44" t="s">
        <v>591</v>
      </c>
      <c r="H97" s="4"/>
      <c r="I97" s="4"/>
      <c r="J97" s="4"/>
      <c r="K97" s="4"/>
      <c r="L97" s="4"/>
      <c r="M97" s="4"/>
      <c r="N97" s="4"/>
      <c r="O97" s="4"/>
      <c r="P97" s="4"/>
      <c r="Q97" s="4"/>
      <c r="R97" s="4"/>
      <c r="S97" s="4"/>
      <c r="T97" s="4"/>
      <c r="U97" s="4"/>
      <c r="V97" s="4"/>
      <c r="W97" s="4"/>
      <c r="X97" s="4"/>
      <c r="Y97" s="4"/>
      <c r="Z97" s="4"/>
      <c r="AA97" s="4"/>
    </row>
    <row r="98" ht="15.75" customHeight="1">
      <c r="A98" s="6" t="s">
        <v>204</v>
      </c>
      <c r="B98" s="6" t="s">
        <v>226</v>
      </c>
      <c r="C98" s="6" t="s">
        <v>72</v>
      </c>
      <c r="D98" s="23" t="s">
        <v>227</v>
      </c>
      <c r="E98" s="43">
        <f>IFERROR(__xludf.DUMMYFUNCTION("IF(ISBLANK(D98), """", COUNTA(SPLIT(D98, "" "")))"),813.0)</f>
        <v>813</v>
      </c>
      <c r="F98" s="44" t="s">
        <v>498</v>
      </c>
      <c r="G98" s="44" t="s">
        <v>592</v>
      </c>
      <c r="H98" s="4"/>
      <c r="I98" s="4"/>
      <c r="J98" s="4"/>
      <c r="K98" s="4"/>
      <c r="L98" s="4"/>
      <c r="M98" s="4"/>
      <c r="N98" s="4"/>
      <c r="O98" s="4"/>
      <c r="P98" s="4"/>
      <c r="Q98" s="4"/>
      <c r="R98" s="4"/>
      <c r="S98" s="4"/>
      <c r="T98" s="4"/>
      <c r="U98" s="4"/>
      <c r="V98" s="4"/>
      <c r="W98" s="4"/>
      <c r="X98" s="4"/>
      <c r="Y98" s="4"/>
      <c r="Z98" s="4"/>
      <c r="AA98" s="4"/>
    </row>
    <row r="99" ht="15.75" customHeight="1">
      <c r="A99" s="6" t="s">
        <v>204</v>
      </c>
      <c r="B99" s="6" t="s">
        <v>228</v>
      </c>
      <c r="C99" s="6" t="s">
        <v>72</v>
      </c>
      <c r="D99" s="23" t="s">
        <v>229</v>
      </c>
      <c r="E99" s="43">
        <f>IFERROR(__xludf.DUMMYFUNCTION("IF(ISBLANK(D99), """", COUNTA(SPLIT(D99, "" "")))"),904.0)</f>
        <v>904</v>
      </c>
      <c r="F99" s="44" t="s">
        <v>498</v>
      </c>
      <c r="G99" s="44" t="s">
        <v>593</v>
      </c>
      <c r="H99" s="4"/>
      <c r="I99" s="4"/>
      <c r="J99" s="4"/>
      <c r="K99" s="4"/>
      <c r="L99" s="4"/>
      <c r="M99" s="4"/>
      <c r="N99" s="4"/>
      <c r="O99" s="4"/>
      <c r="P99" s="4"/>
      <c r="Q99" s="4"/>
      <c r="R99" s="4"/>
      <c r="S99" s="4"/>
      <c r="T99" s="4"/>
      <c r="U99" s="4"/>
      <c r="V99" s="4"/>
      <c r="W99" s="4"/>
      <c r="X99" s="4"/>
      <c r="Y99" s="4"/>
      <c r="Z99" s="4"/>
      <c r="AA99" s="4"/>
    </row>
    <row r="100" ht="15.75" customHeight="1">
      <c r="A100" s="6" t="s">
        <v>204</v>
      </c>
      <c r="B100" s="6" t="s">
        <v>230</v>
      </c>
      <c r="C100" s="6" t="s">
        <v>72</v>
      </c>
      <c r="D100" s="23" t="s">
        <v>231</v>
      </c>
      <c r="E100" s="43">
        <f>IFERROR(__xludf.DUMMYFUNCTION("IF(ISBLANK(D100), """", COUNTA(SPLIT(D100, "" "")))"),916.0)</f>
        <v>916</v>
      </c>
      <c r="F100" s="44" t="s">
        <v>498</v>
      </c>
      <c r="G100" s="44" t="s">
        <v>594</v>
      </c>
      <c r="H100" s="4"/>
      <c r="I100" s="4"/>
      <c r="J100" s="4"/>
      <c r="K100" s="4"/>
      <c r="L100" s="4"/>
      <c r="M100" s="4"/>
      <c r="N100" s="4"/>
      <c r="O100" s="4"/>
      <c r="P100" s="4"/>
      <c r="Q100" s="4"/>
      <c r="R100" s="4"/>
      <c r="S100" s="4"/>
      <c r="T100" s="4"/>
      <c r="U100" s="4"/>
      <c r="V100" s="4"/>
      <c r="W100" s="4"/>
      <c r="X100" s="4"/>
      <c r="Y100" s="4"/>
      <c r="Z100" s="4"/>
      <c r="AA100" s="4"/>
    </row>
    <row r="101" ht="15.75" customHeight="1">
      <c r="A101" s="6" t="s">
        <v>204</v>
      </c>
      <c r="B101" s="6" t="s">
        <v>232</v>
      </c>
      <c r="C101" s="6" t="s">
        <v>77</v>
      </c>
      <c r="D101" s="23" t="s">
        <v>233</v>
      </c>
      <c r="E101" s="43">
        <f>IFERROR(__xludf.DUMMYFUNCTION("IF(ISBLANK(D101), """", COUNTA(SPLIT(D101, "" "")))"),764.0)</f>
        <v>764</v>
      </c>
      <c r="F101" s="47"/>
      <c r="G101" s="47"/>
      <c r="H101" s="4"/>
      <c r="I101" s="4"/>
      <c r="J101" s="4"/>
      <c r="K101" s="4"/>
      <c r="L101" s="4"/>
      <c r="M101" s="4"/>
      <c r="N101" s="4"/>
      <c r="O101" s="4"/>
      <c r="P101" s="4"/>
      <c r="Q101" s="4"/>
      <c r="R101" s="4"/>
      <c r="S101" s="4"/>
      <c r="T101" s="4"/>
      <c r="U101" s="4"/>
      <c r="V101" s="4"/>
      <c r="W101" s="4"/>
      <c r="X101" s="4"/>
      <c r="Y101" s="4"/>
      <c r="Z101" s="4"/>
      <c r="AA101" s="4"/>
    </row>
    <row r="102" ht="15.75" customHeight="1">
      <c r="A102" s="6" t="s">
        <v>204</v>
      </c>
      <c r="B102" s="6" t="s">
        <v>234</v>
      </c>
      <c r="C102" s="6" t="s">
        <v>77</v>
      </c>
      <c r="D102" s="23" t="s">
        <v>235</v>
      </c>
      <c r="E102" s="43">
        <f>IFERROR(__xludf.DUMMYFUNCTION("IF(ISBLANK(D102), """", COUNTA(SPLIT(D102, "" "")))"),734.0)</f>
        <v>734</v>
      </c>
      <c r="F102" s="47"/>
      <c r="G102" s="47"/>
      <c r="H102" s="4"/>
      <c r="I102" s="4"/>
      <c r="J102" s="4"/>
      <c r="K102" s="4"/>
      <c r="L102" s="4"/>
      <c r="M102" s="4"/>
      <c r="N102" s="4"/>
      <c r="O102" s="4"/>
      <c r="P102" s="4"/>
      <c r="Q102" s="4"/>
      <c r="R102" s="4"/>
      <c r="S102" s="4"/>
      <c r="T102" s="4"/>
      <c r="U102" s="4"/>
      <c r="V102" s="4"/>
      <c r="W102" s="4"/>
      <c r="X102" s="4"/>
      <c r="Y102" s="4"/>
      <c r="Z102" s="4"/>
      <c r="AA102" s="4"/>
    </row>
    <row r="103" ht="15.75" customHeight="1">
      <c r="A103" s="6" t="s">
        <v>204</v>
      </c>
      <c r="B103" s="6" t="s">
        <v>236</v>
      </c>
      <c r="C103" s="6" t="s">
        <v>77</v>
      </c>
      <c r="D103" s="23" t="s">
        <v>237</v>
      </c>
      <c r="E103" s="43">
        <f>IFERROR(__xludf.DUMMYFUNCTION("IF(ISBLANK(D103), """", COUNTA(SPLIT(D103, "" "")))"),617.0)</f>
        <v>617</v>
      </c>
      <c r="F103" s="47"/>
      <c r="G103" s="47"/>
      <c r="H103" s="4"/>
      <c r="I103" s="4"/>
      <c r="J103" s="4"/>
      <c r="K103" s="4"/>
      <c r="L103" s="4"/>
      <c r="M103" s="4"/>
      <c r="N103" s="4"/>
      <c r="O103" s="4"/>
      <c r="P103" s="4"/>
      <c r="Q103" s="4"/>
      <c r="R103" s="4"/>
      <c r="S103" s="4"/>
      <c r="T103" s="4"/>
      <c r="U103" s="4"/>
      <c r="V103" s="4"/>
      <c r="W103" s="4"/>
      <c r="X103" s="4"/>
      <c r="Y103" s="4"/>
      <c r="Z103" s="4"/>
      <c r="AA103" s="4"/>
    </row>
    <row r="104" ht="15.75" customHeight="1">
      <c r="A104" s="6" t="s">
        <v>204</v>
      </c>
      <c r="B104" s="6" t="s">
        <v>238</v>
      </c>
      <c r="C104" s="6" t="s">
        <v>77</v>
      </c>
      <c r="D104" s="23" t="s">
        <v>239</v>
      </c>
      <c r="E104" s="43">
        <f>IFERROR(__xludf.DUMMYFUNCTION("IF(ISBLANK(D104), """", COUNTA(SPLIT(D104, "" "")))"),486.0)</f>
        <v>486</v>
      </c>
      <c r="F104" s="47"/>
      <c r="G104" s="47"/>
      <c r="H104" s="4"/>
      <c r="I104" s="4"/>
      <c r="J104" s="4"/>
      <c r="K104" s="4"/>
      <c r="L104" s="4"/>
      <c r="M104" s="4"/>
      <c r="N104" s="4"/>
      <c r="O104" s="4"/>
      <c r="P104" s="4"/>
      <c r="Q104" s="4"/>
      <c r="R104" s="4"/>
      <c r="S104" s="4"/>
      <c r="T104" s="4"/>
      <c r="U104" s="4"/>
      <c r="V104" s="4"/>
      <c r="W104" s="4"/>
      <c r="X104" s="4"/>
      <c r="Y104" s="4"/>
      <c r="Z104" s="4"/>
      <c r="AA104" s="4"/>
    </row>
    <row r="105" ht="15.75" customHeight="1">
      <c r="A105" s="6" t="s">
        <v>204</v>
      </c>
      <c r="B105" s="6" t="s">
        <v>240</v>
      </c>
      <c r="C105" s="6" t="s">
        <v>77</v>
      </c>
      <c r="D105" s="23" t="s">
        <v>241</v>
      </c>
      <c r="E105" s="43">
        <f>IFERROR(__xludf.DUMMYFUNCTION("IF(ISBLANK(D105), """", COUNTA(SPLIT(D105, "" "")))"),465.0)</f>
        <v>465</v>
      </c>
      <c r="F105" s="47"/>
      <c r="G105" s="47"/>
      <c r="H105" s="4"/>
      <c r="I105" s="4"/>
      <c r="J105" s="4"/>
      <c r="K105" s="4"/>
      <c r="L105" s="4"/>
      <c r="M105" s="4"/>
      <c r="N105" s="4"/>
      <c r="O105" s="4"/>
      <c r="P105" s="4"/>
      <c r="Q105" s="4"/>
      <c r="R105" s="4"/>
      <c r="S105" s="4"/>
      <c r="T105" s="4"/>
      <c r="U105" s="4"/>
      <c r="V105" s="4"/>
      <c r="W105" s="4"/>
      <c r="X105" s="4"/>
      <c r="Y105" s="4"/>
      <c r="Z105" s="4"/>
      <c r="AA105" s="4"/>
    </row>
    <row r="106" ht="15.75" customHeight="1">
      <c r="A106" s="6" t="s">
        <v>204</v>
      </c>
      <c r="B106" s="6" t="s">
        <v>242</v>
      </c>
      <c r="C106" s="6" t="s">
        <v>86</v>
      </c>
      <c r="D106" s="23" t="s">
        <v>243</v>
      </c>
      <c r="E106" s="43">
        <f>IFERROR(__xludf.DUMMYFUNCTION("IF(ISBLANK(D106), """", COUNTA(SPLIT(D106, "" "")))"),1491.0)</f>
        <v>1491</v>
      </c>
      <c r="F106" s="47"/>
      <c r="G106" s="47"/>
      <c r="H106" s="4"/>
      <c r="I106" s="4"/>
      <c r="J106" s="4"/>
      <c r="K106" s="4"/>
      <c r="L106" s="4"/>
      <c r="M106" s="4"/>
      <c r="N106" s="4"/>
      <c r="O106" s="4"/>
      <c r="P106" s="4"/>
      <c r="Q106" s="4"/>
      <c r="R106" s="4"/>
      <c r="S106" s="4"/>
      <c r="T106" s="4"/>
      <c r="U106" s="4"/>
      <c r="V106" s="4"/>
      <c r="W106" s="4"/>
      <c r="X106" s="4"/>
      <c r="Y106" s="4"/>
      <c r="Z106" s="4"/>
      <c r="AA106" s="4"/>
    </row>
    <row r="107" ht="15.75" customHeight="1">
      <c r="A107" s="6" t="s">
        <v>204</v>
      </c>
      <c r="B107" s="6" t="s">
        <v>244</v>
      </c>
      <c r="C107" s="6" t="s">
        <v>86</v>
      </c>
      <c r="D107" s="23" t="s">
        <v>245</v>
      </c>
      <c r="E107" s="43">
        <f>IFERROR(__xludf.DUMMYFUNCTION("IF(ISBLANK(D107), """", COUNTA(SPLIT(D107, "" "")))"),2193.0)</f>
        <v>2193</v>
      </c>
      <c r="F107" s="47"/>
      <c r="G107" s="47"/>
      <c r="H107" s="4"/>
      <c r="I107" s="4"/>
      <c r="J107" s="4"/>
      <c r="K107" s="4"/>
      <c r="L107" s="4"/>
      <c r="M107" s="4"/>
      <c r="N107" s="4"/>
      <c r="O107" s="4"/>
      <c r="P107" s="4"/>
      <c r="Q107" s="4"/>
      <c r="R107" s="4"/>
      <c r="S107" s="4"/>
      <c r="T107" s="4"/>
      <c r="U107" s="4"/>
      <c r="V107" s="4"/>
      <c r="W107" s="4"/>
      <c r="X107" s="4"/>
      <c r="Y107" s="4"/>
      <c r="Z107" s="4"/>
      <c r="AA107" s="4"/>
    </row>
    <row r="108" ht="15.75" customHeight="1">
      <c r="A108" s="6" t="s">
        <v>204</v>
      </c>
      <c r="B108" s="6" t="s">
        <v>246</v>
      </c>
      <c r="C108" s="6" t="s">
        <v>86</v>
      </c>
      <c r="D108" s="23" t="s">
        <v>595</v>
      </c>
      <c r="E108" s="43">
        <f>IFERROR(__xludf.DUMMYFUNCTION("IF(ISBLANK(D108), """", COUNTA(SPLIT(D108, "" "")))"),3831.0)</f>
        <v>3831</v>
      </c>
      <c r="F108" s="47"/>
      <c r="G108" s="47"/>
      <c r="H108" s="4"/>
      <c r="I108" s="4"/>
      <c r="J108" s="4"/>
      <c r="K108" s="4"/>
      <c r="L108" s="4"/>
      <c r="M108" s="4"/>
      <c r="N108" s="4"/>
      <c r="O108" s="4"/>
      <c r="P108" s="4"/>
      <c r="Q108" s="4"/>
      <c r="R108" s="4"/>
      <c r="S108" s="4"/>
      <c r="T108" s="4"/>
      <c r="U108" s="4"/>
      <c r="V108" s="4"/>
      <c r="W108" s="4"/>
      <c r="X108" s="4"/>
      <c r="Y108" s="4"/>
      <c r="Z108" s="4"/>
      <c r="AA108" s="4"/>
    </row>
    <row r="109" ht="15.75" customHeight="1">
      <c r="A109" s="6" t="s">
        <v>204</v>
      </c>
      <c r="B109" s="6" t="s">
        <v>248</v>
      </c>
      <c r="C109" s="6" t="s">
        <v>86</v>
      </c>
      <c r="D109" s="23" t="s">
        <v>249</v>
      </c>
      <c r="E109" s="43">
        <f>IFERROR(__xludf.DUMMYFUNCTION("IF(ISBLANK(D109), """", COUNTA(SPLIT(D109, "" "")))"),1307.0)</f>
        <v>1307</v>
      </c>
      <c r="F109" s="47"/>
      <c r="G109" s="47"/>
      <c r="H109" s="4"/>
      <c r="I109" s="4"/>
      <c r="J109" s="4"/>
      <c r="K109" s="4"/>
      <c r="L109" s="4"/>
      <c r="M109" s="4"/>
      <c r="N109" s="4"/>
      <c r="O109" s="4"/>
      <c r="P109" s="4"/>
      <c r="Q109" s="4"/>
      <c r="R109" s="4"/>
      <c r="S109" s="4"/>
      <c r="T109" s="4"/>
      <c r="U109" s="4"/>
      <c r="V109" s="4"/>
      <c r="W109" s="4"/>
      <c r="X109" s="4"/>
      <c r="Y109" s="4"/>
      <c r="Z109" s="4"/>
      <c r="AA109" s="4"/>
    </row>
    <row r="110" ht="15.75" customHeight="1">
      <c r="A110" s="6" t="s">
        <v>204</v>
      </c>
      <c r="B110" s="6" t="s">
        <v>250</v>
      </c>
      <c r="C110" s="6" t="s">
        <v>86</v>
      </c>
      <c r="D110" s="23" t="s">
        <v>251</v>
      </c>
      <c r="E110" s="43">
        <f>IFERROR(__xludf.DUMMYFUNCTION("IF(ISBLANK(D110), """", COUNTA(SPLIT(D110, "" "")))"),1988.0)</f>
        <v>1988</v>
      </c>
      <c r="F110" s="47"/>
      <c r="G110" s="47"/>
      <c r="H110" s="4"/>
      <c r="I110" s="4"/>
      <c r="J110" s="4"/>
      <c r="K110" s="4"/>
      <c r="L110" s="4"/>
      <c r="M110" s="4"/>
      <c r="N110" s="4"/>
      <c r="O110" s="4"/>
      <c r="P110" s="4"/>
      <c r="Q110" s="4"/>
      <c r="R110" s="4"/>
      <c r="S110" s="4"/>
      <c r="T110" s="4"/>
      <c r="U110" s="4"/>
      <c r="V110" s="4"/>
      <c r="W110" s="4"/>
      <c r="X110" s="4"/>
      <c r="Y110" s="4"/>
      <c r="Z110" s="4"/>
      <c r="AA110" s="4"/>
    </row>
    <row r="111" ht="15.75" customHeight="1">
      <c r="A111" s="6" t="s">
        <v>204</v>
      </c>
      <c r="B111" s="6" t="s">
        <v>252</v>
      </c>
      <c r="C111" s="6" t="s">
        <v>86</v>
      </c>
      <c r="D111" s="23" t="s">
        <v>253</v>
      </c>
      <c r="E111" s="43">
        <f>IFERROR(__xludf.DUMMYFUNCTION("IF(ISBLANK(D111), """", COUNTA(SPLIT(D111, "" "")))"),1776.0)</f>
        <v>1776</v>
      </c>
      <c r="F111" s="47"/>
      <c r="G111" s="47"/>
      <c r="H111" s="4"/>
      <c r="I111" s="4"/>
      <c r="J111" s="4"/>
      <c r="K111" s="4"/>
      <c r="L111" s="4"/>
      <c r="M111" s="4"/>
      <c r="N111" s="4"/>
      <c r="O111" s="4"/>
      <c r="P111" s="4"/>
      <c r="Q111" s="4"/>
      <c r="R111" s="4"/>
      <c r="S111" s="4"/>
      <c r="T111" s="4"/>
      <c r="U111" s="4"/>
      <c r="V111" s="4"/>
      <c r="W111" s="4"/>
      <c r="X111" s="4"/>
      <c r="Y111" s="4"/>
      <c r="Z111" s="4"/>
      <c r="AA111" s="4"/>
    </row>
    <row r="112" ht="15.75" customHeight="1">
      <c r="A112" s="6" t="s">
        <v>204</v>
      </c>
      <c r="B112" s="6" t="s">
        <v>254</v>
      </c>
      <c r="C112" s="6" t="s">
        <v>86</v>
      </c>
      <c r="D112" s="23" t="s">
        <v>255</v>
      </c>
      <c r="E112" s="43">
        <f>IFERROR(__xludf.DUMMYFUNCTION("IF(ISBLANK(D112), """", COUNTA(SPLIT(D112, "" "")))"),2324.0)</f>
        <v>2324</v>
      </c>
      <c r="F112" s="47"/>
      <c r="G112" s="47"/>
      <c r="H112" s="4"/>
      <c r="I112" s="4"/>
      <c r="J112" s="4"/>
      <c r="K112" s="4"/>
      <c r="L112" s="4"/>
      <c r="M112" s="4"/>
      <c r="N112" s="4"/>
      <c r="O112" s="4"/>
      <c r="P112" s="4"/>
      <c r="Q112" s="4"/>
      <c r="R112" s="4"/>
      <c r="S112" s="4"/>
      <c r="T112" s="4"/>
      <c r="U112" s="4"/>
      <c r="V112" s="4"/>
      <c r="W112" s="4"/>
      <c r="X112" s="4"/>
      <c r="Y112" s="4"/>
      <c r="Z112" s="4"/>
      <c r="AA112" s="4"/>
    </row>
    <row r="113" ht="15.75" customHeight="1">
      <c r="A113" s="6" t="s">
        <v>204</v>
      </c>
      <c r="B113" s="6" t="s">
        <v>256</v>
      </c>
      <c r="C113" s="6" t="s">
        <v>86</v>
      </c>
      <c r="D113" s="23" t="s">
        <v>257</v>
      </c>
      <c r="E113" s="43">
        <f>IFERROR(__xludf.DUMMYFUNCTION("IF(ISBLANK(D113), """", COUNTA(SPLIT(D113, "" "")))"),2620.0)</f>
        <v>2620</v>
      </c>
      <c r="F113" s="47"/>
      <c r="G113" s="47"/>
      <c r="H113" s="4"/>
      <c r="I113" s="4"/>
      <c r="J113" s="4"/>
      <c r="K113" s="4"/>
      <c r="L113" s="4"/>
      <c r="M113" s="4"/>
      <c r="N113" s="4"/>
      <c r="O113" s="4"/>
      <c r="P113" s="4"/>
      <c r="Q113" s="4"/>
      <c r="R113" s="4"/>
      <c r="S113" s="4"/>
      <c r="T113" s="4"/>
      <c r="U113" s="4"/>
      <c r="V113" s="4"/>
      <c r="W113" s="4"/>
      <c r="X113" s="4"/>
      <c r="Y113" s="4"/>
      <c r="Z113" s="4"/>
      <c r="AA113" s="4"/>
    </row>
    <row r="114" ht="15.75" customHeight="1">
      <c r="A114" s="6" t="s">
        <v>204</v>
      </c>
      <c r="B114" s="6" t="s">
        <v>258</v>
      </c>
      <c r="C114" s="6" t="s">
        <v>86</v>
      </c>
      <c r="D114" s="23" t="s">
        <v>259</v>
      </c>
      <c r="E114" s="43">
        <f>IFERROR(__xludf.DUMMYFUNCTION("IF(ISBLANK(D114), """", COUNTA(SPLIT(D114, "" "")))"),1982.0)</f>
        <v>1982</v>
      </c>
      <c r="F114" s="47"/>
      <c r="G114" s="47"/>
      <c r="H114" s="4"/>
      <c r="I114" s="4"/>
      <c r="J114" s="4"/>
      <c r="K114" s="4"/>
      <c r="L114" s="4"/>
      <c r="M114" s="4"/>
      <c r="N114" s="4"/>
      <c r="O114" s="4"/>
      <c r="P114" s="4"/>
      <c r="Q114" s="4"/>
      <c r="R114" s="4"/>
      <c r="S114" s="4"/>
      <c r="T114" s="4"/>
      <c r="U114" s="4"/>
      <c r="V114" s="4"/>
      <c r="W114" s="4"/>
      <c r="X114" s="4"/>
      <c r="Y114" s="4"/>
      <c r="Z114" s="4"/>
      <c r="AA114" s="4"/>
    </row>
    <row r="115" ht="15.75" customHeight="1">
      <c r="A115" s="6" t="s">
        <v>204</v>
      </c>
      <c r="B115" s="6" t="s">
        <v>260</v>
      </c>
      <c r="C115" s="6" t="s">
        <v>86</v>
      </c>
      <c r="D115" s="23" t="s">
        <v>261</v>
      </c>
      <c r="E115" s="43">
        <f>IFERROR(__xludf.DUMMYFUNCTION("IF(ISBLANK(D115), """", COUNTA(SPLIT(D115, "" "")))"),993.0)</f>
        <v>993</v>
      </c>
      <c r="F115" s="47"/>
      <c r="G115" s="47"/>
      <c r="H115" s="4"/>
      <c r="I115" s="4"/>
      <c r="J115" s="4"/>
      <c r="K115" s="4"/>
      <c r="L115" s="4"/>
      <c r="M115" s="4"/>
      <c r="N115" s="4"/>
      <c r="O115" s="4"/>
      <c r="P115" s="4"/>
      <c r="Q115" s="4"/>
      <c r="R115" s="4"/>
      <c r="S115" s="4"/>
      <c r="T115" s="4"/>
      <c r="U115" s="4"/>
      <c r="V115" s="4"/>
      <c r="W115" s="4"/>
      <c r="X115" s="4"/>
      <c r="Y115" s="4"/>
      <c r="Z115" s="4"/>
      <c r="AA115" s="4"/>
    </row>
    <row r="116" ht="15.75" customHeight="1">
      <c r="A116" s="6" t="s">
        <v>204</v>
      </c>
      <c r="B116" s="6" t="s">
        <v>262</v>
      </c>
      <c r="C116" s="6" t="s">
        <v>86</v>
      </c>
      <c r="D116" s="23" t="s">
        <v>263</v>
      </c>
      <c r="E116" s="43">
        <f>IFERROR(__xludf.DUMMYFUNCTION("IF(ISBLANK(D116), """", COUNTA(SPLIT(D116, "" "")))"),1345.0)</f>
        <v>1345</v>
      </c>
      <c r="F116" s="47"/>
      <c r="G116" s="47"/>
      <c r="H116" s="4"/>
      <c r="I116" s="4"/>
      <c r="J116" s="4"/>
      <c r="K116" s="4"/>
      <c r="L116" s="4"/>
      <c r="M116" s="4"/>
      <c r="N116" s="4"/>
      <c r="O116" s="4"/>
      <c r="P116" s="4"/>
      <c r="Q116" s="4"/>
      <c r="R116" s="4"/>
      <c r="S116" s="4"/>
      <c r="T116" s="4"/>
      <c r="U116" s="4"/>
      <c r="V116" s="4"/>
      <c r="W116" s="4"/>
      <c r="X116" s="4"/>
      <c r="Y116" s="4"/>
      <c r="Z116" s="4"/>
      <c r="AA116" s="4"/>
    </row>
    <row r="117" ht="15.75" customHeight="1">
      <c r="A117" s="6" t="s">
        <v>204</v>
      </c>
      <c r="B117" s="6" t="s">
        <v>264</v>
      </c>
      <c r="C117" s="6" t="s">
        <v>86</v>
      </c>
      <c r="D117" s="23" t="s">
        <v>265</v>
      </c>
      <c r="E117" s="43">
        <f>IFERROR(__xludf.DUMMYFUNCTION("IF(ISBLANK(D117), """", COUNTA(SPLIT(D117, "" "")))"),1362.0)</f>
        <v>1362</v>
      </c>
      <c r="F117" s="47"/>
      <c r="G117" s="47"/>
      <c r="H117" s="4"/>
      <c r="I117" s="4"/>
      <c r="J117" s="4"/>
      <c r="K117" s="4"/>
      <c r="L117" s="4"/>
      <c r="M117" s="4"/>
      <c r="N117" s="4"/>
      <c r="O117" s="4"/>
      <c r="P117" s="4"/>
      <c r="Q117" s="4"/>
      <c r="R117" s="4"/>
      <c r="S117" s="4"/>
      <c r="T117" s="4"/>
      <c r="U117" s="4"/>
      <c r="V117" s="4"/>
      <c r="W117" s="4"/>
      <c r="X117" s="4"/>
      <c r="Y117" s="4"/>
      <c r="Z117" s="4"/>
      <c r="AA117" s="4"/>
    </row>
    <row r="118" ht="15.75" customHeight="1">
      <c r="A118" s="6" t="s">
        <v>266</v>
      </c>
      <c r="B118" s="6" t="s">
        <v>267</v>
      </c>
      <c r="C118" s="6" t="s">
        <v>7</v>
      </c>
      <c r="D118" s="23" t="s">
        <v>268</v>
      </c>
      <c r="E118" s="43">
        <f>IFERROR(__xludf.DUMMYFUNCTION("IF(ISBLANK(D118), """", COUNTA(SPLIT(D118, "" "")))"),501.0)</f>
        <v>501</v>
      </c>
      <c r="F118" s="47"/>
      <c r="G118" s="47"/>
      <c r="H118" s="4"/>
      <c r="I118" s="4"/>
      <c r="J118" s="4"/>
      <c r="K118" s="4"/>
      <c r="L118" s="4"/>
      <c r="M118" s="4"/>
      <c r="N118" s="4"/>
      <c r="O118" s="4"/>
      <c r="P118" s="4"/>
      <c r="Q118" s="4"/>
      <c r="R118" s="4"/>
      <c r="S118" s="4"/>
      <c r="T118" s="4"/>
      <c r="U118" s="4"/>
      <c r="V118" s="4"/>
      <c r="W118" s="4"/>
      <c r="X118" s="4"/>
      <c r="Y118" s="4"/>
      <c r="Z118" s="4"/>
      <c r="AA118" s="4"/>
    </row>
    <row r="119" ht="15.75" customHeight="1">
      <c r="A119" s="6" t="s">
        <v>266</v>
      </c>
      <c r="B119" s="6" t="s">
        <v>269</v>
      </c>
      <c r="C119" s="26" t="s">
        <v>7</v>
      </c>
      <c r="D119" s="27" t="s">
        <v>270</v>
      </c>
      <c r="E119" s="43">
        <f>IFERROR(__xludf.DUMMYFUNCTION("IF(ISBLANK(D119), """", COUNTA(SPLIT(D119, "" "")))"),553.0)</f>
        <v>553</v>
      </c>
      <c r="F119" s="47"/>
      <c r="G119" s="47"/>
      <c r="H119" s="4"/>
      <c r="I119" s="4"/>
      <c r="J119" s="4"/>
      <c r="K119" s="4"/>
      <c r="L119" s="4"/>
      <c r="M119" s="4"/>
      <c r="N119" s="4"/>
      <c r="O119" s="4"/>
      <c r="P119" s="4"/>
      <c r="Q119" s="4"/>
      <c r="R119" s="4"/>
      <c r="S119" s="4"/>
      <c r="T119" s="4"/>
      <c r="U119" s="4"/>
      <c r="V119" s="4"/>
      <c r="W119" s="4"/>
      <c r="X119" s="4"/>
      <c r="Y119" s="4"/>
      <c r="Z119" s="4"/>
      <c r="AA119" s="4"/>
    </row>
    <row r="120" ht="15.75" customHeight="1">
      <c r="A120" s="6" t="s">
        <v>266</v>
      </c>
      <c r="B120" s="6" t="s">
        <v>271</v>
      </c>
      <c r="C120" s="6" t="s">
        <v>43</v>
      </c>
      <c r="D120" s="23" t="s">
        <v>272</v>
      </c>
      <c r="E120" s="43">
        <f>IFERROR(__xludf.DUMMYFUNCTION("IF(ISBLANK(D120), """", COUNTA(SPLIT(D120, "" "")))"),697.0)</f>
        <v>697</v>
      </c>
      <c r="F120" s="47"/>
      <c r="G120" s="47"/>
      <c r="H120" s="4"/>
      <c r="I120" s="4"/>
      <c r="J120" s="4"/>
      <c r="K120" s="4"/>
      <c r="L120" s="4"/>
      <c r="M120" s="4"/>
      <c r="N120" s="4"/>
      <c r="O120" s="4"/>
      <c r="P120" s="4"/>
      <c r="Q120" s="4"/>
      <c r="R120" s="4"/>
      <c r="S120" s="4"/>
      <c r="T120" s="4"/>
      <c r="U120" s="4"/>
      <c r="V120" s="4"/>
      <c r="W120" s="4"/>
      <c r="X120" s="4"/>
      <c r="Y120" s="4"/>
      <c r="Z120" s="4"/>
      <c r="AA120" s="4"/>
    </row>
    <row r="121" ht="15.75" customHeight="1">
      <c r="A121" s="6" t="s">
        <v>266</v>
      </c>
      <c r="B121" s="6" t="s">
        <v>273</v>
      </c>
      <c r="C121" s="6" t="s">
        <v>48</v>
      </c>
      <c r="D121" s="23" t="s">
        <v>274</v>
      </c>
      <c r="E121" s="43">
        <f>IFERROR(__xludf.DUMMYFUNCTION("IF(ISBLANK(D121), """", COUNTA(SPLIT(D121, "" "")))"),675.0)</f>
        <v>675</v>
      </c>
      <c r="F121" s="47"/>
      <c r="G121" s="47"/>
      <c r="H121" s="4"/>
      <c r="I121" s="4"/>
      <c r="J121" s="4"/>
      <c r="K121" s="4"/>
      <c r="L121" s="4"/>
      <c r="M121" s="4"/>
      <c r="N121" s="4"/>
      <c r="O121" s="4"/>
      <c r="P121" s="4"/>
      <c r="Q121" s="4"/>
      <c r="R121" s="4"/>
      <c r="S121" s="4"/>
      <c r="T121" s="4"/>
      <c r="U121" s="4"/>
      <c r="V121" s="4"/>
      <c r="W121" s="4"/>
      <c r="X121" s="4"/>
      <c r="Y121" s="4"/>
      <c r="Z121" s="4"/>
      <c r="AA121" s="4"/>
    </row>
    <row r="122" ht="15.75" customHeight="1">
      <c r="A122" s="6" t="s">
        <v>266</v>
      </c>
      <c r="B122" s="6" t="s">
        <v>275</v>
      </c>
      <c r="C122" s="6" t="s">
        <v>48</v>
      </c>
      <c r="D122" s="23" t="s">
        <v>276</v>
      </c>
      <c r="E122" s="43">
        <f>IFERROR(__xludf.DUMMYFUNCTION("IF(ISBLANK(D122), """", COUNTA(SPLIT(D122, "" "")))"),566.0)</f>
        <v>566</v>
      </c>
      <c r="F122" s="47"/>
      <c r="G122" s="47"/>
      <c r="H122" s="4"/>
      <c r="I122" s="4"/>
      <c r="J122" s="4"/>
      <c r="K122" s="4"/>
      <c r="L122" s="4"/>
      <c r="M122" s="4"/>
      <c r="N122" s="4"/>
      <c r="O122" s="4"/>
      <c r="P122" s="4"/>
      <c r="Q122" s="4"/>
      <c r="R122" s="4"/>
      <c r="S122" s="4"/>
      <c r="T122" s="4"/>
      <c r="U122" s="4"/>
      <c r="V122" s="4"/>
      <c r="W122" s="4"/>
      <c r="X122" s="4"/>
      <c r="Y122" s="4"/>
      <c r="Z122" s="4"/>
      <c r="AA122" s="4"/>
    </row>
    <row r="123" ht="15.75" customHeight="1">
      <c r="A123" s="6" t="s">
        <v>266</v>
      </c>
      <c r="B123" s="6" t="s">
        <v>277</v>
      </c>
      <c r="C123" s="6" t="s">
        <v>96</v>
      </c>
      <c r="D123" s="23" t="s">
        <v>278</v>
      </c>
      <c r="E123" s="43">
        <f>IFERROR(__xludf.DUMMYFUNCTION("IF(ISBLANK(D123), """", COUNTA(SPLIT(D123, "" "")))"),552.0)</f>
        <v>552</v>
      </c>
      <c r="F123" s="47"/>
      <c r="G123" s="47"/>
      <c r="H123" s="4"/>
      <c r="I123" s="4"/>
      <c r="J123" s="4"/>
      <c r="K123" s="4"/>
      <c r="L123" s="4"/>
      <c r="M123" s="4"/>
      <c r="N123" s="4"/>
      <c r="O123" s="4"/>
      <c r="P123" s="4"/>
      <c r="Q123" s="4"/>
      <c r="R123" s="4"/>
      <c r="S123" s="4"/>
      <c r="T123" s="4"/>
      <c r="U123" s="4"/>
      <c r="V123" s="4"/>
      <c r="W123" s="4"/>
      <c r="X123" s="4"/>
      <c r="Y123" s="4"/>
      <c r="Z123" s="4"/>
      <c r="AA123" s="4"/>
    </row>
    <row r="124" ht="15.75" customHeight="1">
      <c r="A124" s="6" t="s">
        <v>266</v>
      </c>
      <c r="B124" s="6" t="s">
        <v>279</v>
      </c>
      <c r="C124" s="6" t="s">
        <v>96</v>
      </c>
      <c r="D124" s="23" t="s">
        <v>280</v>
      </c>
      <c r="E124" s="43">
        <f>IFERROR(__xludf.DUMMYFUNCTION("IF(ISBLANK(D124), """", COUNTA(SPLIT(D124, "" "")))"),6354.0)</f>
        <v>6354</v>
      </c>
      <c r="F124" s="47"/>
      <c r="G124" s="47"/>
      <c r="H124" s="4"/>
      <c r="I124" s="4"/>
      <c r="J124" s="4"/>
      <c r="K124" s="4"/>
      <c r="L124" s="4"/>
      <c r="M124" s="4"/>
      <c r="N124" s="4"/>
      <c r="O124" s="4"/>
      <c r="P124" s="4"/>
      <c r="Q124" s="4"/>
      <c r="R124" s="4"/>
      <c r="S124" s="4"/>
      <c r="T124" s="4"/>
      <c r="U124" s="4"/>
      <c r="V124" s="4"/>
      <c r="W124" s="4"/>
      <c r="X124" s="4"/>
      <c r="Y124" s="4"/>
      <c r="Z124" s="4"/>
      <c r="AA124" s="4"/>
    </row>
    <row r="125" ht="15.75" customHeight="1">
      <c r="A125" s="6" t="s">
        <v>266</v>
      </c>
      <c r="B125" s="6" t="s">
        <v>281</v>
      </c>
      <c r="C125" s="6" t="s">
        <v>184</v>
      </c>
      <c r="D125" s="23" t="s">
        <v>282</v>
      </c>
      <c r="E125" s="43">
        <f>IFERROR(__xludf.DUMMYFUNCTION("IF(ISBLANK(D125), """", COUNTA(SPLIT(D125, "" "")))"),528.0)</f>
        <v>528</v>
      </c>
      <c r="F125" s="47"/>
      <c r="G125" s="47"/>
      <c r="H125" s="4"/>
      <c r="I125" s="4"/>
      <c r="J125" s="4"/>
      <c r="K125" s="4"/>
      <c r="L125" s="4"/>
      <c r="M125" s="4"/>
      <c r="N125" s="4"/>
      <c r="O125" s="4"/>
      <c r="P125" s="4"/>
      <c r="Q125" s="4"/>
      <c r="R125" s="4"/>
      <c r="S125" s="4"/>
      <c r="T125" s="4"/>
      <c r="U125" s="4"/>
      <c r="V125" s="4"/>
      <c r="W125" s="4"/>
      <c r="X125" s="4"/>
      <c r="Y125" s="4"/>
      <c r="Z125" s="4"/>
      <c r="AA125" s="4"/>
    </row>
    <row r="126" ht="15.75" customHeight="1">
      <c r="A126" s="6" t="s">
        <v>266</v>
      </c>
      <c r="B126" s="6" t="s">
        <v>283</v>
      </c>
      <c r="C126" s="6" t="s">
        <v>284</v>
      </c>
      <c r="D126" s="23" t="s">
        <v>285</v>
      </c>
      <c r="E126" s="43">
        <f>IFERROR(__xludf.DUMMYFUNCTION("IF(ISBLANK(D126), """", COUNTA(SPLIT(D126, "" "")))"),536.0)</f>
        <v>536</v>
      </c>
      <c r="F126" s="47"/>
      <c r="G126" s="47"/>
      <c r="H126" s="4"/>
      <c r="I126" s="4"/>
      <c r="J126" s="4"/>
      <c r="K126" s="4"/>
      <c r="L126" s="4"/>
      <c r="M126" s="4"/>
      <c r="N126" s="4"/>
      <c r="O126" s="4"/>
      <c r="P126" s="4"/>
      <c r="Q126" s="4"/>
      <c r="R126" s="4"/>
      <c r="S126" s="4"/>
      <c r="T126" s="4"/>
      <c r="U126" s="4"/>
      <c r="V126" s="4"/>
      <c r="W126" s="4"/>
      <c r="X126" s="4"/>
      <c r="Y126" s="4"/>
      <c r="Z126" s="4"/>
      <c r="AA126" s="4"/>
    </row>
    <row r="127" ht="15.75" customHeight="1">
      <c r="A127" s="6" t="s">
        <v>266</v>
      </c>
      <c r="B127" s="6" t="s">
        <v>286</v>
      </c>
      <c r="C127" s="6" t="s">
        <v>284</v>
      </c>
      <c r="D127" s="23" t="s">
        <v>287</v>
      </c>
      <c r="E127" s="43">
        <f>IFERROR(__xludf.DUMMYFUNCTION("IF(ISBLANK(D127), """", COUNTA(SPLIT(D127, "" "")))"),550.0)</f>
        <v>550</v>
      </c>
      <c r="F127" s="47"/>
      <c r="G127" s="47"/>
      <c r="H127" s="4"/>
      <c r="I127" s="4"/>
      <c r="J127" s="4"/>
      <c r="K127" s="4"/>
      <c r="L127" s="4"/>
      <c r="M127" s="4"/>
      <c r="N127" s="4"/>
      <c r="O127" s="4"/>
      <c r="P127" s="4"/>
      <c r="Q127" s="4"/>
      <c r="R127" s="4"/>
      <c r="S127" s="4"/>
      <c r="T127" s="4"/>
      <c r="U127" s="4"/>
      <c r="V127" s="4"/>
      <c r="W127" s="4"/>
      <c r="X127" s="4"/>
      <c r="Y127" s="4"/>
      <c r="Z127" s="4"/>
      <c r="AA127" s="4"/>
    </row>
    <row r="128" ht="15.75" customHeight="1">
      <c r="A128" s="6" t="s">
        <v>266</v>
      </c>
      <c r="B128" s="6" t="s">
        <v>288</v>
      </c>
      <c r="C128" s="6" t="s">
        <v>284</v>
      </c>
      <c r="D128" s="23" t="s">
        <v>289</v>
      </c>
      <c r="E128" s="43">
        <f>IFERROR(__xludf.DUMMYFUNCTION("IF(ISBLANK(D128), """", COUNTA(SPLIT(D128, "" "")))"),1091.0)</f>
        <v>1091</v>
      </c>
      <c r="F128" s="47"/>
      <c r="G128" s="47"/>
      <c r="H128" s="4"/>
      <c r="I128" s="4"/>
      <c r="J128" s="4"/>
      <c r="K128" s="4"/>
      <c r="L128" s="4"/>
      <c r="M128" s="4"/>
      <c r="N128" s="4"/>
      <c r="O128" s="4"/>
      <c r="P128" s="4"/>
      <c r="Q128" s="4"/>
      <c r="R128" s="4"/>
      <c r="S128" s="4"/>
      <c r="T128" s="4"/>
      <c r="U128" s="4"/>
      <c r="V128" s="4"/>
      <c r="W128" s="4"/>
      <c r="X128" s="4"/>
      <c r="Y128" s="4"/>
      <c r="Z128" s="4"/>
      <c r="AA128" s="4"/>
    </row>
    <row r="129" ht="15.75" customHeight="1">
      <c r="A129" s="6" t="s">
        <v>266</v>
      </c>
      <c r="B129" s="6" t="s">
        <v>290</v>
      </c>
      <c r="C129" s="6" t="s">
        <v>77</v>
      </c>
      <c r="D129" s="23" t="s">
        <v>291</v>
      </c>
      <c r="E129" s="43">
        <f>IFERROR(__xludf.DUMMYFUNCTION("IF(ISBLANK(D129), """", COUNTA(SPLIT(D129, "" "")))"),473.0)</f>
        <v>473</v>
      </c>
      <c r="F129" s="47"/>
      <c r="G129" s="47"/>
      <c r="H129" s="4"/>
      <c r="I129" s="4"/>
      <c r="J129" s="4"/>
      <c r="K129" s="4"/>
      <c r="L129" s="4"/>
      <c r="M129" s="4"/>
      <c r="N129" s="4"/>
      <c r="O129" s="4"/>
      <c r="P129" s="4"/>
      <c r="Q129" s="4"/>
      <c r="R129" s="4"/>
      <c r="S129" s="4"/>
      <c r="T129" s="4"/>
      <c r="U129" s="4"/>
      <c r="V129" s="4"/>
      <c r="W129" s="4"/>
      <c r="X129" s="4"/>
      <c r="Y129" s="4"/>
      <c r="Z129" s="4"/>
      <c r="AA129" s="4"/>
    </row>
    <row r="130" ht="15.75" customHeight="1">
      <c r="A130" s="6" t="s">
        <v>266</v>
      </c>
      <c r="B130" s="6" t="s">
        <v>236</v>
      </c>
      <c r="C130" s="6" t="s">
        <v>77</v>
      </c>
      <c r="D130" s="23" t="s">
        <v>292</v>
      </c>
      <c r="E130" s="43">
        <f>IFERROR(__xludf.DUMMYFUNCTION("IF(ISBLANK(D130), """", COUNTA(SPLIT(D130, "" "")))"),732.0)</f>
        <v>732</v>
      </c>
      <c r="F130" s="47"/>
      <c r="G130" s="47"/>
      <c r="H130" s="4"/>
      <c r="I130" s="4"/>
      <c r="J130" s="4"/>
      <c r="K130" s="4"/>
      <c r="L130" s="4"/>
      <c r="M130" s="4"/>
      <c r="N130" s="4"/>
      <c r="O130" s="4"/>
      <c r="P130" s="4"/>
      <c r="Q130" s="4"/>
      <c r="R130" s="4"/>
      <c r="S130" s="4"/>
      <c r="T130" s="4"/>
      <c r="U130" s="4"/>
      <c r="V130" s="4"/>
      <c r="W130" s="4"/>
      <c r="X130" s="4"/>
      <c r="Y130" s="4"/>
      <c r="Z130" s="4"/>
      <c r="AA130" s="4"/>
    </row>
    <row r="131" ht="15.75" customHeight="1">
      <c r="A131" s="6" t="s">
        <v>266</v>
      </c>
      <c r="B131" s="6" t="s">
        <v>293</v>
      </c>
      <c r="C131" s="6" t="s">
        <v>294</v>
      </c>
      <c r="D131" s="23" t="s">
        <v>295</v>
      </c>
      <c r="E131" s="43">
        <f>IFERROR(__xludf.DUMMYFUNCTION("IF(ISBLANK(D131), """", COUNTA(SPLIT(D131, "" "")))"),569.0)</f>
        <v>569</v>
      </c>
      <c r="F131" s="47"/>
      <c r="G131" s="47"/>
      <c r="H131" s="4"/>
      <c r="I131" s="4"/>
      <c r="J131" s="4"/>
      <c r="K131" s="4"/>
      <c r="L131" s="4"/>
      <c r="M131" s="4"/>
      <c r="N131" s="4"/>
      <c r="O131" s="4"/>
      <c r="P131" s="4"/>
      <c r="Q131" s="4"/>
      <c r="R131" s="4"/>
      <c r="S131" s="4"/>
      <c r="T131" s="4"/>
      <c r="U131" s="4"/>
      <c r="V131" s="4"/>
      <c r="W131" s="4"/>
      <c r="X131" s="4"/>
      <c r="Y131" s="4"/>
      <c r="Z131" s="4"/>
      <c r="AA131" s="4"/>
    </row>
    <row r="132" ht="15.75" customHeight="1">
      <c r="A132" s="6" t="s">
        <v>266</v>
      </c>
      <c r="B132" s="6" t="s">
        <v>296</v>
      </c>
      <c r="C132" s="26" t="s">
        <v>294</v>
      </c>
      <c r="D132" s="27" t="s">
        <v>297</v>
      </c>
      <c r="E132" s="43">
        <f>IFERROR(__xludf.DUMMYFUNCTION("IF(ISBLANK(D132), """", COUNTA(SPLIT(D132, "" "")))"),594.0)</f>
        <v>594</v>
      </c>
      <c r="F132" s="47"/>
      <c r="G132" s="47"/>
      <c r="H132" s="4"/>
      <c r="I132" s="4"/>
      <c r="J132" s="4"/>
      <c r="K132" s="4"/>
      <c r="L132" s="4"/>
      <c r="M132" s="4"/>
      <c r="N132" s="4"/>
      <c r="O132" s="4"/>
      <c r="P132" s="4"/>
      <c r="Q132" s="4"/>
      <c r="R132" s="4"/>
      <c r="S132" s="4"/>
      <c r="T132" s="4"/>
      <c r="U132" s="4"/>
      <c r="V132" s="4"/>
      <c r="W132" s="4"/>
      <c r="X132" s="4"/>
      <c r="Y132" s="4"/>
      <c r="Z132" s="4"/>
      <c r="AA132" s="4"/>
    </row>
    <row r="133" ht="15.75" customHeight="1">
      <c r="A133" s="6" t="s">
        <v>266</v>
      </c>
      <c r="B133" s="6" t="s">
        <v>298</v>
      </c>
      <c r="C133" s="6" t="s">
        <v>299</v>
      </c>
      <c r="D133" s="23" t="s">
        <v>300</v>
      </c>
      <c r="E133" s="43">
        <f>IFERROR(__xludf.DUMMYFUNCTION("IF(ISBLANK(D133), """", COUNTA(SPLIT(D133, "" "")))"),551.0)</f>
        <v>551</v>
      </c>
      <c r="F133" s="47"/>
      <c r="G133" s="47"/>
      <c r="H133" s="4"/>
      <c r="I133" s="4"/>
      <c r="J133" s="4"/>
      <c r="K133" s="4"/>
      <c r="L133" s="4"/>
      <c r="M133" s="4"/>
      <c r="N133" s="4"/>
      <c r="O133" s="4"/>
      <c r="P133" s="4"/>
      <c r="Q133" s="4"/>
      <c r="R133" s="4"/>
      <c r="S133" s="4"/>
      <c r="T133" s="4"/>
      <c r="U133" s="4"/>
      <c r="V133" s="4"/>
      <c r="W133" s="4"/>
      <c r="X133" s="4"/>
      <c r="Y133" s="4"/>
      <c r="Z133" s="4"/>
      <c r="AA133" s="4"/>
    </row>
    <row r="134" ht="15.75" customHeight="1">
      <c r="A134" s="6" t="s">
        <v>266</v>
      </c>
      <c r="B134" s="6" t="s">
        <v>301</v>
      </c>
      <c r="C134" s="6" t="s">
        <v>302</v>
      </c>
      <c r="D134" s="23" t="s">
        <v>303</v>
      </c>
      <c r="E134" s="43">
        <f>IFERROR(__xludf.DUMMYFUNCTION("IF(ISBLANK(D134), """", COUNTA(SPLIT(D134, "" "")))"),574.0)</f>
        <v>574</v>
      </c>
      <c r="F134" s="47"/>
      <c r="G134" s="47"/>
      <c r="H134" s="4"/>
      <c r="I134" s="4"/>
      <c r="J134" s="4"/>
      <c r="K134" s="4"/>
      <c r="L134" s="4"/>
      <c r="M134" s="4"/>
      <c r="N134" s="4"/>
      <c r="O134" s="4"/>
      <c r="P134" s="4"/>
      <c r="Q134" s="4"/>
      <c r="R134" s="4"/>
      <c r="S134" s="4"/>
      <c r="T134" s="4"/>
      <c r="U134" s="4"/>
      <c r="V134" s="4"/>
      <c r="W134" s="4"/>
      <c r="X134" s="4"/>
      <c r="Y134" s="4"/>
      <c r="Z134" s="4"/>
      <c r="AA134" s="4"/>
    </row>
    <row r="135" ht="15.75" customHeight="1">
      <c r="A135" s="6" t="s">
        <v>266</v>
      </c>
      <c r="B135" s="6" t="s">
        <v>304</v>
      </c>
      <c r="C135" s="6" t="s">
        <v>86</v>
      </c>
      <c r="D135" s="23" t="s">
        <v>305</v>
      </c>
      <c r="E135" s="43">
        <f>IFERROR(__xludf.DUMMYFUNCTION("IF(ISBLANK(D135), """", COUNTA(SPLIT(D135, "" "")))"),566.0)</f>
        <v>566</v>
      </c>
      <c r="F135" s="47"/>
      <c r="G135" s="47"/>
      <c r="H135" s="4"/>
      <c r="I135" s="4"/>
      <c r="J135" s="4"/>
      <c r="K135" s="4"/>
      <c r="L135" s="4"/>
      <c r="M135" s="4"/>
      <c r="N135" s="4"/>
      <c r="O135" s="4"/>
      <c r="P135" s="4"/>
      <c r="Q135" s="4"/>
      <c r="R135" s="4"/>
      <c r="S135" s="4"/>
      <c r="T135" s="4"/>
      <c r="U135" s="4"/>
      <c r="V135" s="4"/>
      <c r="W135" s="4"/>
      <c r="X135" s="4"/>
      <c r="Y135" s="4"/>
      <c r="Z135" s="4"/>
      <c r="AA135" s="4"/>
    </row>
    <row r="136" ht="15.75" customHeight="1">
      <c r="A136" s="6" t="s">
        <v>266</v>
      </c>
      <c r="B136" s="6" t="s">
        <v>306</v>
      </c>
      <c r="C136" s="6" t="s">
        <v>86</v>
      </c>
      <c r="D136" s="23" t="s">
        <v>307</v>
      </c>
      <c r="E136" s="43">
        <f>IFERROR(__xludf.DUMMYFUNCTION("IF(ISBLANK(D136), """", COUNTA(SPLIT(D136, "" "")))"),537.0)</f>
        <v>537</v>
      </c>
      <c r="F136" s="47"/>
      <c r="G136" s="47"/>
      <c r="H136" s="4"/>
      <c r="I136" s="4"/>
      <c r="J136" s="4"/>
      <c r="K136" s="4"/>
      <c r="L136" s="4"/>
      <c r="M136" s="4"/>
      <c r="N136" s="4"/>
      <c r="O136" s="4"/>
      <c r="P136" s="4"/>
      <c r="Q136" s="4"/>
      <c r="R136" s="4"/>
      <c r="S136" s="4"/>
      <c r="T136" s="4"/>
      <c r="U136" s="4"/>
      <c r="V136" s="4"/>
      <c r="W136" s="4"/>
      <c r="X136" s="4"/>
      <c r="Y136" s="4"/>
      <c r="Z136" s="4"/>
      <c r="AA136" s="4"/>
    </row>
    <row r="137" ht="15.75" customHeight="1">
      <c r="A137" s="6" t="s">
        <v>266</v>
      </c>
      <c r="B137" s="6" t="s">
        <v>308</v>
      </c>
      <c r="C137" s="6" t="s">
        <v>86</v>
      </c>
      <c r="D137" s="27" t="s">
        <v>309</v>
      </c>
      <c r="E137" s="43">
        <f>IFERROR(__xludf.DUMMYFUNCTION("IF(ISBLANK(D137), """", COUNTA(SPLIT(D137, "" "")))"),584.0)</f>
        <v>584</v>
      </c>
      <c r="F137" s="47"/>
      <c r="G137" s="47"/>
      <c r="H137" s="4"/>
      <c r="I137" s="4"/>
      <c r="J137" s="4"/>
      <c r="K137" s="4"/>
      <c r="L137" s="4"/>
      <c r="M137" s="4"/>
      <c r="N137" s="4"/>
      <c r="O137" s="4"/>
      <c r="P137" s="4"/>
      <c r="Q137" s="4"/>
      <c r="R137" s="4"/>
      <c r="S137" s="4"/>
      <c r="T137" s="4"/>
      <c r="U137" s="4"/>
      <c r="V137" s="4"/>
      <c r="W137" s="4"/>
      <c r="X137" s="4"/>
      <c r="Y137" s="4"/>
      <c r="Z137" s="4"/>
      <c r="AA137" s="4"/>
    </row>
    <row r="138" ht="15.75" customHeight="1">
      <c r="A138" s="6" t="s">
        <v>266</v>
      </c>
      <c r="B138" s="6" t="s">
        <v>310</v>
      </c>
      <c r="C138" s="6" t="s">
        <v>86</v>
      </c>
      <c r="D138" s="23" t="s">
        <v>311</v>
      </c>
      <c r="E138" s="43">
        <f>IFERROR(__xludf.DUMMYFUNCTION("IF(ISBLANK(D138), """", COUNTA(SPLIT(D138, "" "")))"),620.0)</f>
        <v>620</v>
      </c>
      <c r="F138" s="47"/>
      <c r="G138" s="47"/>
      <c r="H138" s="4"/>
      <c r="I138" s="4"/>
      <c r="J138" s="4"/>
      <c r="K138" s="4"/>
      <c r="L138" s="4"/>
      <c r="M138" s="4"/>
      <c r="N138" s="4"/>
      <c r="O138" s="4"/>
      <c r="P138" s="4"/>
      <c r="Q138" s="4"/>
      <c r="R138" s="4"/>
      <c r="S138" s="4"/>
      <c r="T138" s="4"/>
      <c r="U138" s="4"/>
      <c r="V138" s="4"/>
      <c r="W138" s="4"/>
      <c r="X138" s="4"/>
      <c r="Y138" s="4"/>
      <c r="Z138" s="4"/>
      <c r="AA138" s="4"/>
    </row>
    <row r="139" ht="15.75" customHeight="1">
      <c r="A139" s="6" t="s">
        <v>312</v>
      </c>
      <c r="B139" s="6" t="s">
        <v>313</v>
      </c>
      <c r="C139" s="6" t="s">
        <v>43</v>
      </c>
      <c r="D139" s="23" t="s">
        <v>314</v>
      </c>
      <c r="E139" s="43">
        <f>IFERROR(__xludf.DUMMYFUNCTION("IF(ISBLANK(D139), """", COUNTA(SPLIT(D139, "" "")))"),862.0)</f>
        <v>862</v>
      </c>
      <c r="F139" s="47"/>
      <c r="G139" s="47"/>
      <c r="H139" s="4"/>
      <c r="I139" s="4"/>
      <c r="J139" s="4"/>
      <c r="K139" s="4"/>
      <c r="L139" s="4"/>
      <c r="M139" s="4"/>
      <c r="N139" s="4"/>
      <c r="O139" s="4"/>
      <c r="P139" s="4"/>
      <c r="Q139" s="4"/>
      <c r="R139" s="4"/>
      <c r="S139" s="4"/>
      <c r="T139" s="4"/>
      <c r="U139" s="4"/>
      <c r="V139" s="4"/>
      <c r="W139" s="4"/>
      <c r="X139" s="4"/>
      <c r="Y139" s="4"/>
      <c r="Z139" s="4"/>
      <c r="AA139" s="4"/>
    </row>
    <row r="140" ht="15.75" customHeight="1">
      <c r="A140" s="6" t="s">
        <v>312</v>
      </c>
      <c r="B140" s="6" t="s">
        <v>315</v>
      </c>
      <c r="C140" s="6" t="s">
        <v>43</v>
      </c>
      <c r="D140" s="23" t="s">
        <v>316</v>
      </c>
      <c r="E140" s="43">
        <f>IFERROR(__xludf.DUMMYFUNCTION("IF(ISBLANK(D140), """", COUNTA(SPLIT(D140, "" "")))"),882.0)</f>
        <v>882</v>
      </c>
      <c r="F140" s="47"/>
      <c r="G140" s="47"/>
      <c r="H140" s="4"/>
      <c r="I140" s="4"/>
      <c r="J140" s="4"/>
      <c r="K140" s="4"/>
      <c r="L140" s="4"/>
      <c r="M140" s="4"/>
      <c r="N140" s="4"/>
      <c r="O140" s="4"/>
      <c r="P140" s="4"/>
      <c r="Q140" s="4"/>
      <c r="R140" s="4"/>
      <c r="S140" s="4"/>
      <c r="T140" s="4"/>
      <c r="U140" s="4"/>
      <c r="V140" s="4"/>
      <c r="W140" s="4"/>
      <c r="X140" s="4"/>
      <c r="Y140" s="4"/>
      <c r="Z140" s="4"/>
      <c r="AA140" s="4"/>
    </row>
    <row r="141" ht="15.75" customHeight="1">
      <c r="A141" s="6" t="s">
        <v>312</v>
      </c>
      <c r="B141" s="6" t="s">
        <v>317</v>
      </c>
      <c r="C141" s="6" t="s">
        <v>43</v>
      </c>
      <c r="D141" s="30" t="s">
        <v>318</v>
      </c>
      <c r="E141" s="43">
        <f>IFERROR(__xludf.DUMMYFUNCTION("IF(ISBLANK(D141), """", COUNTA(SPLIT(D141, "" "")))"),1036.0)</f>
        <v>1036</v>
      </c>
      <c r="F141" s="47"/>
      <c r="G141" s="47"/>
      <c r="H141" s="4"/>
      <c r="I141" s="4"/>
      <c r="J141" s="4"/>
      <c r="K141" s="4"/>
      <c r="L141" s="4"/>
      <c r="M141" s="4"/>
      <c r="N141" s="4"/>
      <c r="O141" s="4"/>
      <c r="P141" s="4"/>
      <c r="Q141" s="4"/>
      <c r="R141" s="4"/>
      <c r="S141" s="4"/>
      <c r="T141" s="4"/>
      <c r="U141" s="4"/>
      <c r="V141" s="4"/>
      <c r="W141" s="4"/>
      <c r="X141" s="4"/>
      <c r="Y141" s="4"/>
      <c r="Z141" s="4"/>
      <c r="AA141" s="4"/>
    </row>
    <row r="142" ht="15.75" customHeight="1">
      <c r="A142" s="6" t="s">
        <v>312</v>
      </c>
      <c r="B142" s="6" t="s">
        <v>319</v>
      </c>
      <c r="C142" s="6" t="s">
        <v>43</v>
      </c>
      <c r="D142" s="23" t="s">
        <v>320</v>
      </c>
      <c r="E142" s="43">
        <f>IFERROR(__xludf.DUMMYFUNCTION("IF(ISBLANK(D142), """", COUNTA(SPLIT(D142, "" "")))"),1612.0)</f>
        <v>1612</v>
      </c>
      <c r="F142" s="47"/>
      <c r="G142" s="47"/>
      <c r="H142" s="4"/>
      <c r="I142" s="4"/>
      <c r="J142" s="4"/>
      <c r="K142" s="4"/>
      <c r="L142" s="4"/>
      <c r="M142" s="4"/>
      <c r="N142" s="4"/>
      <c r="O142" s="4"/>
      <c r="P142" s="4"/>
      <c r="Q142" s="4"/>
      <c r="R142" s="4"/>
      <c r="S142" s="4"/>
      <c r="T142" s="4"/>
      <c r="U142" s="4"/>
      <c r="V142" s="4"/>
      <c r="W142" s="4"/>
      <c r="X142" s="4"/>
      <c r="Y142" s="4"/>
      <c r="Z142" s="4"/>
      <c r="AA142" s="4"/>
    </row>
    <row r="143" ht="15.75" customHeight="1">
      <c r="A143" s="6" t="s">
        <v>312</v>
      </c>
      <c r="B143" s="6" t="s">
        <v>210</v>
      </c>
      <c r="C143" s="6" t="s">
        <v>43</v>
      </c>
      <c r="D143" s="23" t="s">
        <v>211</v>
      </c>
      <c r="E143" s="43">
        <f>IFERROR(__xludf.DUMMYFUNCTION("IF(ISBLANK(D143), """", COUNTA(SPLIT(D143, "" "")))"),4009.0)</f>
        <v>4009</v>
      </c>
      <c r="F143" s="47"/>
      <c r="G143" s="47"/>
      <c r="H143" s="4"/>
      <c r="I143" s="4"/>
      <c r="J143" s="4"/>
      <c r="K143" s="4"/>
      <c r="L143" s="4"/>
      <c r="M143" s="4"/>
      <c r="N143" s="4"/>
      <c r="O143" s="4"/>
      <c r="P143" s="4"/>
      <c r="Q143" s="4"/>
      <c r="R143" s="4"/>
      <c r="S143" s="4"/>
      <c r="T143" s="4"/>
      <c r="U143" s="4"/>
      <c r="V143" s="4"/>
      <c r="W143" s="4"/>
      <c r="X143" s="4"/>
      <c r="Y143" s="4"/>
      <c r="Z143" s="4"/>
      <c r="AA143" s="4"/>
    </row>
    <row r="144" ht="15.75" customHeight="1">
      <c r="A144" s="6" t="s">
        <v>312</v>
      </c>
      <c r="B144" s="6" t="s">
        <v>50</v>
      </c>
      <c r="C144" s="6" t="s">
        <v>48</v>
      </c>
      <c r="D144" s="23" t="s">
        <v>321</v>
      </c>
      <c r="E144" s="43">
        <f>IFERROR(__xludf.DUMMYFUNCTION("IF(ISBLANK(D144), """", COUNTA(SPLIT(D144, "" "")))"),426.0)</f>
        <v>426</v>
      </c>
      <c r="F144" s="47"/>
      <c r="G144" s="47"/>
      <c r="H144" s="4"/>
      <c r="I144" s="4"/>
      <c r="J144" s="4"/>
      <c r="K144" s="4"/>
      <c r="L144" s="4"/>
      <c r="M144" s="4"/>
      <c r="N144" s="4"/>
      <c r="O144" s="4"/>
      <c r="P144" s="4"/>
      <c r="Q144" s="4"/>
      <c r="R144" s="4"/>
      <c r="S144" s="4"/>
      <c r="T144" s="4"/>
      <c r="U144" s="4"/>
      <c r="V144" s="4"/>
      <c r="W144" s="4"/>
      <c r="X144" s="4"/>
      <c r="Y144" s="4"/>
      <c r="Z144" s="4"/>
      <c r="AA144" s="4"/>
    </row>
    <row r="145" ht="15.75" customHeight="1">
      <c r="A145" s="6" t="s">
        <v>312</v>
      </c>
      <c r="B145" s="6" t="s">
        <v>322</v>
      </c>
      <c r="C145" s="6" t="s">
        <v>158</v>
      </c>
      <c r="D145" s="23" t="s">
        <v>323</v>
      </c>
      <c r="E145" s="43">
        <f>IFERROR(__xludf.DUMMYFUNCTION("IF(ISBLANK(D145), """", COUNTA(SPLIT(D145, "" "")))"),418.0)</f>
        <v>418</v>
      </c>
      <c r="F145" s="47"/>
      <c r="G145" s="47"/>
      <c r="H145" s="4"/>
      <c r="I145" s="4"/>
      <c r="J145" s="4"/>
      <c r="K145" s="4"/>
      <c r="L145" s="4"/>
      <c r="M145" s="4"/>
      <c r="N145" s="4"/>
      <c r="O145" s="4"/>
      <c r="P145" s="4"/>
      <c r="Q145" s="4"/>
      <c r="R145" s="4"/>
      <c r="S145" s="4"/>
      <c r="T145" s="4"/>
      <c r="U145" s="4"/>
      <c r="V145" s="4"/>
      <c r="W145" s="4"/>
      <c r="X145" s="4"/>
      <c r="Y145" s="4"/>
      <c r="Z145" s="4"/>
      <c r="AA145" s="4"/>
    </row>
    <row r="146" ht="15.75" customHeight="1">
      <c r="A146" s="6" t="s">
        <v>312</v>
      </c>
      <c r="B146" s="6" t="s">
        <v>324</v>
      </c>
      <c r="C146" s="6" t="s">
        <v>161</v>
      </c>
      <c r="D146" s="23" t="s">
        <v>325</v>
      </c>
      <c r="E146" s="43">
        <f>IFERROR(__xludf.DUMMYFUNCTION("IF(ISBLANK(D146), """", COUNTA(SPLIT(D146, "" "")))"),478.0)</f>
        <v>478</v>
      </c>
      <c r="F146" s="47"/>
      <c r="G146" s="47"/>
      <c r="H146" s="4"/>
      <c r="I146" s="4"/>
      <c r="J146" s="4"/>
      <c r="K146" s="4"/>
      <c r="L146" s="4"/>
      <c r="M146" s="4"/>
      <c r="N146" s="4"/>
      <c r="O146" s="4"/>
      <c r="P146" s="4"/>
      <c r="Q146" s="4"/>
      <c r="R146" s="4"/>
      <c r="S146" s="4"/>
      <c r="T146" s="4"/>
      <c r="U146" s="4"/>
      <c r="V146" s="4"/>
      <c r="W146" s="4"/>
      <c r="X146" s="4"/>
      <c r="Y146" s="4"/>
      <c r="Z146" s="4"/>
      <c r="AA146" s="4"/>
    </row>
    <row r="147" ht="15.75" customHeight="1">
      <c r="A147" s="6" t="s">
        <v>312</v>
      </c>
      <c r="B147" s="6" t="s">
        <v>326</v>
      </c>
      <c r="C147" s="6" t="s">
        <v>167</v>
      </c>
      <c r="D147" s="23" t="s">
        <v>327</v>
      </c>
      <c r="E147" s="43">
        <f>IFERROR(__xludf.DUMMYFUNCTION("IF(ISBLANK(D147), """", COUNTA(SPLIT(D147, "" "")))"),336.0)</f>
        <v>336</v>
      </c>
      <c r="F147" s="47"/>
      <c r="G147" s="47"/>
      <c r="H147" s="4"/>
      <c r="I147" s="4"/>
      <c r="J147" s="4"/>
      <c r="K147" s="4"/>
      <c r="L147" s="4"/>
      <c r="M147" s="4"/>
      <c r="N147" s="4"/>
      <c r="O147" s="4"/>
      <c r="P147" s="4"/>
      <c r="Q147" s="4"/>
      <c r="R147" s="4"/>
      <c r="S147" s="4"/>
      <c r="T147" s="4"/>
      <c r="U147" s="4"/>
      <c r="V147" s="4"/>
      <c r="W147" s="4"/>
      <c r="X147" s="4"/>
      <c r="Y147" s="4"/>
      <c r="Z147" s="4"/>
      <c r="AA147" s="4"/>
    </row>
    <row r="148" ht="15.75" customHeight="1">
      <c r="A148" s="6" t="s">
        <v>312</v>
      </c>
      <c r="B148" s="6" t="s">
        <v>328</v>
      </c>
      <c r="C148" s="6" t="s">
        <v>96</v>
      </c>
      <c r="D148" s="23" t="s">
        <v>329</v>
      </c>
      <c r="E148" s="43">
        <f>IFERROR(__xludf.DUMMYFUNCTION("IF(ISBLANK(D148), """", COUNTA(SPLIT(D148, "" "")))"),339.0)</f>
        <v>339</v>
      </c>
      <c r="F148" s="47"/>
      <c r="G148" s="47"/>
      <c r="H148" s="4"/>
      <c r="I148" s="4"/>
      <c r="J148" s="4"/>
      <c r="K148" s="4"/>
      <c r="L148" s="4"/>
      <c r="M148" s="4"/>
      <c r="N148" s="4"/>
      <c r="O148" s="4"/>
      <c r="P148" s="4"/>
      <c r="Q148" s="4"/>
      <c r="R148" s="4"/>
      <c r="S148" s="4"/>
      <c r="T148" s="4"/>
      <c r="U148" s="4"/>
      <c r="V148" s="4"/>
      <c r="W148" s="4"/>
      <c r="X148" s="4"/>
      <c r="Y148" s="4"/>
      <c r="Z148" s="4"/>
      <c r="AA148" s="4"/>
    </row>
    <row r="149" ht="15.75" customHeight="1">
      <c r="A149" s="6" t="s">
        <v>312</v>
      </c>
      <c r="B149" s="6" t="s">
        <v>330</v>
      </c>
      <c r="C149" s="6" t="s">
        <v>173</v>
      </c>
      <c r="D149" s="23" t="s">
        <v>331</v>
      </c>
      <c r="E149" s="43">
        <f>IFERROR(__xludf.DUMMYFUNCTION("IF(ISBLANK(D149), """", COUNTA(SPLIT(D149, "" "")))"),849.0)</f>
        <v>849</v>
      </c>
      <c r="F149" s="47"/>
      <c r="G149" s="47"/>
      <c r="H149" s="4"/>
      <c r="I149" s="4"/>
      <c r="J149" s="4"/>
      <c r="K149" s="4"/>
      <c r="L149" s="4"/>
      <c r="M149" s="4"/>
      <c r="N149" s="4"/>
      <c r="O149" s="4"/>
      <c r="P149" s="4"/>
      <c r="Q149" s="4"/>
      <c r="R149" s="4"/>
      <c r="S149" s="4"/>
      <c r="T149" s="4"/>
      <c r="U149" s="4"/>
      <c r="V149" s="4"/>
      <c r="W149" s="4"/>
      <c r="X149" s="4"/>
      <c r="Y149" s="4"/>
      <c r="Z149" s="4"/>
      <c r="AA149" s="4"/>
    </row>
    <row r="150" ht="15.75" customHeight="1">
      <c r="A150" s="6" t="s">
        <v>312</v>
      </c>
      <c r="B150" s="6" t="s">
        <v>332</v>
      </c>
      <c r="C150" s="6" t="s">
        <v>62</v>
      </c>
      <c r="D150" s="23" t="s">
        <v>333</v>
      </c>
      <c r="E150" s="43">
        <f>IFERROR(__xludf.DUMMYFUNCTION("IF(ISBLANK(D150), """", COUNTA(SPLIT(D150, "" "")))"),961.0)</f>
        <v>961</v>
      </c>
      <c r="F150" s="47"/>
      <c r="G150" s="47"/>
      <c r="H150" s="4"/>
      <c r="I150" s="4"/>
      <c r="J150" s="4"/>
      <c r="K150" s="4"/>
      <c r="L150" s="4"/>
      <c r="M150" s="4"/>
      <c r="N150" s="4"/>
      <c r="O150" s="4"/>
      <c r="P150" s="4"/>
      <c r="Q150" s="4"/>
      <c r="R150" s="4"/>
      <c r="S150" s="4"/>
      <c r="T150" s="4"/>
      <c r="U150" s="4"/>
      <c r="V150" s="4"/>
      <c r="W150" s="4"/>
      <c r="X150" s="4"/>
      <c r="Y150" s="4"/>
      <c r="Z150" s="4"/>
      <c r="AA150" s="4"/>
    </row>
    <row r="151" ht="15.75" customHeight="1">
      <c r="A151" s="6" t="s">
        <v>312</v>
      </c>
      <c r="B151" s="6" t="s">
        <v>334</v>
      </c>
      <c r="C151" s="6" t="s">
        <v>184</v>
      </c>
      <c r="D151" s="23" t="s">
        <v>335</v>
      </c>
      <c r="E151" s="43">
        <f>IFERROR(__xludf.DUMMYFUNCTION("IF(ISBLANK(D151), """", COUNTA(SPLIT(D151, "" "")))"),412.0)</f>
        <v>412</v>
      </c>
      <c r="F151" s="47"/>
      <c r="G151" s="47"/>
      <c r="H151" s="4"/>
      <c r="I151" s="4"/>
      <c r="J151" s="4"/>
      <c r="K151" s="4"/>
      <c r="L151" s="4"/>
      <c r="M151" s="4"/>
      <c r="N151" s="4"/>
      <c r="O151" s="4"/>
      <c r="P151" s="4"/>
      <c r="Q151" s="4"/>
      <c r="R151" s="4"/>
      <c r="S151" s="4"/>
      <c r="T151" s="4"/>
      <c r="U151" s="4"/>
      <c r="V151" s="4"/>
      <c r="W151" s="4"/>
      <c r="X151" s="4"/>
      <c r="Y151" s="4"/>
      <c r="Z151" s="4"/>
      <c r="AA151" s="4"/>
    </row>
    <row r="152" ht="15.75" customHeight="1">
      <c r="A152" s="6" t="s">
        <v>312</v>
      </c>
      <c r="B152" s="6" t="s">
        <v>336</v>
      </c>
      <c r="C152" s="6" t="s">
        <v>337</v>
      </c>
      <c r="D152" s="23" t="s">
        <v>338</v>
      </c>
      <c r="E152" s="43">
        <f>IFERROR(__xludf.DUMMYFUNCTION("IF(ISBLANK(D152), """", COUNTA(SPLIT(D152, "" "")))"),378.0)</f>
        <v>378</v>
      </c>
      <c r="F152" s="47"/>
      <c r="G152" s="47"/>
      <c r="H152" s="4"/>
      <c r="I152" s="4"/>
      <c r="J152" s="4"/>
      <c r="K152" s="4"/>
      <c r="L152" s="4"/>
      <c r="M152" s="4"/>
      <c r="N152" s="4"/>
      <c r="O152" s="4"/>
      <c r="P152" s="4"/>
      <c r="Q152" s="4"/>
      <c r="R152" s="4"/>
      <c r="S152" s="4"/>
      <c r="T152" s="4"/>
      <c r="U152" s="4"/>
      <c r="V152" s="4"/>
      <c r="W152" s="4"/>
      <c r="X152" s="4"/>
      <c r="Y152" s="4"/>
      <c r="Z152" s="4"/>
      <c r="AA152" s="4"/>
    </row>
    <row r="153" ht="15.75" customHeight="1">
      <c r="A153" s="6" t="s">
        <v>312</v>
      </c>
      <c r="B153" s="6" t="s">
        <v>339</v>
      </c>
      <c r="C153" s="6" t="s">
        <v>72</v>
      </c>
      <c r="D153" s="23" t="s">
        <v>340</v>
      </c>
      <c r="E153" s="43">
        <f>IFERROR(__xludf.DUMMYFUNCTION("IF(ISBLANK(D153), """", COUNTA(SPLIT(D153, "" "")))"),964.0)</f>
        <v>964</v>
      </c>
      <c r="F153" s="47"/>
      <c r="G153" s="47"/>
      <c r="H153" s="4"/>
      <c r="I153" s="4"/>
      <c r="J153" s="4"/>
      <c r="K153" s="4"/>
      <c r="L153" s="4"/>
      <c r="M153" s="4"/>
      <c r="N153" s="4"/>
      <c r="O153" s="4"/>
      <c r="P153" s="4"/>
      <c r="Q153" s="4"/>
      <c r="R153" s="4"/>
      <c r="S153" s="4"/>
      <c r="T153" s="4"/>
      <c r="U153" s="4"/>
      <c r="V153" s="4"/>
      <c r="W153" s="4"/>
      <c r="X153" s="4"/>
      <c r="Y153" s="4"/>
      <c r="Z153" s="4"/>
      <c r="AA153" s="4"/>
    </row>
    <row r="154" ht="15.75" customHeight="1">
      <c r="A154" s="6" t="s">
        <v>312</v>
      </c>
      <c r="B154" s="6" t="s">
        <v>341</v>
      </c>
      <c r="C154" s="6" t="s">
        <v>72</v>
      </c>
      <c r="D154" s="23" t="s">
        <v>342</v>
      </c>
      <c r="E154" s="43">
        <f>IFERROR(__xludf.DUMMYFUNCTION("IF(ISBLANK(D154), """", COUNTA(SPLIT(D154, "" "")))"),1124.0)</f>
        <v>1124</v>
      </c>
      <c r="F154" s="47"/>
      <c r="G154" s="47"/>
      <c r="H154" s="4"/>
      <c r="I154" s="4"/>
      <c r="J154" s="4"/>
      <c r="K154" s="4"/>
      <c r="L154" s="4"/>
      <c r="M154" s="4"/>
      <c r="N154" s="4"/>
      <c r="O154" s="4"/>
      <c r="P154" s="4"/>
      <c r="Q154" s="4"/>
      <c r="R154" s="4"/>
      <c r="S154" s="4"/>
      <c r="T154" s="4"/>
      <c r="U154" s="4"/>
      <c r="V154" s="4"/>
      <c r="W154" s="4"/>
      <c r="X154" s="4"/>
      <c r="Y154" s="4"/>
      <c r="Z154" s="4"/>
      <c r="AA154" s="4"/>
    </row>
    <row r="155" ht="15.75" customHeight="1">
      <c r="A155" s="6" t="s">
        <v>312</v>
      </c>
      <c r="B155" s="6" t="s">
        <v>343</v>
      </c>
      <c r="C155" s="6" t="s">
        <v>77</v>
      </c>
      <c r="D155" s="23" t="s">
        <v>344</v>
      </c>
      <c r="E155" s="43">
        <f>IFERROR(__xludf.DUMMYFUNCTION("IF(ISBLANK(D155), """", COUNTA(SPLIT(D155, "" "")))"),226.0)</f>
        <v>226</v>
      </c>
      <c r="F155" s="47"/>
      <c r="G155" s="47"/>
      <c r="H155" s="4"/>
      <c r="I155" s="4"/>
      <c r="J155" s="4"/>
      <c r="K155" s="4"/>
      <c r="L155" s="4"/>
      <c r="M155" s="4"/>
      <c r="N155" s="4"/>
      <c r="O155" s="4"/>
      <c r="P155" s="4"/>
      <c r="Q155" s="4"/>
      <c r="R155" s="4"/>
      <c r="S155" s="4"/>
      <c r="T155" s="4"/>
      <c r="U155" s="4"/>
      <c r="V155" s="4"/>
      <c r="W155" s="4"/>
      <c r="X155" s="4"/>
      <c r="Y155" s="4"/>
      <c r="Z155" s="4"/>
      <c r="AA155" s="4"/>
    </row>
    <row r="156" ht="15.75" customHeight="1">
      <c r="A156" s="6" t="s">
        <v>312</v>
      </c>
      <c r="B156" s="6" t="s">
        <v>234</v>
      </c>
      <c r="C156" s="6" t="s">
        <v>77</v>
      </c>
      <c r="D156" s="23" t="s">
        <v>345</v>
      </c>
      <c r="E156" s="43">
        <f>IFERROR(__xludf.DUMMYFUNCTION("IF(ISBLANK(D156), """", COUNTA(SPLIT(D156, "" "")))"),697.0)</f>
        <v>697</v>
      </c>
      <c r="F156" s="47"/>
      <c r="G156" s="47"/>
      <c r="H156" s="4"/>
      <c r="I156" s="4"/>
      <c r="J156" s="4"/>
      <c r="K156" s="4"/>
      <c r="L156" s="4"/>
      <c r="M156" s="4"/>
      <c r="N156" s="4"/>
      <c r="O156" s="4"/>
      <c r="P156" s="4"/>
      <c r="Q156" s="4"/>
      <c r="R156" s="4"/>
      <c r="S156" s="4"/>
      <c r="T156" s="4"/>
      <c r="U156" s="4"/>
      <c r="V156" s="4"/>
      <c r="W156" s="4"/>
      <c r="X156" s="4"/>
      <c r="Y156" s="4"/>
      <c r="Z156" s="4"/>
      <c r="AA156" s="4"/>
    </row>
    <row r="157" ht="15.75" customHeight="1">
      <c r="A157" s="6" t="s">
        <v>312</v>
      </c>
      <c r="B157" s="6" t="s">
        <v>346</v>
      </c>
      <c r="C157" s="6" t="s">
        <v>77</v>
      </c>
      <c r="D157" s="23" t="s">
        <v>347</v>
      </c>
      <c r="E157" s="43">
        <f>IFERROR(__xludf.DUMMYFUNCTION("IF(ISBLANK(D157), """", COUNTA(SPLIT(D157, "" "")))"),1167.0)</f>
        <v>1167</v>
      </c>
      <c r="F157" s="47"/>
      <c r="G157" s="47"/>
      <c r="H157" s="4"/>
      <c r="I157" s="4"/>
      <c r="J157" s="4"/>
      <c r="K157" s="4"/>
      <c r="L157" s="4"/>
      <c r="M157" s="4"/>
      <c r="N157" s="4"/>
      <c r="O157" s="4"/>
      <c r="P157" s="4"/>
      <c r="Q157" s="4"/>
      <c r="R157" s="4"/>
      <c r="S157" s="4"/>
      <c r="T157" s="4"/>
      <c r="U157" s="4"/>
      <c r="V157" s="4"/>
      <c r="W157" s="4"/>
      <c r="X157" s="4"/>
      <c r="Y157" s="4"/>
      <c r="Z157" s="4"/>
      <c r="AA157" s="4"/>
    </row>
    <row r="158" ht="15.75" customHeight="1">
      <c r="A158" s="6" t="s">
        <v>312</v>
      </c>
      <c r="B158" s="6" t="s">
        <v>348</v>
      </c>
      <c r="C158" s="6" t="s">
        <v>77</v>
      </c>
      <c r="D158" s="23" t="s">
        <v>349</v>
      </c>
      <c r="E158" s="43">
        <f>IFERROR(__xludf.DUMMYFUNCTION("IF(ISBLANK(D158), """", COUNTA(SPLIT(D158, "" "")))"),1034.0)</f>
        <v>1034</v>
      </c>
      <c r="F158" s="47"/>
      <c r="G158" s="47"/>
      <c r="H158" s="4"/>
      <c r="I158" s="4"/>
      <c r="J158" s="4"/>
      <c r="K158" s="4"/>
      <c r="L158" s="4"/>
      <c r="M158" s="4"/>
      <c r="N158" s="4"/>
      <c r="O158" s="4"/>
      <c r="P158" s="4"/>
      <c r="Q158" s="4"/>
      <c r="R158" s="4"/>
      <c r="S158" s="4"/>
      <c r="T158" s="4"/>
      <c r="U158" s="4"/>
      <c r="V158" s="4"/>
      <c r="W158" s="4"/>
      <c r="X158" s="4"/>
      <c r="Y158" s="4"/>
      <c r="Z158" s="4"/>
      <c r="AA158" s="4"/>
    </row>
    <row r="159" ht="15.75" customHeight="1">
      <c r="A159" s="6" t="s">
        <v>312</v>
      </c>
      <c r="B159" s="6" t="s">
        <v>350</v>
      </c>
      <c r="C159" s="6" t="s">
        <v>77</v>
      </c>
      <c r="D159" s="23" t="s">
        <v>351</v>
      </c>
      <c r="E159" s="43">
        <f>IFERROR(__xludf.DUMMYFUNCTION("IF(ISBLANK(D159), """", COUNTA(SPLIT(D159, "" "")))"),1588.0)</f>
        <v>1588</v>
      </c>
      <c r="F159" s="47"/>
      <c r="G159" s="47"/>
      <c r="H159" s="4"/>
      <c r="I159" s="4"/>
      <c r="J159" s="4"/>
      <c r="K159" s="4"/>
      <c r="L159" s="4"/>
      <c r="M159" s="4"/>
      <c r="N159" s="4"/>
      <c r="O159" s="4"/>
      <c r="P159" s="4"/>
      <c r="Q159" s="4"/>
      <c r="R159" s="4"/>
      <c r="S159" s="4"/>
      <c r="T159" s="4"/>
      <c r="U159" s="4"/>
      <c r="V159" s="4"/>
      <c r="W159" s="4"/>
      <c r="X159" s="4"/>
      <c r="Y159" s="4"/>
      <c r="Z159" s="4"/>
      <c r="AA159" s="4"/>
    </row>
    <row r="160" ht="15.75" customHeight="1">
      <c r="A160" s="6" t="s">
        <v>312</v>
      </c>
      <c r="B160" s="6" t="s">
        <v>352</v>
      </c>
      <c r="C160" s="6" t="s">
        <v>77</v>
      </c>
      <c r="D160" s="23" t="s">
        <v>353</v>
      </c>
      <c r="E160" s="43">
        <f>IFERROR(__xludf.DUMMYFUNCTION("IF(ISBLANK(D160), """", COUNTA(SPLIT(D160, "" "")))"),1690.0)</f>
        <v>1690</v>
      </c>
      <c r="F160" s="47"/>
      <c r="G160" s="47"/>
      <c r="H160" s="4"/>
      <c r="I160" s="4"/>
      <c r="J160" s="4"/>
      <c r="K160" s="4"/>
      <c r="L160" s="4"/>
      <c r="M160" s="4"/>
      <c r="N160" s="4"/>
      <c r="O160" s="4"/>
      <c r="P160" s="4"/>
      <c r="Q160" s="4"/>
      <c r="R160" s="4"/>
      <c r="S160" s="4"/>
      <c r="T160" s="4"/>
      <c r="U160" s="4"/>
      <c r="V160" s="4"/>
      <c r="W160" s="4"/>
      <c r="X160" s="4"/>
      <c r="Y160" s="4"/>
      <c r="Z160" s="4"/>
      <c r="AA160" s="4"/>
    </row>
    <row r="161" ht="15.75" customHeight="1">
      <c r="A161" s="6" t="s">
        <v>312</v>
      </c>
      <c r="B161" s="6" t="s">
        <v>354</v>
      </c>
      <c r="C161" s="6" t="s">
        <v>355</v>
      </c>
      <c r="D161" s="23" t="s">
        <v>356</v>
      </c>
      <c r="E161" s="43">
        <f>IFERROR(__xludf.DUMMYFUNCTION("IF(ISBLANK(D161), """", COUNTA(SPLIT(D161, "" "")))"),1235.0)</f>
        <v>1235</v>
      </c>
      <c r="F161" s="47"/>
      <c r="G161" s="47"/>
      <c r="H161" s="4"/>
      <c r="I161" s="4"/>
      <c r="J161" s="4"/>
      <c r="K161" s="4"/>
      <c r="L161" s="4"/>
      <c r="M161" s="4"/>
      <c r="N161" s="4"/>
      <c r="O161" s="4"/>
      <c r="P161" s="4"/>
      <c r="Q161" s="4"/>
      <c r="R161" s="4"/>
      <c r="S161" s="4"/>
      <c r="T161" s="4"/>
      <c r="U161" s="4"/>
      <c r="V161" s="4"/>
      <c r="W161" s="4"/>
      <c r="X161" s="4"/>
      <c r="Y161" s="4"/>
      <c r="Z161" s="4"/>
      <c r="AA161" s="4"/>
    </row>
    <row r="162" ht="15.75" customHeight="1">
      <c r="A162" s="6" t="s">
        <v>312</v>
      </c>
      <c r="B162" s="6" t="s">
        <v>357</v>
      </c>
      <c r="C162" s="6" t="s">
        <v>355</v>
      </c>
      <c r="D162" s="23" t="s">
        <v>358</v>
      </c>
      <c r="E162" s="43">
        <f>IFERROR(__xludf.DUMMYFUNCTION("IF(ISBLANK(D162), """", COUNTA(SPLIT(D162, "" "")))"),1885.0)</f>
        <v>1885</v>
      </c>
      <c r="F162" s="47"/>
      <c r="G162" s="47"/>
      <c r="H162" s="4"/>
      <c r="I162" s="4"/>
      <c r="J162" s="4"/>
      <c r="K162" s="4"/>
      <c r="L162" s="4"/>
      <c r="M162" s="4"/>
      <c r="N162" s="4"/>
      <c r="O162" s="4"/>
      <c r="P162" s="4"/>
      <c r="Q162" s="4"/>
      <c r="R162" s="4"/>
      <c r="S162" s="4"/>
      <c r="T162" s="4"/>
      <c r="U162" s="4"/>
      <c r="V162" s="4"/>
      <c r="W162" s="4"/>
      <c r="X162" s="4"/>
      <c r="Y162" s="4"/>
      <c r="Z162" s="4"/>
      <c r="AA162" s="4"/>
    </row>
    <row r="163" ht="15.75" customHeight="1">
      <c r="A163" s="6" t="s">
        <v>312</v>
      </c>
      <c r="B163" s="6" t="s">
        <v>359</v>
      </c>
      <c r="C163" s="6" t="s">
        <v>294</v>
      </c>
      <c r="D163" s="23" t="s">
        <v>360</v>
      </c>
      <c r="E163" s="43">
        <f>IFERROR(__xludf.DUMMYFUNCTION("IF(ISBLANK(D163), """", COUNTA(SPLIT(D163, "" "")))"),359.0)</f>
        <v>359</v>
      </c>
      <c r="F163" s="47"/>
      <c r="G163" s="44"/>
      <c r="H163" s="4"/>
      <c r="I163" s="4"/>
      <c r="J163" s="4"/>
      <c r="K163" s="4"/>
      <c r="L163" s="4"/>
      <c r="M163" s="4"/>
      <c r="N163" s="4"/>
      <c r="O163" s="4"/>
      <c r="P163" s="4"/>
      <c r="Q163" s="4"/>
      <c r="R163" s="4"/>
      <c r="S163" s="4"/>
      <c r="T163" s="4"/>
      <c r="U163" s="4"/>
      <c r="V163" s="4"/>
      <c r="W163" s="4"/>
      <c r="X163" s="4"/>
      <c r="Y163" s="4"/>
      <c r="Z163" s="4"/>
      <c r="AA163" s="4"/>
    </row>
    <row r="164" ht="15.75" customHeight="1">
      <c r="A164" s="6" t="s">
        <v>312</v>
      </c>
      <c r="B164" s="6" t="s">
        <v>361</v>
      </c>
      <c r="C164" s="6" t="s">
        <v>83</v>
      </c>
      <c r="D164" s="23" t="s">
        <v>362</v>
      </c>
      <c r="E164" s="43">
        <f>IFERROR(__xludf.DUMMYFUNCTION("IF(ISBLANK(D164), """", COUNTA(SPLIT(D164, "" "")))"),1269.0)</f>
        <v>1269</v>
      </c>
      <c r="F164" s="47"/>
      <c r="G164" s="44"/>
      <c r="H164" s="4"/>
      <c r="I164" s="4"/>
      <c r="J164" s="4"/>
      <c r="K164" s="4"/>
      <c r="L164" s="4"/>
      <c r="M164" s="4"/>
      <c r="N164" s="4"/>
      <c r="O164" s="4"/>
      <c r="P164" s="4"/>
      <c r="Q164" s="4"/>
      <c r="R164" s="4"/>
      <c r="S164" s="4"/>
      <c r="T164" s="4"/>
      <c r="U164" s="4"/>
      <c r="V164" s="4"/>
      <c r="W164" s="4"/>
      <c r="X164" s="4"/>
      <c r="Y164" s="4"/>
      <c r="Z164" s="4"/>
      <c r="AA164" s="4"/>
    </row>
    <row r="165" ht="15.75" customHeight="1">
      <c r="A165" s="6" t="s">
        <v>312</v>
      </c>
      <c r="B165" s="6" t="s">
        <v>363</v>
      </c>
      <c r="C165" s="6" t="s">
        <v>86</v>
      </c>
      <c r="D165" s="23" t="s">
        <v>364</v>
      </c>
      <c r="E165" s="43">
        <f>IFERROR(__xludf.DUMMYFUNCTION("IF(ISBLANK(D165), """", COUNTA(SPLIT(D165, "" "")))"),1525.0)</f>
        <v>1525</v>
      </c>
      <c r="F165" s="47"/>
      <c r="G165" s="47"/>
      <c r="H165" s="4"/>
      <c r="I165" s="4"/>
      <c r="J165" s="4"/>
      <c r="K165" s="4"/>
      <c r="L165" s="4"/>
      <c r="M165" s="4"/>
      <c r="N165" s="4"/>
      <c r="O165" s="4"/>
      <c r="P165" s="4"/>
      <c r="Q165" s="4"/>
      <c r="R165" s="4"/>
      <c r="S165" s="4"/>
      <c r="T165" s="4"/>
      <c r="U165" s="4"/>
      <c r="V165" s="4"/>
      <c r="W165" s="4"/>
      <c r="X165" s="4"/>
      <c r="Y165" s="4"/>
      <c r="Z165" s="4"/>
      <c r="AA165" s="4"/>
    </row>
    <row r="166" ht="15.75" customHeight="1">
      <c r="A166" s="6" t="s">
        <v>312</v>
      </c>
      <c r="B166" s="6" t="s">
        <v>258</v>
      </c>
      <c r="C166" s="6" t="s">
        <v>86</v>
      </c>
      <c r="D166" s="23" t="s">
        <v>365</v>
      </c>
      <c r="E166" s="43">
        <f>IFERROR(__xludf.DUMMYFUNCTION("IF(ISBLANK(D166), """", COUNTA(SPLIT(D166, "" "")))"),917.0)</f>
        <v>917</v>
      </c>
      <c r="F166" s="47"/>
      <c r="G166" s="47"/>
      <c r="H166" s="4"/>
      <c r="I166" s="4"/>
      <c r="J166" s="4"/>
      <c r="K166" s="4"/>
      <c r="L166" s="4"/>
      <c r="M166" s="4"/>
      <c r="N166" s="4"/>
      <c r="O166" s="4"/>
      <c r="P166" s="4"/>
      <c r="Q166" s="4"/>
      <c r="R166" s="4"/>
      <c r="S166" s="4"/>
      <c r="T166" s="4"/>
      <c r="U166" s="4"/>
      <c r="V166" s="4"/>
      <c r="W166" s="4"/>
      <c r="X166" s="4"/>
      <c r="Y166" s="4"/>
      <c r="Z166" s="4"/>
      <c r="AA166" s="4"/>
    </row>
    <row r="167" ht="15.75" customHeight="1">
      <c r="A167" s="6" t="s">
        <v>366</v>
      </c>
      <c r="B167" s="6" t="s">
        <v>367</v>
      </c>
      <c r="C167" s="6" t="s">
        <v>158</v>
      </c>
      <c r="D167" s="23" t="s">
        <v>368</v>
      </c>
      <c r="E167" s="43">
        <f>IFERROR(__xludf.DUMMYFUNCTION("IF(ISBLANK(D167), """", COUNTA(SPLIT(D167, "" "")))"),221.0)</f>
        <v>221</v>
      </c>
      <c r="F167" s="47"/>
      <c r="G167" s="47"/>
      <c r="H167" s="4"/>
      <c r="I167" s="4"/>
      <c r="J167" s="4"/>
      <c r="K167" s="4"/>
      <c r="L167" s="4"/>
      <c r="M167" s="4"/>
      <c r="N167" s="4"/>
      <c r="O167" s="4"/>
      <c r="P167" s="4"/>
      <c r="Q167" s="4"/>
      <c r="R167" s="4"/>
      <c r="S167" s="4"/>
      <c r="T167" s="4"/>
      <c r="U167" s="4"/>
      <c r="V167" s="4"/>
      <c r="W167" s="4"/>
      <c r="X167" s="4"/>
      <c r="Y167" s="4"/>
      <c r="Z167" s="4"/>
      <c r="AA167" s="4"/>
    </row>
    <row r="168" ht="15.75" customHeight="1">
      <c r="A168" s="6" t="s">
        <v>366</v>
      </c>
      <c r="B168" s="6" t="s">
        <v>369</v>
      </c>
      <c r="C168" s="6" t="s">
        <v>99</v>
      </c>
      <c r="D168" s="23" t="s">
        <v>370</v>
      </c>
      <c r="E168" s="43">
        <f>IFERROR(__xludf.DUMMYFUNCTION("IF(ISBLANK(D168), """", COUNTA(SPLIT(D168, "" "")))"),423.0)</f>
        <v>423</v>
      </c>
      <c r="F168" s="47"/>
      <c r="G168" s="47"/>
      <c r="H168" s="4"/>
      <c r="I168" s="4"/>
      <c r="J168" s="4"/>
      <c r="K168" s="4"/>
      <c r="L168" s="4"/>
      <c r="M168" s="4"/>
      <c r="N168" s="4"/>
      <c r="O168" s="4"/>
      <c r="P168" s="4"/>
      <c r="Q168" s="4"/>
      <c r="R168" s="4"/>
      <c r="S168" s="4"/>
      <c r="T168" s="4"/>
      <c r="U168" s="4"/>
      <c r="V168" s="4"/>
      <c r="W168" s="4"/>
      <c r="X168" s="4"/>
      <c r="Y168" s="4"/>
      <c r="Z168" s="4"/>
      <c r="AA168" s="4"/>
    </row>
    <row r="169" ht="15.75" customHeight="1">
      <c r="A169" s="6" t="s">
        <v>366</v>
      </c>
      <c r="B169" s="6" t="s">
        <v>371</v>
      </c>
      <c r="C169" s="6" t="s">
        <v>284</v>
      </c>
      <c r="D169" s="23" t="s">
        <v>372</v>
      </c>
      <c r="E169" s="43">
        <f>IFERROR(__xludf.DUMMYFUNCTION("IF(ISBLANK(D169), """", COUNTA(SPLIT(D169, "" "")))"),408.0)</f>
        <v>408</v>
      </c>
      <c r="F169" s="47"/>
      <c r="G169" s="47"/>
      <c r="H169" s="4"/>
      <c r="I169" s="4"/>
      <c r="J169" s="4"/>
      <c r="K169" s="4"/>
      <c r="L169" s="4"/>
      <c r="M169" s="4"/>
      <c r="N169" s="4"/>
      <c r="O169" s="4"/>
      <c r="P169" s="4"/>
      <c r="Q169" s="4"/>
      <c r="R169" s="4"/>
      <c r="S169" s="4"/>
      <c r="T169" s="4"/>
      <c r="U169" s="4"/>
      <c r="V169" s="4"/>
      <c r="W169" s="4"/>
      <c r="X169" s="4"/>
      <c r="Y169" s="4"/>
      <c r="Z169" s="4"/>
      <c r="AA169" s="4"/>
    </row>
    <row r="170" ht="15.75" customHeight="1">
      <c r="A170" s="6" t="s">
        <v>366</v>
      </c>
      <c r="B170" s="6" t="s">
        <v>373</v>
      </c>
      <c r="C170" s="6" t="s">
        <v>106</v>
      </c>
      <c r="D170" s="23" t="s">
        <v>374</v>
      </c>
      <c r="E170" s="43">
        <f>IFERROR(__xludf.DUMMYFUNCTION("IF(ISBLANK(D170), """", COUNTA(SPLIT(D170, "" "")))"),543.0)</f>
        <v>543</v>
      </c>
      <c r="F170" s="47"/>
      <c r="G170" s="47"/>
      <c r="H170" s="4"/>
      <c r="I170" s="4"/>
      <c r="J170" s="4"/>
      <c r="K170" s="4"/>
      <c r="L170" s="4"/>
      <c r="M170" s="4"/>
      <c r="N170" s="4"/>
      <c r="O170" s="4"/>
      <c r="P170" s="4"/>
      <c r="Q170" s="4"/>
      <c r="R170" s="4"/>
      <c r="S170" s="4"/>
      <c r="T170" s="4"/>
      <c r="U170" s="4"/>
      <c r="V170" s="4"/>
      <c r="W170" s="4"/>
      <c r="X170" s="4"/>
      <c r="Y170" s="4"/>
      <c r="Z170" s="4"/>
      <c r="AA170" s="4"/>
    </row>
    <row r="171" ht="15.75" customHeight="1">
      <c r="A171" s="6" t="s">
        <v>366</v>
      </c>
      <c r="B171" s="6" t="s">
        <v>375</v>
      </c>
      <c r="C171" s="6" t="s">
        <v>109</v>
      </c>
      <c r="D171" s="23" t="s">
        <v>376</v>
      </c>
      <c r="E171" s="43">
        <f>IFERROR(__xludf.DUMMYFUNCTION("IF(ISBLANK(D171), """", COUNTA(SPLIT(D171, "" "")))"),221.0)</f>
        <v>221</v>
      </c>
      <c r="F171" s="47"/>
      <c r="G171" s="47"/>
      <c r="H171" s="4"/>
      <c r="I171" s="4"/>
      <c r="J171" s="4"/>
      <c r="K171" s="4"/>
      <c r="L171" s="4"/>
      <c r="M171" s="4"/>
      <c r="N171" s="4"/>
      <c r="O171" s="4"/>
      <c r="P171" s="4"/>
      <c r="Q171" s="4"/>
      <c r="R171" s="4"/>
      <c r="S171" s="4"/>
      <c r="T171" s="4"/>
      <c r="U171" s="4"/>
      <c r="V171" s="4"/>
      <c r="W171" s="4"/>
      <c r="X171" s="4"/>
      <c r="Y171" s="4"/>
      <c r="Z171" s="4"/>
      <c r="AA171" s="4"/>
    </row>
    <row r="172" ht="15.75" customHeight="1">
      <c r="A172" s="6" t="s">
        <v>366</v>
      </c>
      <c r="B172" s="6" t="s">
        <v>377</v>
      </c>
      <c r="C172" s="6" t="s">
        <v>72</v>
      </c>
      <c r="D172" s="23" t="s">
        <v>378</v>
      </c>
      <c r="E172" s="43">
        <f>IFERROR(__xludf.DUMMYFUNCTION("IF(ISBLANK(D172), """", COUNTA(SPLIT(D172, "" "")))"),176.0)</f>
        <v>176</v>
      </c>
      <c r="F172" s="47"/>
      <c r="G172" s="47"/>
      <c r="H172" s="4"/>
      <c r="I172" s="4"/>
      <c r="J172" s="4"/>
      <c r="K172" s="4"/>
      <c r="L172" s="4"/>
      <c r="M172" s="4"/>
      <c r="N172" s="4"/>
      <c r="O172" s="4"/>
      <c r="P172" s="4"/>
      <c r="Q172" s="4"/>
      <c r="R172" s="4"/>
      <c r="S172" s="4"/>
      <c r="T172" s="4"/>
      <c r="U172" s="4"/>
      <c r="V172" s="4"/>
      <c r="W172" s="4"/>
      <c r="X172" s="4"/>
      <c r="Y172" s="4"/>
      <c r="Z172" s="4"/>
      <c r="AA172" s="4"/>
    </row>
    <row r="173" ht="15.75" customHeight="1">
      <c r="A173" s="6" t="s">
        <v>366</v>
      </c>
      <c r="B173" s="6" t="s">
        <v>379</v>
      </c>
      <c r="C173" s="6" t="s">
        <v>72</v>
      </c>
      <c r="D173" s="23" t="s">
        <v>380</v>
      </c>
      <c r="E173" s="43">
        <f>IFERROR(__xludf.DUMMYFUNCTION("IF(ISBLANK(D173), """", COUNTA(SPLIT(D173, "" "")))"),442.0)</f>
        <v>442</v>
      </c>
      <c r="F173" s="47"/>
      <c r="G173" s="47"/>
      <c r="H173" s="4"/>
      <c r="I173" s="4"/>
      <c r="J173" s="4"/>
      <c r="K173" s="4"/>
      <c r="L173" s="4"/>
      <c r="M173" s="4"/>
      <c r="N173" s="4"/>
      <c r="O173" s="4"/>
      <c r="P173" s="4"/>
      <c r="Q173" s="4"/>
      <c r="R173" s="4"/>
      <c r="S173" s="4"/>
      <c r="T173" s="4"/>
      <c r="U173" s="4"/>
      <c r="V173" s="4"/>
      <c r="W173" s="4"/>
      <c r="X173" s="4"/>
      <c r="Y173" s="4"/>
      <c r="Z173" s="4"/>
      <c r="AA173" s="4"/>
    </row>
    <row r="174" ht="15.75" customHeight="1">
      <c r="A174" s="6" t="s">
        <v>366</v>
      </c>
      <c r="B174" s="34" t="s">
        <v>381</v>
      </c>
      <c r="C174" s="6" t="s">
        <v>116</v>
      </c>
      <c r="D174" s="23" t="s">
        <v>382</v>
      </c>
      <c r="E174" s="43">
        <f>IFERROR(__xludf.DUMMYFUNCTION("IF(ISBLANK(D174), """", COUNTA(SPLIT(D174, "" "")))"),159.0)</f>
        <v>159</v>
      </c>
      <c r="F174" s="47"/>
      <c r="G174" s="47"/>
      <c r="H174" s="4"/>
      <c r="I174" s="4"/>
      <c r="J174" s="4"/>
      <c r="K174" s="4"/>
      <c r="L174" s="4"/>
      <c r="M174" s="4"/>
      <c r="N174" s="4"/>
      <c r="O174" s="4"/>
      <c r="P174" s="4"/>
      <c r="Q174" s="4"/>
      <c r="R174" s="4"/>
      <c r="S174" s="4"/>
      <c r="T174" s="4"/>
      <c r="U174" s="4"/>
      <c r="V174" s="4"/>
      <c r="W174" s="4"/>
      <c r="X174" s="4"/>
      <c r="Y174" s="4"/>
      <c r="Z174" s="4"/>
      <c r="AA174" s="4"/>
    </row>
    <row r="175" ht="15.75" customHeight="1">
      <c r="A175" s="6" t="s">
        <v>366</v>
      </c>
      <c r="B175" s="6" t="s">
        <v>383</v>
      </c>
      <c r="C175" s="6" t="s">
        <v>116</v>
      </c>
      <c r="D175" s="23" t="s">
        <v>384</v>
      </c>
      <c r="E175" s="43">
        <f>IFERROR(__xludf.DUMMYFUNCTION("IF(ISBLANK(D175), """", COUNTA(SPLIT(D175, "" "")))"),261.0)</f>
        <v>261</v>
      </c>
      <c r="F175" s="47"/>
      <c r="G175" s="47"/>
      <c r="H175" s="4"/>
      <c r="I175" s="4"/>
      <c r="J175" s="4"/>
      <c r="K175" s="4"/>
      <c r="L175" s="4"/>
      <c r="M175" s="4"/>
      <c r="N175" s="4"/>
      <c r="O175" s="4"/>
      <c r="P175" s="4"/>
      <c r="Q175" s="4"/>
      <c r="R175" s="4"/>
      <c r="S175" s="4"/>
      <c r="T175" s="4"/>
      <c r="U175" s="4"/>
      <c r="V175" s="4"/>
      <c r="W175" s="4"/>
      <c r="X175" s="4"/>
      <c r="Y175" s="4"/>
      <c r="Z175" s="4"/>
      <c r="AA175" s="4"/>
    </row>
    <row r="176" ht="15.75" customHeight="1">
      <c r="A176" s="6" t="s">
        <v>366</v>
      </c>
      <c r="B176" s="6" t="s">
        <v>385</v>
      </c>
      <c r="C176" s="6" t="s">
        <v>116</v>
      </c>
      <c r="D176" s="23" t="s">
        <v>386</v>
      </c>
      <c r="E176" s="43">
        <f>IFERROR(__xludf.DUMMYFUNCTION("IF(ISBLANK(D176), """", COUNTA(SPLIT(D176, "" "")))"),289.0)</f>
        <v>289</v>
      </c>
      <c r="F176" s="47"/>
      <c r="G176" s="47"/>
      <c r="H176" s="4"/>
      <c r="I176" s="4"/>
      <c r="J176" s="4"/>
      <c r="K176" s="4"/>
      <c r="L176" s="4"/>
      <c r="M176" s="4"/>
      <c r="N176" s="4"/>
      <c r="O176" s="4"/>
      <c r="P176" s="4"/>
      <c r="Q176" s="4"/>
      <c r="R176" s="4"/>
      <c r="S176" s="4"/>
      <c r="T176" s="4"/>
      <c r="U176" s="4"/>
      <c r="V176" s="4"/>
      <c r="W176" s="4"/>
      <c r="X176" s="4"/>
      <c r="Y176" s="4"/>
      <c r="Z176" s="4"/>
      <c r="AA176" s="4"/>
    </row>
    <row r="177" ht="15.75" customHeight="1">
      <c r="A177" s="6" t="s">
        <v>366</v>
      </c>
      <c r="B177" s="6" t="s">
        <v>387</v>
      </c>
      <c r="C177" s="6" t="s">
        <v>116</v>
      </c>
      <c r="D177" s="23" t="s">
        <v>388</v>
      </c>
      <c r="E177" s="43">
        <f>IFERROR(__xludf.DUMMYFUNCTION("IF(ISBLANK(D177), """", COUNTA(SPLIT(D177, "" "")))"),444.0)</f>
        <v>444</v>
      </c>
      <c r="F177" s="47"/>
      <c r="G177" s="47"/>
      <c r="H177" s="4"/>
      <c r="I177" s="4"/>
      <c r="J177" s="4"/>
      <c r="K177" s="4"/>
      <c r="L177" s="4"/>
      <c r="M177" s="4"/>
      <c r="N177" s="4"/>
      <c r="O177" s="4"/>
      <c r="P177" s="4"/>
      <c r="Q177" s="4"/>
      <c r="R177" s="4"/>
      <c r="S177" s="4"/>
      <c r="T177" s="4"/>
      <c r="U177" s="4"/>
      <c r="V177" s="4"/>
      <c r="W177" s="4"/>
      <c r="X177" s="4"/>
      <c r="Y177" s="4"/>
      <c r="Z177" s="4"/>
      <c r="AA177" s="4"/>
    </row>
    <row r="178" ht="15.75" customHeight="1">
      <c r="A178" s="6" t="s">
        <v>366</v>
      </c>
      <c r="B178" s="6" t="s">
        <v>389</v>
      </c>
      <c r="C178" s="6" t="s">
        <v>116</v>
      </c>
      <c r="D178" s="23" t="s">
        <v>390</v>
      </c>
      <c r="E178" s="43">
        <f>IFERROR(__xludf.DUMMYFUNCTION("IF(ISBLANK(D178), """", COUNTA(SPLIT(D178, "" "")))"),554.0)</f>
        <v>554</v>
      </c>
      <c r="F178" s="47"/>
      <c r="G178" s="47"/>
      <c r="H178" s="4"/>
      <c r="I178" s="4"/>
      <c r="J178" s="4"/>
      <c r="K178" s="4"/>
      <c r="L178" s="4"/>
      <c r="M178" s="4"/>
      <c r="N178" s="4"/>
      <c r="O178" s="4"/>
      <c r="P178" s="4"/>
      <c r="Q178" s="4"/>
      <c r="R178" s="4"/>
      <c r="S178" s="4"/>
      <c r="T178" s="4"/>
      <c r="U178" s="4"/>
      <c r="V178" s="4"/>
      <c r="W178" s="4"/>
      <c r="X178" s="4"/>
      <c r="Y178" s="4"/>
      <c r="Z178" s="4"/>
      <c r="AA178" s="4"/>
    </row>
    <row r="179" ht="15.75" customHeight="1">
      <c r="A179" s="6" t="s">
        <v>366</v>
      </c>
      <c r="B179" s="6" t="s">
        <v>391</v>
      </c>
      <c r="C179" s="6" t="s">
        <v>116</v>
      </c>
      <c r="D179" s="23" t="s">
        <v>392</v>
      </c>
      <c r="E179" s="43">
        <f>IFERROR(__xludf.DUMMYFUNCTION("IF(ISBLANK(D179), """", COUNTA(SPLIT(D179, "" "")))"),941.0)</f>
        <v>941</v>
      </c>
      <c r="F179" s="47"/>
      <c r="G179" s="47"/>
      <c r="H179" s="4"/>
      <c r="I179" s="4"/>
      <c r="J179" s="4"/>
      <c r="K179" s="4"/>
      <c r="L179" s="4"/>
      <c r="M179" s="4"/>
      <c r="N179" s="4"/>
      <c r="O179" s="4"/>
      <c r="P179" s="4"/>
      <c r="Q179" s="4"/>
      <c r="R179" s="4"/>
      <c r="S179" s="4"/>
      <c r="T179" s="4"/>
      <c r="U179" s="4"/>
      <c r="V179" s="4"/>
      <c r="W179" s="4"/>
      <c r="X179" s="4"/>
      <c r="Y179" s="4"/>
      <c r="Z179" s="4"/>
      <c r="AA179" s="4"/>
    </row>
    <row r="180" ht="15.75" customHeight="1">
      <c r="A180" s="6" t="s">
        <v>366</v>
      </c>
      <c r="B180" s="6" t="s">
        <v>393</v>
      </c>
      <c r="C180" s="6" t="s">
        <v>77</v>
      </c>
      <c r="D180" s="23" t="s">
        <v>394</v>
      </c>
      <c r="E180" s="43">
        <f>IFERROR(__xludf.DUMMYFUNCTION("IF(ISBLANK(D180), """", COUNTA(SPLIT(D180, "" "")))"),132.0)</f>
        <v>132</v>
      </c>
      <c r="F180" s="47"/>
      <c r="G180" s="47"/>
      <c r="H180" s="4"/>
      <c r="I180" s="4"/>
      <c r="J180" s="4"/>
      <c r="K180" s="4"/>
      <c r="L180" s="4"/>
      <c r="M180" s="4"/>
      <c r="N180" s="4"/>
      <c r="O180" s="4"/>
      <c r="P180" s="4"/>
      <c r="Q180" s="4"/>
      <c r="R180" s="4"/>
      <c r="S180" s="4"/>
      <c r="T180" s="4"/>
      <c r="U180" s="4"/>
      <c r="V180" s="4"/>
      <c r="W180" s="4"/>
      <c r="X180" s="4"/>
      <c r="Y180" s="4"/>
      <c r="Z180" s="4"/>
      <c r="AA180" s="4"/>
    </row>
    <row r="181" ht="15.75" customHeight="1">
      <c r="A181" s="6" t="s">
        <v>366</v>
      </c>
      <c r="B181" s="6" t="s">
        <v>395</v>
      </c>
      <c r="C181" s="6" t="s">
        <v>77</v>
      </c>
      <c r="D181" s="23" t="s">
        <v>396</v>
      </c>
      <c r="E181" s="43">
        <f>IFERROR(__xludf.DUMMYFUNCTION("IF(ISBLANK(D181), """", COUNTA(SPLIT(D181, "" "")))"),759.0)</f>
        <v>759</v>
      </c>
      <c r="F181" s="47"/>
      <c r="G181" s="47"/>
      <c r="H181" s="4"/>
      <c r="I181" s="4"/>
      <c r="J181" s="4"/>
      <c r="K181" s="4"/>
      <c r="L181" s="4"/>
      <c r="M181" s="4"/>
      <c r="N181" s="4"/>
      <c r="O181" s="4"/>
      <c r="P181" s="4"/>
      <c r="Q181" s="4"/>
      <c r="R181" s="4"/>
      <c r="S181" s="4"/>
      <c r="T181" s="4"/>
      <c r="U181" s="4"/>
      <c r="V181" s="4"/>
      <c r="W181" s="4"/>
      <c r="X181" s="4"/>
      <c r="Y181" s="4"/>
      <c r="Z181" s="4"/>
      <c r="AA181" s="4"/>
    </row>
    <row r="182" ht="15.75" customHeight="1">
      <c r="A182" s="6" t="s">
        <v>366</v>
      </c>
      <c r="B182" s="6" t="s">
        <v>397</v>
      </c>
      <c r="C182" s="6" t="s">
        <v>294</v>
      </c>
      <c r="D182" s="23" t="s">
        <v>398</v>
      </c>
      <c r="E182" s="43">
        <f>IFERROR(__xludf.DUMMYFUNCTION("IF(ISBLANK(D182), """", COUNTA(SPLIT(D182, "" "")))"),100.0)</f>
        <v>100</v>
      </c>
      <c r="F182" s="47"/>
      <c r="G182" s="47"/>
      <c r="H182" s="4"/>
      <c r="I182" s="4"/>
      <c r="J182" s="4"/>
      <c r="K182" s="4"/>
      <c r="L182" s="4"/>
      <c r="M182" s="4"/>
      <c r="N182" s="4"/>
      <c r="O182" s="4"/>
      <c r="P182" s="4"/>
      <c r="Q182" s="4"/>
      <c r="R182" s="4"/>
      <c r="S182" s="4"/>
      <c r="T182" s="4"/>
      <c r="U182" s="4"/>
      <c r="V182" s="4"/>
      <c r="W182" s="4"/>
      <c r="X182" s="4"/>
      <c r="Y182" s="4"/>
      <c r="Z182" s="4"/>
      <c r="AA182" s="4"/>
    </row>
    <row r="183" ht="15.75" customHeight="1">
      <c r="A183" s="6" t="s">
        <v>366</v>
      </c>
      <c r="B183" s="6" t="s">
        <v>399</v>
      </c>
      <c r="C183" s="6" t="s">
        <v>80</v>
      </c>
      <c r="D183" s="23" t="s">
        <v>400</v>
      </c>
      <c r="E183" s="43">
        <f>IFERROR(__xludf.DUMMYFUNCTION("IF(ISBLANK(D183), """", COUNTA(SPLIT(D183, "" "")))"),186.0)</f>
        <v>186</v>
      </c>
      <c r="F183" s="47"/>
      <c r="G183" s="47"/>
      <c r="H183" s="4"/>
      <c r="I183" s="4"/>
      <c r="J183" s="4"/>
      <c r="K183" s="4"/>
      <c r="L183" s="4"/>
      <c r="M183" s="4"/>
      <c r="N183" s="4"/>
      <c r="O183" s="4"/>
      <c r="P183" s="4"/>
      <c r="Q183" s="4"/>
      <c r="R183" s="4"/>
      <c r="S183" s="4"/>
      <c r="T183" s="4"/>
      <c r="U183" s="4"/>
      <c r="V183" s="4"/>
      <c r="W183" s="4"/>
      <c r="X183" s="4"/>
      <c r="Y183" s="4"/>
      <c r="Z183" s="4"/>
      <c r="AA183" s="4"/>
    </row>
    <row r="184" ht="15.75" customHeight="1">
      <c r="A184" s="6" t="s">
        <v>366</v>
      </c>
      <c r="B184" s="6" t="s">
        <v>401</v>
      </c>
      <c r="C184" s="6" t="s">
        <v>80</v>
      </c>
      <c r="D184" s="23" t="s">
        <v>402</v>
      </c>
      <c r="E184" s="43">
        <f>IFERROR(__xludf.DUMMYFUNCTION("IF(ISBLANK(D184), """", COUNTA(SPLIT(D184, "" "")))"),251.0)</f>
        <v>251</v>
      </c>
      <c r="F184" s="47"/>
      <c r="G184" s="47"/>
      <c r="H184" s="4"/>
      <c r="I184" s="4"/>
      <c r="J184" s="4"/>
      <c r="K184" s="4"/>
      <c r="L184" s="4"/>
      <c r="M184" s="4"/>
      <c r="N184" s="4"/>
      <c r="O184" s="4"/>
      <c r="P184" s="4"/>
      <c r="Q184" s="4"/>
      <c r="R184" s="4"/>
      <c r="S184" s="4"/>
      <c r="T184" s="4"/>
      <c r="U184" s="4"/>
      <c r="V184" s="4"/>
      <c r="W184" s="4"/>
      <c r="X184" s="4"/>
      <c r="Y184" s="4"/>
      <c r="Z184" s="4"/>
      <c r="AA184" s="4"/>
    </row>
    <row r="185" ht="15.75" customHeight="1">
      <c r="A185" s="6" t="s">
        <v>366</v>
      </c>
      <c r="B185" s="6" t="s">
        <v>403</v>
      </c>
      <c r="C185" s="6" t="s">
        <v>80</v>
      </c>
      <c r="D185" s="23" t="s">
        <v>404</v>
      </c>
      <c r="E185" s="43">
        <f>IFERROR(__xludf.DUMMYFUNCTION("IF(ISBLANK(D185), """", COUNTA(SPLIT(D185, "" "")))"),252.0)</f>
        <v>252</v>
      </c>
      <c r="F185" s="47"/>
      <c r="G185" s="47"/>
      <c r="H185" s="4"/>
      <c r="I185" s="4"/>
      <c r="J185" s="4"/>
      <c r="K185" s="4"/>
      <c r="L185" s="4"/>
      <c r="M185" s="4"/>
      <c r="N185" s="4"/>
      <c r="O185" s="4"/>
      <c r="P185" s="4"/>
      <c r="Q185" s="4"/>
      <c r="R185" s="4"/>
      <c r="S185" s="4"/>
      <c r="T185" s="4"/>
      <c r="U185" s="4"/>
      <c r="V185" s="4"/>
      <c r="W185" s="4"/>
      <c r="X185" s="4"/>
      <c r="Y185" s="4"/>
      <c r="Z185" s="4"/>
      <c r="AA185" s="4"/>
    </row>
    <row r="186" ht="15.75" customHeight="1">
      <c r="A186" s="6" t="s">
        <v>366</v>
      </c>
      <c r="B186" s="6" t="s">
        <v>405</v>
      </c>
      <c r="C186" s="6" t="s">
        <v>83</v>
      </c>
      <c r="D186" s="23" t="s">
        <v>406</v>
      </c>
      <c r="E186" s="43">
        <f>IFERROR(__xludf.DUMMYFUNCTION("IF(ISBLANK(D186), """", COUNTA(SPLIT(D186, "" "")))"),91.0)</f>
        <v>91</v>
      </c>
      <c r="F186" s="47"/>
      <c r="G186" s="47"/>
      <c r="H186" s="4"/>
      <c r="I186" s="4"/>
      <c r="J186" s="4"/>
      <c r="K186" s="4"/>
      <c r="L186" s="4"/>
      <c r="M186" s="4"/>
      <c r="N186" s="4"/>
      <c r="O186" s="4"/>
      <c r="P186" s="4"/>
      <c r="Q186" s="4"/>
      <c r="R186" s="4"/>
      <c r="S186" s="4"/>
      <c r="T186" s="4"/>
      <c r="U186" s="4"/>
      <c r="V186" s="4"/>
      <c r="W186" s="4"/>
      <c r="X186" s="4"/>
      <c r="Y186" s="4"/>
      <c r="Z186" s="4"/>
      <c r="AA186" s="4"/>
    </row>
    <row r="187" ht="15.75" customHeight="1">
      <c r="A187" s="6" t="s">
        <v>407</v>
      </c>
      <c r="B187" s="6" t="s">
        <v>408</v>
      </c>
      <c r="C187" s="6" t="s">
        <v>43</v>
      </c>
      <c r="D187" s="23" t="s">
        <v>409</v>
      </c>
      <c r="E187" s="43">
        <f>IFERROR(__xludf.DUMMYFUNCTION("IF(ISBLANK(D187), """", COUNTA(SPLIT(D187, "" "")))"),676.0)</f>
        <v>676</v>
      </c>
      <c r="F187" s="47"/>
      <c r="G187" s="47"/>
      <c r="H187" s="4"/>
      <c r="I187" s="4"/>
      <c r="J187" s="4"/>
      <c r="K187" s="4"/>
      <c r="L187" s="4"/>
      <c r="M187" s="4"/>
      <c r="N187" s="4"/>
      <c r="O187" s="4"/>
      <c r="P187" s="4"/>
      <c r="Q187" s="4"/>
      <c r="R187" s="4"/>
      <c r="S187" s="4"/>
      <c r="T187" s="4"/>
      <c r="U187" s="4"/>
      <c r="V187" s="4"/>
      <c r="W187" s="4"/>
      <c r="X187" s="4"/>
      <c r="Y187" s="4"/>
      <c r="Z187" s="4"/>
      <c r="AA187" s="4"/>
    </row>
    <row r="188" ht="15.75" customHeight="1">
      <c r="A188" s="6" t="s">
        <v>407</v>
      </c>
      <c r="B188" s="6" t="s">
        <v>410</v>
      </c>
      <c r="C188" s="6" t="s">
        <v>158</v>
      </c>
      <c r="D188" s="23" t="s">
        <v>411</v>
      </c>
      <c r="E188" s="43">
        <f>IFERROR(__xludf.DUMMYFUNCTION("IF(ISBLANK(D188), """", COUNTA(SPLIT(D188, "" "")))"),1019.0)</f>
        <v>1019</v>
      </c>
      <c r="F188" s="47"/>
      <c r="G188" s="47"/>
      <c r="H188" s="4"/>
      <c r="I188" s="4"/>
      <c r="J188" s="4"/>
      <c r="K188" s="4"/>
      <c r="L188" s="4"/>
      <c r="M188" s="4"/>
      <c r="N188" s="4"/>
      <c r="O188" s="4"/>
      <c r="P188" s="4"/>
      <c r="Q188" s="4"/>
      <c r="R188" s="4"/>
      <c r="S188" s="4"/>
      <c r="T188" s="4"/>
      <c r="U188" s="4"/>
      <c r="V188" s="4"/>
      <c r="W188" s="4"/>
      <c r="X188" s="4"/>
      <c r="Y188" s="4"/>
      <c r="Z188" s="4"/>
      <c r="AA188" s="4"/>
    </row>
    <row r="189" ht="15.75" customHeight="1">
      <c r="A189" s="6" t="s">
        <v>407</v>
      </c>
      <c r="B189" s="6" t="s">
        <v>412</v>
      </c>
      <c r="C189" s="6" t="s">
        <v>161</v>
      </c>
      <c r="D189" s="23" t="s">
        <v>413</v>
      </c>
      <c r="E189" s="43">
        <f>IFERROR(__xludf.DUMMYFUNCTION("IF(ISBLANK(D189), """", COUNTA(SPLIT(D189, "" "")))"),727.0)</f>
        <v>727</v>
      </c>
      <c r="F189" s="47"/>
      <c r="G189" s="47"/>
      <c r="H189" s="4"/>
      <c r="I189" s="4"/>
      <c r="J189" s="4"/>
      <c r="K189" s="4"/>
      <c r="L189" s="4"/>
      <c r="M189" s="4"/>
      <c r="N189" s="4"/>
      <c r="O189" s="4"/>
      <c r="P189" s="4"/>
      <c r="Q189" s="4"/>
      <c r="R189" s="4"/>
      <c r="S189" s="4"/>
      <c r="T189" s="4"/>
      <c r="U189" s="4"/>
      <c r="V189" s="4"/>
      <c r="W189" s="4"/>
      <c r="X189" s="4"/>
      <c r="Y189" s="4"/>
      <c r="Z189" s="4"/>
      <c r="AA189" s="4"/>
    </row>
    <row r="190" ht="15.75" customHeight="1">
      <c r="A190" s="6" t="s">
        <v>407</v>
      </c>
      <c r="B190" s="6" t="s">
        <v>414</v>
      </c>
      <c r="C190" s="6" t="s">
        <v>164</v>
      </c>
      <c r="D190" s="23" t="s">
        <v>415</v>
      </c>
      <c r="E190" s="43">
        <f>IFERROR(__xludf.DUMMYFUNCTION("IF(ISBLANK(D190), """", COUNTA(SPLIT(D190, "" "")))"),675.0)</f>
        <v>675</v>
      </c>
      <c r="F190" s="47"/>
      <c r="G190" s="47"/>
      <c r="H190" s="4"/>
      <c r="I190" s="4"/>
      <c r="J190" s="4"/>
      <c r="K190" s="4"/>
      <c r="L190" s="4"/>
      <c r="M190" s="4"/>
      <c r="N190" s="4"/>
      <c r="O190" s="4"/>
      <c r="P190" s="4"/>
      <c r="Q190" s="4"/>
      <c r="R190" s="4"/>
      <c r="S190" s="4"/>
      <c r="T190" s="4"/>
      <c r="U190" s="4"/>
      <c r="V190" s="4"/>
      <c r="W190" s="4"/>
      <c r="X190" s="4"/>
      <c r="Y190" s="4"/>
      <c r="Z190" s="4"/>
      <c r="AA190" s="4"/>
    </row>
    <row r="191" ht="15.75" customHeight="1">
      <c r="A191" s="6" t="s">
        <v>407</v>
      </c>
      <c r="B191" s="6" t="s">
        <v>416</v>
      </c>
      <c r="C191" s="6" t="s">
        <v>164</v>
      </c>
      <c r="D191" s="23" t="s">
        <v>417</v>
      </c>
      <c r="E191" s="43">
        <f>IFERROR(__xludf.DUMMYFUNCTION("IF(ISBLANK(D191), """", COUNTA(SPLIT(D191, "" "")))"),927.0)</f>
        <v>927</v>
      </c>
      <c r="F191" s="47"/>
      <c r="G191" s="47"/>
      <c r="H191" s="4"/>
      <c r="I191" s="4"/>
      <c r="J191" s="4"/>
      <c r="K191" s="4"/>
      <c r="L191" s="4"/>
      <c r="M191" s="4"/>
      <c r="N191" s="4"/>
      <c r="O191" s="4"/>
      <c r="P191" s="4"/>
      <c r="Q191" s="4"/>
      <c r="R191" s="4"/>
      <c r="S191" s="4"/>
      <c r="T191" s="4"/>
      <c r="U191" s="4"/>
      <c r="V191" s="4"/>
      <c r="W191" s="4"/>
      <c r="X191" s="4"/>
      <c r="Y191" s="4"/>
      <c r="Z191" s="4"/>
      <c r="AA191" s="4"/>
    </row>
    <row r="192" ht="15.75" customHeight="1">
      <c r="A192" s="6" t="s">
        <v>407</v>
      </c>
      <c r="B192" s="6" t="s">
        <v>418</v>
      </c>
      <c r="C192" s="6" t="s">
        <v>167</v>
      </c>
      <c r="D192" s="23" t="s">
        <v>419</v>
      </c>
      <c r="E192" s="43">
        <f>IFERROR(__xludf.DUMMYFUNCTION("IF(ISBLANK(D192), """", COUNTA(SPLIT(D192, "" "")))"),563.0)</f>
        <v>563</v>
      </c>
      <c r="F192" s="47"/>
      <c r="G192" s="47"/>
      <c r="H192" s="4"/>
      <c r="I192" s="4"/>
      <c r="J192" s="4"/>
      <c r="K192" s="4"/>
      <c r="L192" s="4"/>
      <c r="M192" s="4"/>
      <c r="N192" s="4"/>
      <c r="O192" s="4"/>
      <c r="P192" s="4"/>
      <c r="Q192" s="4"/>
      <c r="R192" s="4"/>
      <c r="S192" s="4"/>
      <c r="T192" s="4"/>
      <c r="U192" s="4"/>
      <c r="V192" s="4"/>
      <c r="W192" s="4"/>
      <c r="X192" s="4"/>
      <c r="Y192" s="4"/>
      <c r="Z192" s="4"/>
      <c r="AA192" s="4"/>
    </row>
    <row r="193" ht="15.75" customHeight="1">
      <c r="A193" s="6" t="s">
        <v>407</v>
      </c>
      <c r="B193" s="6" t="s">
        <v>420</v>
      </c>
      <c r="C193" s="6" t="s">
        <v>96</v>
      </c>
      <c r="D193" s="23" t="s">
        <v>421</v>
      </c>
      <c r="E193" s="43">
        <f>IFERROR(__xludf.DUMMYFUNCTION("IF(ISBLANK(D193), """", COUNTA(SPLIT(D193, "" "")))"),870.0)</f>
        <v>870</v>
      </c>
      <c r="F193" s="47"/>
      <c r="G193" s="47"/>
      <c r="H193" s="4"/>
      <c r="I193" s="4"/>
      <c r="J193" s="4"/>
      <c r="K193" s="4"/>
      <c r="L193" s="4"/>
      <c r="M193" s="4"/>
      <c r="N193" s="4"/>
      <c r="O193" s="4"/>
      <c r="P193" s="4"/>
      <c r="Q193" s="4"/>
      <c r="R193" s="4"/>
      <c r="S193" s="4"/>
      <c r="T193" s="4"/>
      <c r="U193" s="4"/>
      <c r="V193" s="4"/>
      <c r="W193" s="4"/>
      <c r="X193" s="4"/>
      <c r="Y193" s="4"/>
      <c r="Z193" s="4"/>
      <c r="AA193" s="4"/>
    </row>
    <row r="194" ht="15.75" customHeight="1">
      <c r="A194" s="6" t="s">
        <v>407</v>
      </c>
      <c r="B194" s="6" t="s">
        <v>422</v>
      </c>
      <c r="C194" s="6" t="s">
        <v>99</v>
      </c>
      <c r="D194" s="23" t="s">
        <v>423</v>
      </c>
      <c r="E194" s="43">
        <f>IFERROR(__xludf.DUMMYFUNCTION("IF(ISBLANK(D194), """", COUNTA(SPLIT(D194, "" "")))"),358.0)</f>
        <v>358</v>
      </c>
      <c r="F194" s="47"/>
      <c r="G194" s="47"/>
      <c r="H194" s="4"/>
      <c r="I194" s="4"/>
      <c r="J194" s="4"/>
      <c r="K194" s="4"/>
      <c r="L194" s="4"/>
      <c r="M194" s="4"/>
      <c r="N194" s="4"/>
      <c r="O194" s="4"/>
      <c r="P194" s="4"/>
      <c r="Q194" s="4"/>
      <c r="R194" s="4"/>
      <c r="S194" s="4"/>
      <c r="T194" s="4"/>
      <c r="U194" s="4"/>
      <c r="V194" s="4"/>
      <c r="W194" s="4"/>
      <c r="X194" s="4"/>
      <c r="Y194" s="4"/>
      <c r="Z194" s="4"/>
      <c r="AA194" s="4"/>
    </row>
    <row r="195" ht="15.75" customHeight="1">
      <c r="A195" s="6" t="s">
        <v>407</v>
      </c>
      <c r="B195" s="6" t="s">
        <v>424</v>
      </c>
      <c r="C195" s="6" t="s">
        <v>99</v>
      </c>
      <c r="D195" s="23" t="s">
        <v>425</v>
      </c>
      <c r="E195" s="43">
        <f>IFERROR(__xludf.DUMMYFUNCTION("IF(ISBLANK(D195), """", COUNTA(SPLIT(D195, "" "")))"),1189.0)</f>
        <v>1189</v>
      </c>
      <c r="F195" s="47"/>
      <c r="G195" s="47"/>
      <c r="H195" s="4"/>
      <c r="I195" s="4"/>
      <c r="J195" s="4"/>
      <c r="K195" s="4"/>
      <c r="L195" s="4"/>
      <c r="M195" s="4"/>
      <c r="N195" s="4"/>
      <c r="O195" s="4"/>
      <c r="P195" s="4"/>
      <c r="Q195" s="4"/>
      <c r="R195" s="4"/>
      <c r="S195" s="4"/>
      <c r="T195" s="4"/>
      <c r="U195" s="4"/>
      <c r="V195" s="4"/>
      <c r="W195" s="4"/>
      <c r="X195" s="4"/>
      <c r="Y195" s="4"/>
      <c r="Z195" s="4"/>
      <c r="AA195" s="4"/>
    </row>
    <row r="196" ht="15.75" customHeight="1">
      <c r="A196" s="6" t="s">
        <v>407</v>
      </c>
      <c r="B196" s="6" t="s">
        <v>426</v>
      </c>
      <c r="C196" s="6" t="s">
        <v>99</v>
      </c>
      <c r="D196" s="23" t="s">
        <v>427</v>
      </c>
      <c r="E196" s="43">
        <f>IFERROR(__xludf.DUMMYFUNCTION("IF(ISBLANK(D196), """", COUNTA(SPLIT(D196, "" "")))"),1302.0)</f>
        <v>1302</v>
      </c>
      <c r="F196" s="47"/>
      <c r="G196" s="47"/>
      <c r="H196" s="4"/>
      <c r="I196" s="4"/>
      <c r="J196" s="4"/>
      <c r="K196" s="4"/>
      <c r="L196" s="4"/>
      <c r="M196" s="4"/>
      <c r="N196" s="4"/>
      <c r="O196" s="4"/>
      <c r="P196" s="4"/>
      <c r="Q196" s="4"/>
      <c r="R196" s="4"/>
      <c r="S196" s="4"/>
      <c r="T196" s="4"/>
      <c r="U196" s="4"/>
      <c r="V196" s="4"/>
      <c r="W196" s="4"/>
      <c r="X196" s="4"/>
      <c r="Y196" s="4"/>
      <c r="Z196" s="4"/>
      <c r="AA196" s="4"/>
    </row>
    <row r="197" ht="15.75" customHeight="1">
      <c r="A197" s="6" t="s">
        <v>407</v>
      </c>
      <c r="B197" s="6" t="s">
        <v>428</v>
      </c>
      <c r="C197" s="6" t="s">
        <v>99</v>
      </c>
      <c r="D197" s="23" t="s">
        <v>429</v>
      </c>
      <c r="E197" s="43">
        <f>IFERROR(__xludf.DUMMYFUNCTION("IF(ISBLANK(D197), """", COUNTA(SPLIT(D197, "" "")))"),1388.0)</f>
        <v>1388</v>
      </c>
      <c r="F197" s="47"/>
      <c r="G197" s="47"/>
      <c r="H197" s="4"/>
      <c r="I197" s="4"/>
      <c r="J197" s="4"/>
      <c r="K197" s="4"/>
      <c r="L197" s="4"/>
      <c r="M197" s="4"/>
      <c r="N197" s="4"/>
      <c r="O197" s="4"/>
      <c r="P197" s="4"/>
      <c r="Q197" s="4"/>
      <c r="R197" s="4"/>
      <c r="S197" s="4"/>
      <c r="T197" s="4"/>
      <c r="U197" s="4"/>
      <c r="V197" s="4"/>
      <c r="W197" s="4"/>
      <c r="X197" s="4"/>
      <c r="Y197" s="4"/>
      <c r="Z197" s="4"/>
      <c r="AA197" s="4"/>
    </row>
    <row r="198" ht="15.75" customHeight="1">
      <c r="A198" s="6" t="s">
        <v>407</v>
      </c>
      <c r="B198" s="6" t="s">
        <v>430</v>
      </c>
      <c r="C198" s="6" t="s">
        <v>59</v>
      </c>
      <c r="D198" s="23" t="s">
        <v>431</v>
      </c>
      <c r="E198" s="43">
        <f>IFERROR(__xludf.DUMMYFUNCTION("IF(ISBLANK(D198), """", COUNTA(SPLIT(D198, "" "")))"),1310.0)</f>
        <v>1310</v>
      </c>
      <c r="F198" s="47"/>
      <c r="G198" s="47"/>
      <c r="H198" s="4"/>
      <c r="I198" s="4"/>
      <c r="J198" s="4"/>
      <c r="K198" s="4"/>
      <c r="L198" s="4"/>
      <c r="M198" s="4"/>
      <c r="N198" s="4"/>
      <c r="O198" s="4"/>
      <c r="P198" s="4"/>
      <c r="Q198" s="4"/>
      <c r="R198" s="4"/>
      <c r="S198" s="4"/>
      <c r="T198" s="4"/>
      <c r="U198" s="4"/>
      <c r="V198" s="4"/>
      <c r="W198" s="4"/>
      <c r="X198" s="4"/>
      <c r="Y198" s="4"/>
      <c r="Z198" s="4"/>
      <c r="AA198" s="4"/>
    </row>
    <row r="199" ht="15.75" customHeight="1">
      <c r="A199" s="6" t="s">
        <v>407</v>
      </c>
      <c r="B199" s="6" t="s">
        <v>432</v>
      </c>
      <c r="C199" s="6" t="s">
        <v>433</v>
      </c>
      <c r="D199" s="23" t="s">
        <v>434</v>
      </c>
      <c r="E199" s="43">
        <f>IFERROR(__xludf.DUMMYFUNCTION("IF(ISBLANK(D199), """", COUNTA(SPLIT(D199, "" "")))"),646.0)</f>
        <v>646</v>
      </c>
      <c r="F199" s="47"/>
      <c r="G199" s="47"/>
      <c r="H199" s="4"/>
      <c r="I199" s="4"/>
      <c r="J199" s="4"/>
      <c r="K199" s="4"/>
      <c r="L199" s="4"/>
      <c r="M199" s="4"/>
      <c r="N199" s="4"/>
      <c r="O199" s="4"/>
      <c r="P199" s="4"/>
      <c r="Q199" s="4"/>
      <c r="R199" s="4"/>
      <c r="S199" s="4"/>
      <c r="T199" s="4"/>
      <c r="U199" s="4"/>
      <c r="V199" s="4"/>
      <c r="W199" s="4"/>
      <c r="X199" s="4"/>
      <c r="Y199" s="4"/>
      <c r="Z199" s="4"/>
      <c r="AA199" s="4"/>
    </row>
    <row r="200" ht="15.75" customHeight="1">
      <c r="A200" s="6" t="s">
        <v>407</v>
      </c>
      <c r="B200" s="6" t="s">
        <v>435</v>
      </c>
      <c r="C200" s="6" t="s">
        <v>72</v>
      </c>
      <c r="D200" s="23" t="s">
        <v>436</v>
      </c>
      <c r="E200" s="43">
        <f>IFERROR(__xludf.DUMMYFUNCTION("IF(ISBLANK(D200), """", COUNTA(SPLIT(D200, "" "")))"),877.0)</f>
        <v>877</v>
      </c>
      <c r="F200" s="47"/>
      <c r="G200" s="47"/>
      <c r="H200" s="4"/>
      <c r="I200" s="4"/>
      <c r="J200" s="4"/>
      <c r="K200" s="4"/>
      <c r="L200" s="4"/>
      <c r="M200" s="4"/>
      <c r="N200" s="4"/>
      <c r="O200" s="4"/>
      <c r="P200" s="4"/>
      <c r="Q200" s="4"/>
      <c r="R200" s="4"/>
      <c r="S200" s="4"/>
      <c r="T200" s="4"/>
      <c r="U200" s="4"/>
      <c r="V200" s="4"/>
      <c r="W200" s="4"/>
      <c r="X200" s="4"/>
      <c r="Y200" s="4"/>
      <c r="Z200" s="4"/>
      <c r="AA200" s="4"/>
    </row>
    <row r="201" ht="15.75" customHeight="1">
      <c r="A201" s="6" t="s">
        <v>407</v>
      </c>
      <c r="B201" s="6" t="s">
        <v>437</v>
      </c>
      <c r="C201" s="6" t="s">
        <v>438</v>
      </c>
      <c r="D201" s="23" t="s">
        <v>439</v>
      </c>
      <c r="E201" s="43">
        <f>IFERROR(__xludf.DUMMYFUNCTION("IF(ISBLANK(D201), """", COUNTA(SPLIT(D201, "" "")))"),1366.0)</f>
        <v>1366</v>
      </c>
      <c r="F201" s="47"/>
      <c r="G201" s="47"/>
      <c r="H201" s="4"/>
      <c r="I201" s="4"/>
      <c r="J201" s="4"/>
      <c r="K201" s="4"/>
      <c r="L201" s="4"/>
      <c r="M201" s="4"/>
      <c r="N201" s="4"/>
      <c r="O201" s="4"/>
      <c r="P201" s="4"/>
      <c r="Q201" s="4"/>
      <c r="R201" s="4"/>
      <c r="S201" s="4"/>
      <c r="T201" s="4"/>
      <c r="U201" s="4"/>
      <c r="V201" s="4"/>
      <c r="W201" s="4"/>
      <c r="X201" s="4"/>
      <c r="Y201" s="4"/>
      <c r="Z201" s="4"/>
      <c r="AA201" s="4"/>
    </row>
    <row r="202" ht="15.75" customHeight="1">
      <c r="A202" s="6" t="s">
        <v>407</v>
      </c>
      <c r="B202" s="6" t="s">
        <v>440</v>
      </c>
      <c r="C202" s="6" t="s">
        <v>80</v>
      </c>
      <c r="D202" s="23" t="s">
        <v>441</v>
      </c>
      <c r="E202" s="43">
        <f>IFERROR(__xludf.DUMMYFUNCTION("IF(ISBLANK(D202), """", COUNTA(SPLIT(D202, "" "")))"),1651.0)</f>
        <v>1651</v>
      </c>
      <c r="F202" s="47"/>
      <c r="G202" s="47"/>
      <c r="H202" s="4"/>
      <c r="I202" s="4"/>
      <c r="J202" s="4"/>
      <c r="K202" s="4"/>
      <c r="L202" s="4"/>
      <c r="M202" s="4"/>
      <c r="N202" s="4"/>
      <c r="O202" s="4"/>
      <c r="P202" s="4"/>
      <c r="Q202" s="4"/>
      <c r="R202" s="4"/>
      <c r="S202" s="4"/>
      <c r="T202" s="4"/>
      <c r="U202" s="4"/>
      <c r="V202" s="4"/>
      <c r="W202" s="4"/>
      <c r="X202" s="4"/>
      <c r="Y202" s="4"/>
      <c r="Z202" s="4"/>
      <c r="AA202" s="4"/>
    </row>
    <row r="203" ht="15.75" customHeight="1">
      <c r="A203" s="6" t="s">
        <v>407</v>
      </c>
      <c r="B203" s="6" t="s">
        <v>442</v>
      </c>
      <c r="C203" s="6" t="s">
        <v>302</v>
      </c>
      <c r="D203" s="23" t="s">
        <v>443</v>
      </c>
      <c r="E203" s="43">
        <f>IFERROR(__xludf.DUMMYFUNCTION("IF(ISBLANK(D203), """", COUNTA(SPLIT(D203, "" "")))"),1589.0)</f>
        <v>1589</v>
      </c>
      <c r="F203" s="47"/>
      <c r="G203" s="47"/>
      <c r="H203" s="4"/>
      <c r="I203" s="4"/>
      <c r="J203" s="4"/>
      <c r="K203" s="4"/>
      <c r="L203" s="4"/>
      <c r="M203" s="4"/>
      <c r="N203" s="4"/>
      <c r="O203" s="4"/>
      <c r="P203" s="4"/>
      <c r="Q203" s="4"/>
      <c r="R203" s="4"/>
      <c r="S203" s="4"/>
      <c r="T203" s="4"/>
      <c r="U203" s="4"/>
      <c r="V203" s="4"/>
      <c r="W203" s="4"/>
      <c r="X203" s="4"/>
      <c r="Y203" s="4"/>
      <c r="Z203" s="4"/>
      <c r="AA203" s="4"/>
    </row>
    <row r="204" ht="15.75" customHeight="1">
      <c r="A204" s="6" t="s">
        <v>407</v>
      </c>
      <c r="B204" s="6" t="s">
        <v>444</v>
      </c>
      <c r="C204" s="6" t="s">
        <v>134</v>
      </c>
      <c r="D204" s="23" t="s">
        <v>445</v>
      </c>
      <c r="E204" s="43">
        <f>IFERROR(__xludf.DUMMYFUNCTION("IF(ISBLANK(D204), """", COUNTA(SPLIT(D204, "" "")))"),672.0)</f>
        <v>672</v>
      </c>
      <c r="F204" s="47"/>
      <c r="G204" s="47"/>
      <c r="H204" s="4"/>
      <c r="I204" s="4"/>
      <c r="J204" s="4"/>
      <c r="K204" s="4"/>
      <c r="L204" s="4"/>
      <c r="M204" s="4"/>
      <c r="N204" s="4"/>
      <c r="O204" s="4"/>
      <c r="P204" s="4"/>
      <c r="Q204" s="4"/>
      <c r="R204" s="4"/>
      <c r="S204" s="4"/>
      <c r="T204" s="4"/>
      <c r="U204" s="4"/>
      <c r="V204" s="4"/>
      <c r="W204" s="4"/>
      <c r="X204" s="4"/>
      <c r="Y204" s="4"/>
      <c r="Z204" s="4"/>
      <c r="AA204" s="4"/>
    </row>
    <row r="205" ht="15.75" customHeight="1">
      <c r="A205" s="6" t="s">
        <v>407</v>
      </c>
      <c r="B205" s="6" t="s">
        <v>446</v>
      </c>
      <c r="C205" s="6" t="s">
        <v>134</v>
      </c>
      <c r="D205" s="23" t="s">
        <v>447</v>
      </c>
      <c r="E205" s="43">
        <f>IFERROR(__xludf.DUMMYFUNCTION("IF(ISBLANK(D205), """", COUNTA(SPLIT(D205, "" "")))"),754.0)</f>
        <v>754</v>
      </c>
      <c r="F205" s="47"/>
      <c r="G205" s="47"/>
      <c r="H205" s="4"/>
      <c r="I205" s="4"/>
      <c r="J205" s="4"/>
      <c r="K205" s="4"/>
      <c r="L205" s="4"/>
      <c r="M205" s="4"/>
      <c r="N205" s="4"/>
      <c r="O205" s="4"/>
      <c r="P205" s="4"/>
      <c r="Q205" s="4"/>
      <c r="R205" s="4"/>
      <c r="S205" s="4"/>
      <c r="T205" s="4"/>
      <c r="U205" s="4"/>
      <c r="V205" s="4"/>
      <c r="W205" s="4"/>
      <c r="X205" s="4"/>
      <c r="Y205" s="4"/>
      <c r="Z205" s="4"/>
      <c r="AA205" s="4"/>
    </row>
    <row r="206" ht="15.75" customHeight="1">
      <c r="A206" s="6" t="s">
        <v>407</v>
      </c>
      <c r="B206" s="6" t="s">
        <v>448</v>
      </c>
      <c r="C206" s="6" t="s">
        <v>86</v>
      </c>
      <c r="D206" s="23" t="s">
        <v>449</v>
      </c>
      <c r="E206" s="43">
        <f>IFERROR(__xludf.DUMMYFUNCTION("IF(ISBLANK(D206), """", COUNTA(SPLIT(D206, "" "")))"),849.0)</f>
        <v>849</v>
      </c>
      <c r="F206" s="47"/>
      <c r="G206" s="47"/>
      <c r="H206" s="4"/>
      <c r="I206" s="4"/>
      <c r="J206" s="4"/>
      <c r="K206" s="4"/>
      <c r="L206" s="4"/>
      <c r="M206" s="4"/>
      <c r="N206" s="4"/>
      <c r="O206" s="4"/>
      <c r="P206" s="4"/>
      <c r="Q206" s="4"/>
      <c r="R206" s="4"/>
      <c r="S206" s="4"/>
      <c r="T206" s="4"/>
      <c r="U206" s="4"/>
      <c r="V206" s="4"/>
      <c r="W206" s="4"/>
      <c r="X206" s="4"/>
      <c r="Y206" s="4"/>
      <c r="Z206" s="4"/>
      <c r="AA206" s="4"/>
    </row>
    <row r="207" ht="15.75" customHeight="1">
      <c r="A207" s="6" t="s">
        <v>312</v>
      </c>
      <c r="B207" s="6" t="s">
        <v>450</v>
      </c>
      <c r="C207" s="6" t="s">
        <v>145</v>
      </c>
      <c r="D207" s="23" t="s">
        <v>451</v>
      </c>
      <c r="E207" s="43">
        <f>IFERROR(__xludf.DUMMYFUNCTION("IF(ISBLANK(D207), """", COUNTA(SPLIT(D207, "" "")))"),1265.0)</f>
        <v>1265</v>
      </c>
      <c r="F207" s="47"/>
      <c r="G207" s="47"/>
      <c r="H207" s="4"/>
      <c r="I207" s="4"/>
      <c r="J207" s="4"/>
      <c r="K207" s="4"/>
      <c r="L207" s="4"/>
      <c r="M207" s="4"/>
      <c r="N207" s="4"/>
      <c r="O207" s="4"/>
      <c r="P207" s="4"/>
      <c r="Q207" s="4"/>
      <c r="R207" s="4"/>
      <c r="S207" s="4"/>
      <c r="T207" s="4"/>
      <c r="U207" s="4"/>
      <c r="V207" s="4"/>
      <c r="W207" s="4"/>
      <c r="X207" s="4"/>
      <c r="Y207" s="4"/>
      <c r="Z207" s="4"/>
      <c r="AA207" s="4"/>
    </row>
    <row r="208" ht="15.75" customHeight="1">
      <c r="A208" s="6" t="s">
        <v>312</v>
      </c>
      <c r="B208" s="6" t="s">
        <v>452</v>
      </c>
      <c r="C208" s="6" t="s">
        <v>438</v>
      </c>
      <c r="D208" s="23" t="s">
        <v>453</v>
      </c>
      <c r="E208" s="43">
        <f>IFERROR(__xludf.DUMMYFUNCTION("IF(ISBLANK(D208), """", COUNTA(SPLIT(D208, "" "")))"),885.0)</f>
        <v>885</v>
      </c>
      <c r="F208" s="47"/>
      <c r="G208" s="47"/>
      <c r="H208" s="4"/>
      <c r="I208" s="4"/>
      <c r="J208" s="4"/>
      <c r="K208" s="4"/>
      <c r="L208" s="4"/>
      <c r="M208" s="4"/>
      <c r="N208" s="4"/>
      <c r="O208" s="4"/>
      <c r="P208" s="4"/>
      <c r="Q208" s="4"/>
      <c r="R208" s="4"/>
      <c r="S208" s="4"/>
      <c r="T208" s="4"/>
      <c r="U208" s="4"/>
      <c r="V208" s="4"/>
      <c r="W208" s="4"/>
      <c r="X208" s="4"/>
      <c r="Y208" s="4"/>
      <c r="Z208" s="4"/>
      <c r="AA208" s="4"/>
    </row>
    <row r="209" ht="15.75" customHeight="1">
      <c r="A209" s="6" t="s">
        <v>312</v>
      </c>
      <c r="B209" s="6" t="s">
        <v>454</v>
      </c>
      <c r="C209" s="6" t="s">
        <v>438</v>
      </c>
      <c r="D209" s="23" t="s">
        <v>455</v>
      </c>
      <c r="E209" s="43">
        <f>IFERROR(__xludf.DUMMYFUNCTION("IF(ISBLANK(D209), """", COUNTA(SPLIT(D209, "" "")))"),1706.0)</f>
        <v>1706</v>
      </c>
      <c r="F209" s="47"/>
      <c r="G209" s="47"/>
      <c r="H209" s="4"/>
      <c r="I209" s="4"/>
      <c r="J209" s="4"/>
      <c r="K209" s="4"/>
      <c r="L209" s="4"/>
      <c r="M209" s="4"/>
      <c r="N209" s="4"/>
      <c r="O209" s="4"/>
      <c r="P209" s="4"/>
      <c r="Q209" s="4"/>
      <c r="R209" s="4"/>
      <c r="S209" s="4"/>
      <c r="T209" s="4"/>
      <c r="U209" s="4"/>
      <c r="V209" s="4"/>
      <c r="W209" s="4"/>
      <c r="X209" s="4"/>
      <c r="Y209" s="4"/>
      <c r="Z209" s="4"/>
      <c r="AA209" s="4"/>
    </row>
    <row r="210" ht="15.75" customHeight="1">
      <c r="A210" s="6" t="s">
        <v>312</v>
      </c>
      <c r="B210" s="6" t="s">
        <v>456</v>
      </c>
      <c r="C210" s="6" t="s">
        <v>438</v>
      </c>
      <c r="D210" s="23" t="s">
        <v>457</v>
      </c>
      <c r="E210" s="43">
        <f>IFERROR(__xludf.DUMMYFUNCTION("IF(ISBLANK(D210), """", COUNTA(SPLIT(D210, "" "")))"),1147.0)</f>
        <v>1147</v>
      </c>
      <c r="F210" s="47"/>
      <c r="G210" s="47"/>
      <c r="H210" s="4"/>
      <c r="I210" s="4"/>
      <c r="J210" s="4"/>
      <c r="K210" s="4"/>
      <c r="L210" s="4"/>
      <c r="M210" s="4"/>
      <c r="N210" s="4"/>
      <c r="O210" s="4"/>
      <c r="P210" s="4"/>
      <c r="Q210" s="4"/>
      <c r="R210" s="4"/>
      <c r="S210" s="4"/>
      <c r="T210" s="4"/>
      <c r="U210" s="4"/>
      <c r="V210" s="4"/>
      <c r="W210" s="4"/>
      <c r="X210" s="4"/>
      <c r="Y210" s="4"/>
      <c r="Z210" s="4"/>
      <c r="AA210" s="4"/>
    </row>
    <row r="211" ht="15.75" customHeight="1">
      <c r="A211" s="6" t="s">
        <v>312</v>
      </c>
      <c r="B211" s="6" t="s">
        <v>458</v>
      </c>
      <c r="C211" s="6" t="s">
        <v>438</v>
      </c>
      <c r="D211" s="23" t="s">
        <v>459</v>
      </c>
      <c r="E211" s="43">
        <f>IFERROR(__xludf.DUMMYFUNCTION("IF(ISBLANK(D211), """", COUNTA(SPLIT(D211, "" "")))"),1573.0)</f>
        <v>1573</v>
      </c>
      <c r="F211" s="47"/>
      <c r="G211" s="47"/>
      <c r="H211" s="4"/>
      <c r="I211" s="4"/>
      <c r="J211" s="4"/>
      <c r="K211" s="4"/>
      <c r="L211" s="4"/>
      <c r="M211" s="4"/>
      <c r="N211" s="4"/>
      <c r="O211" s="4"/>
      <c r="P211" s="4"/>
      <c r="Q211" s="4"/>
      <c r="R211" s="4"/>
      <c r="S211" s="4"/>
      <c r="T211" s="4"/>
      <c r="U211" s="4"/>
      <c r="V211" s="4"/>
      <c r="W211" s="4"/>
      <c r="X211" s="4"/>
      <c r="Y211" s="4"/>
      <c r="Z211" s="4"/>
      <c r="AA211" s="4"/>
    </row>
    <row r="212" ht="15.75" customHeight="1">
      <c r="A212" s="6" t="s">
        <v>312</v>
      </c>
      <c r="B212" s="6" t="s">
        <v>460</v>
      </c>
      <c r="C212" s="6" t="s">
        <v>438</v>
      </c>
      <c r="D212" s="23" t="s">
        <v>461</v>
      </c>
      <c r="E212" s="43">
        <f>IFERROR(__xludf.DUMMYFUNCTION("IF(ISBLANK(D212), """", COUNTA(SPLIT(D212, "" "")))"),2167.0)</f>
        <v>2167</v>
      </c>
      <c r="F212" s="47"/>
      <c r="G212" s="47"/>
      <c r="H212" s="4"/>
      <c r="I212" s="4"/>
      <c r="J212" s="4"/>
      <c r="K212" s="4"/>
      <c r="L212" s="4"/>
      <c r="M212" s="4"/>
      <c r="N212" s="4"/>
      <c r="O212" s="4"/>
      <c r="P212" s="4"/>
      <c r="Q212" s="4"/>
      <c r="R212" s="4"/>
      <c r="S212" s="4"/>
      <c r="T212" s="4"/>
      <c r="U212" s="4"/>
      <c r="V212" s="4"/>
      <c r="W212" s="4"/>
      <c r="X212" s="4"/>
      <c r="Y212" s="4"/>
      <c r="Z212" s="4"/>
      <c r="AA212" s="4"/>
    </row>
    <row r="213" ht="15.75" customHeight="1">
      <c r="A213" s="6" t="s">
        <v>312</v>
      </c>
      <c r="B213" s="6" t="s">
        <v>462</v>
      </c>
      <c r="C213" s="6" t="s">
        <v>302</v>
      </c>
      <c r="D213" s="23" t="s">
        <v>463</v>
      </c>
      <c r="E213" s="43">
        <f>IFERROR(__xludf.DUMMYFUNCTION("IF(ISBLANK(D213), """", COUNTA(SPLIT(D213, "" "")))"),3247.0)</f>
        <v>3247</v>
      </c>
      <c r="F213" s="47"/>
      <c r="G213" s="47"/>
      <c r="H213" s="4"/>
      <c r="I213" s="4"/>
      <c r="J213" s="4"/>
      <c r="K213" s="4"/>
      <c r="L213" s="4"/>
      <c r="M213" s="4"/>
      <c r="N213" s="4"/>
      <c r="O213" s="4"/>
      <c r="P213" s="4"/>
      <c r="Q213" s="4"/>
      <c r="R213" s="4"/>
      <c r="S213" s="4"/>
      <c r="T213" s="4"/>
      <c r="U213" s="4"/>
      <c r="V213" s="4"/>
      <c r="W213" s="4"/>
      <c r="X213" s="4"/>
      <c r="Y213" s="4"/>
      <c r="Z213" s="4"/>
      <c r="AA213" s="4"/>
    </row>
    <row r="214" ht="15.75" customHeight="1">
      <c r="A214" s="6" t="s">
        <v>312</v>
      </c>
      <c r="B214" s="6" t="s">
        <v>464</v>
      </c>
      <c r="C214" s="6" t="s">
        <v>134</v>
      </c>
      <c r="D214" s="23" t="s">
        <v>465</v>
      </c>
      <c r="E214" s="43">
        <f>IFERROR(__xludf.DUMMYFUNCTION("IF(ISBLANK(D214), """", COUNTA(SPLIT(D214, "" "")))"),1453.0)</f>
        <v>1453</v>
      </c>
      <c r="F214" s="47"/>
      <c r="G214" s="47"/>
      <c r="H214" s="4"/>
      <c r="I214" s="4"/>
      <c r="J214" s="4"/>
      <c r="K214" s="4"/>
      <c r="L214" s="4"/>
      <c r="M214" s="4"/>
      <c r="N214" s="4"/>
      <c r="O214" s="4"/>
      <c r="P214" s="4"/>
      <c r="Q214" s="4"/>
      <c r="R214" s="4"/>
      <c r="S214" s="4"/>
      <c r="T214" s="4"/>
      <c r="U214" s="4"/>
      <c r="V214" s="4"/>
      <c r="W214" s="4"/>
      <c r="X214" s="4"/>
      <c r="Y214" s="4"/>
      <c r="Z214" s="4"/>
      <c r="AA214" s="4"/>
    </row>
    <row r="215" ht="15.75" customHeight="1">
      <c r="A215" s="6" t="s">
        <v>312</v>
      </c>
      <c r="B215" s="6" t="s">
        <v>466</v>
      </c>
      <c r="C215" s="6" t="s">
        <v>48</v>
      </c>
      <c r="D215" s="23" t="s">
        <v>467</v>
      </c>
      <c r="E215" s="43">
        <f>IFERROR(__xludf.DUMMYFUNCTION("IF(ISBLANK(D215), """", COUNTA(SPLIT(D215, "" "")))"),1723.0)</f>
        <v>1723</v>
      </c>
      <c r="F215" s="47"/>
      <c r="G215" s="47"/>
      <c r="H215" s="4"/>
      <c r="I215" s="4"/>
      <c r="J215" s="4"/>
      <c r="K215" s="4"/>
      <c r="L215" s="4"/>
      <c r="M215" s="4"/>
      <c r="N215" s="4"/>
      <c r="O215" s="4"/>
      <c r="P215" s="4"/>
      <c r="Q215" s="4"/>
      <c r="R215" s="4"/>
      <c r="S215" s="4"/>
      <c r="T215" s="4"/>
      <c r="U215" s="4"/>
      <c r="V215" s="4"/>
      <c r="W215" s="4"/>
      <c r="X215" s="4"/>
      <c r="Y215" s="4"/>
      <c r="Z215" s="4"/>
      <c r="AA215" s="4"/>
    </row>
    <row r="216" ht="15.75" customHeight="1">
      <c r="A216" s="6" t="s">
        <v>312</v>
      </c>
      <c r="B216" s="6" t="s">
        <v>468</v>
      </c>
      <c r="C216" s="6" t="s">
        <v>106</v>
      </c>
      <c r="D216" s="23" t="s">
        <v>469</v>
      </c>
      <c r="E216" s="43">
        <f>IFERROR(__xludf.DUMMYFUNCTION("IF(ISBLANK(D216), """", COUNTA(SPLIT(D216, "" "")))"),1319.0)</f>
        <v>1319</v>
      </c>
      <c r="F216" s="47"/>
      <c r="G216" s="47"/>
      <c r="H216" s="4"/>
      <c r="I216" s="4"/>
      <c r="J216" s="4"/>
      <c r="K216" s="4"/>
      <c r="L216" s="4"/>
      <c r="M216" s="4"/>
      <c r="N216" s="4"/>
      <c r="O216" s="4"/>
      <c r="P216" s="4"/>
      <c r="Q216" s="4"/>
      <c r="R216" s="4"/>
      <c r="S216" s="4"/>
      <c r="T216" s="4"/>
      <c r="U216" s="4"/>
      <c r="V216" s="4"/>
      <c r="W216" s="4"/>
      <c r="X216" s="4"/>
      <c r="Y216" s="4"/>
      <c r="Z216" s="4"/>
      <c r="AA216" s="4"/>
    </row>
    <row r="217" ht="15.75" customHeight="1">
      <c r="A217" s="6" t="s">
        <v>312</v>
      </c>
      <c r="B217" s="6" t="s">
        <v>470</v>
      </c>
      <c r="C217" s="6" t="s">
        <v>106</v>
      </c>
      <c r="D217" s="23" t="s">
        <v>471</v>
      </c>
      <c r="E217" s="43">
        <f>IFERROR(__xludf.DUMMYFUNCTION("IF(ISBLANK(D217), """", COUNTA(SPLIT(D217, "" "")))"),1736.0)</f>
        <v>1736</v>
      </c>
      <c r="F217" s="47"/>
      <c r="G217" s="47"/>
      <c r="H217" s="4"/>
      <c r="I217" s="4"/>
      <c r="J217" s="4"/>
      <c r="K217" s="4"/>
      <c r="L217" s="4"/>
      <c r="M217" s="4"/>
      <c r="N217" s="4"/>
      <c r="O217" s="4"/>
      <c r="P217" s="4"/>
      <c r="Q217" s="4"/>
      <c r="R217" s="4"/>
      <c r="S217" s="4"/>
      <c r="T217" s="4"/>
      <c r="U217" s="4"/>
      <c r="V217" s="4"/>
      <c r="W217" s="4"/>
      <c r="X217" s="4"/>
      <c r="Y217" s="4"/>
      <c r="Z217" s="4"/>
      <c r="AA217" s="4"/>
    </row>
    <row r="218" ht="15.75" customHeight="1">
      <c r="A218" s="6" t="s">
        <v>312</v>
      </c>
      <c r="B218" s="6" t="s">
        <v>472</v>
      </c>
      <c r="C218" s="6" t="s">
        <v>96</v>
      </c>
      <c r="D218" s="23" t="s">
        <v>473</v>
      </c>
      <c r="E218" s="43">
        <f>IFERROR(__xludf.DUMMYFUNCTION("IF(ISBLANK(D218), """", COUNTA(SPLIT(D218, "" "")))"),1337.0)</f>
        <v>1337</v>
      </c>
      <c r="F218" s="47"/>
      <c r="G218" s="47"/>
      <c r="H218" s="4"/>
      <c r="I218" s="4"/>
      <c r="J218" s="4"/>
      <c r="K218" s="4"/>
      <c r="L218" s="4"/>
      <c r="M218" s="4"/>
      <c r="N218" s="4"/>
      <c r="O218" s="4"/>
      <c r="P218" s="4"/>
      <c r="Q218" s="4"/>
      <c r="R218" s="4"/>
      <c r="S218" s="4"/>
      <c r="T218" s="4"/>
      <c r="U218" s="4"/>
      <c r="V218" s="4"/>
      <c r="W218" s="4"/>
      <c r="X218" s="4"/>
      <c r="Y218" s="4"/>
      <c r="Z218" s="4"/>
      <c r="AA218" s="4"/>
    </row>
    <row r="219" ht="15.75" customHeight="1">
      <c r="A219" s="6" t="s">
        <v>312</v>
      </c>
      <c r="B219" s="6" t="s">
        <v>474</v>
      </c>
      <c r="C219" s="6" t="s">
        <v>96</v>
      </c>
      <c r="D219" s="23" t="s">
        <v>475</v>
      </c>
      <c r="E219" s="43">
        <f>IFERROR(__xludf.DUMMYFUNCTION("IF(ISBLANK(D219), """", COUNTA(SPLIT(D219, "" "")))"),1396.0)</f>
        <v>1396</v>
      </c>
      <c r="F219" s="47"/>
      <c r="G219" s="47"/>
      <c r="H219" s="4"/>
      <c r="I219" s="4"/>
      <c r="J219" s="4"/>
      <c r="K219" s="4"/>
      <c r="L219" s="4"/>
      <c r="M219" s="4"/>
      <c r="N219" s="4"/>
      <c r="O219" s="4"/>
      <c r="P219" s="4"/>
      <c r="Q219" s="4"/>
      <c r="R219" s="4"/>
      <c r="S219" s="4"/>
      <c r="T219" s="4"/>
      <c r="U219" s="4"/>
      <c r="V219" s="4"/>
      <c r="W219" s="4"/>
      <c r="X219" s="4"/>
      <c r="Y219" s="4"/>
      <c r="Z219" s="4"/>
      <c r="AA219" s="4"/>
    </row>
    <row r="220" ht="15.75" customHeight="1">
      <c r="A220" s="6" t="s">
        <v>312</v>
      </c>
      <c r="B220" s="6" t="s">
        <v>476</v>
      </c>
      <c r="C220" s="6" t="s">
        <v>96</v>
      </c>
      <c r="D220" s="23" t="s">
        <v>477</v>
      </c>
      <c r="E220" s="43">
        <f>IFERROR(__xludf.DUMMYFUNCTION("IF(ISBLANK(D220), """", COUNTA(SPLIT(D220, "" "")))"),980.0)</f>
        <v>980</v>
      </c>
      <c r="F220" s="47"/>
      <c r="G220" s="47"/>
      <c r="H220" s="4"/>
      <c r="I220" s="4"/>
      <c r="J220" s="4"/>
      <c r="K220" s="4"/>
      <c r="L220" s="4"/>
      <c r="M220" s="4"/>
      <c r="N220" s="4"/>
      <c r="O220" s="4"/>
      <c r="P220" s="4"/>
      <c r="Q220" s="4"/>
      <c r="R220" s="4"/>
      <c r="S220" s="4"/>
      <c r="T220" s="4"/>
      <c r="U220" s="4"/>
      <c r="V220" s="4"/>
      <c r="W220" s="4"/>
      <c r="X220" s="4"/>
      <c r="Y220" s="4"/>
      <c r="Z220" s="4"/>
      <c r="AA220" s="4"/>
    </row>
    <row r="221" ht="15.75" customHeight="1">
      <c r="A221" s="6" t="s">
        <v>312</v>
      </c>
      <c r="B221" s="6" t="s">
        <v>478</v>
      </c>
      <c r="C221" s="6" t="s">
        <v>96</v>
      </c>
      <c r="D221" s="23" t="s">
        <v>479</v>
      </c>
      <c r="E221" s="43">
        <f>IFERROR(__xludf.DUMMYFUNCTION("IF(ISBLANK(D221), """", COUNTA(SPLIT(D221, "" "")))"),1324.0)</f>
        <v>1324</v>
      </c>
      <c r="F221" s="47"/>
      <c r="G221" s="47"/>
      <c r="H221" s="4"/>
      <c r="I221" s="4"/>
      <c r="J221" s="4"/>
      <c r="K221" s="4"/>
      <c r="L221" s="4"/>
      <c r="M221" s="4"/>
      <c r="N221" s="4"/>
      <c r="O221" s="4"/>
      <c r="P221" s="4"/>
      <c r="Q221" s="4"/>
      <c r="R221" s="4"/>
      <c r="S221" s="4"/>
      <c r="T221" s="4"/>
      <c r="U221" s="4"/>
      <c r="V221" s="4"/>
      <c r="W221" s="4"/>
      <c r="X221" s="4"/>
      <c r="Y221" s="4"/>
      <c r="Z221" s="4"/>
      <c r="AA221" s="4"/>
    </row>
    <row r="222" ht="15.75" customHeight="1">
      <c r="A222" s="6" t="s">
        <v>312</v>
      </c>
      <c r="B222" s="6" t="s">
        <v>480</v>
      </c>
      <c r="C222" s="6" t="s">
        <v>167</v>
      </c>
      <c r="D222" s="23" t="s">
        <v>481</v>
      </c>
      <c r="E222" s="43">
        <f>IFERROR(__xludf.DUMMYFUNCTION("IF(ISBLANK(D222), """", COUNTA(SPLIT(D222, "" "")))"),1079.0)</f>
        <v>1079</v>
      </c>
      <c r="F222" s="47"/>
      <c r="G222" s="47"/>
      <c r="H222" s="4"/>
      <c r="I222" s="4"/>
      <c r="J222" s="4"/>
      <c r="K222" s="4"/>
      <c r="L222" s="4"/>
      <c r="M222" s="4"/>
      <c r="N222" s="4"/>
      <c r="O222" s="4"/>
      <c r="P222" s="4"/>
      <c r="Q222" s="4"/>
      <c r="R222" s="4"/>
      <c r="S222" s="4"/>
      <c r="T222" s="4"/>
      <c r="U222" s="4"/>
      <c r="V222" s="4"/>
      <c r="W222" s="4"/>
      <c r="X222" s="4"/>
      <c r="Y222" s="4"/>
      <c r="Z222" s="4"/>
      <c r="AA222" s="4"/>
    </row>
    <row r="223" ht="15.75" customHeight="1">
      <c r="A223" s="6" t="s">
        <v>312</v>
      </c>
      <c r="B223" s="6" t="s">
        <v>482</v>
      </c>
      <c r="C223" s="6" t="s">
        <v>167</v>
      </c>
      <c r="D223" s="23" t="s">
        <v>483</v>
      </c>
      <c r="E223" s="43">
        <f>IFERROR(__xludf.DUMMYFUNCTION("IF(ISBLANK(D223), """", COUNTA(SPLIT(D223, "" "")))"),2201.0)</f>
        <v>2201</v>
      </c>
      <c r="F223" s="47"/>
      <c r="G223" s="47"/>
      <c r="H223" s="4"/>
      <c r="I223" s="4"/>
      <c r="J223" s="4"/>
      <c r="K223" s="4"/>
      <c r="L223" s="4"/>
      <c r="M223" s="4"/>
      <c r="N223" s="4"/>
      <c r="O223" s="4"/>
      <c r="P223" s="4"/>
      <c r="Q223" s="4"/>
      <c r="R223" s="4"/>
      <c r="S223" s="4"/>
      <c r="T223" s="4"/>
      <c r="U223" s="4"/>
      <c r="V223" s="4"/>
      <c r="W223" s="4"/>
      <c r="X223" s="4"/>
      <c r="Y223" s="4"/>
      <c r="Z223" s="4"/>
      <c r="AA223" s="4"/>
    </row>
    <row r="224" ht="15.75" customHeight="1">
      <c r="A224" s="6" t="s">
        <v>312</v>
      </c>
      <c r="B224" s="6" t="s">
        <v>484</v>
      </c>
      <c r="C224" s="6" t="s">
        <v>167</v>
      </c>
      <c r="D224" s="23" t="s">
        <v>485</v>
      </c>
      <c r="E224" s="43">
        <f>IFERROR(__xludf.DUMMYFUNCTION("IF(ISBLANK(D224), """", COUNTA(SPLIT(D224, "" "")))"),1582.0)</f>
        <v>1582</v>
      </c>
      <c r="F224" s="47"/>
      <c r="G224" s="47"/>
      <c r="H224" s="4"/>
      <c r="I224" s="4"/>
      <c r="J224" s="4"/>
      <c r="K224" s="4"/>
      <c r="L224" s="4"/>
      <c r="M224" s="4"/>
      <c r="N224" s="4"/>
      <c r="O224" s="4"/>
      <c r="P224" s="4"/>
      <c r="Q224" s="4"/>
      <c r="R224" s="4"/>
      <c r="S224" s="4"/>
      <c r="T224" s="4"/>
      <c r="U224" s="4"/>
      <c r="V224" s="4"/>
      <c r="W224" s="4"/>
      <c r="X224" s="4"/>
      <c r="Y224" s="4"/>
      <c r="Z224" s="4"/>
      <c r="AA224" s="4"/>
    </row>
    <row r="225" ht="15.75" customHeight="1">
      <c r="A225" s="6" t="s">
        <v>312</v>
      </c>
      <c r="B225" s="6" t="s">
        <v>486</v>
      </c>
      <c r="C225" s="6" t="s">
        <v>184</v>
      </c>
      <c r="D225" s="23" t="s">
        <v>487</v>
      </c>
      <c r="E225" s="43">
        <f>IFERROR(__xludf.DUMMYFUNCTION("IF(ISBLANK(D225), """", COUNTA(SPLIT(D225, "" "")))"),3001.0)</f>
        <v>3001</v>
      </c>
      <c r="F225" s="47"/>
      <c r="G225" s="47"/>
      <c r="H225" s="4"/>
      <c r="I225" s="4"/>
      <c r="J225" s="4"/>
      <c r="K225" s="4"/>
      <c r="L225" s="4"/>
      <c r="M225" s="4"/>
      <c r="N225" s="4"/>
      <c r="O225" s="4"/>
      <c r="P225" s="4"/>
      <c r="Q225" s="4"/>
      <c r="R225" s="4"/>
      <c r="S225" s="4"/>
      <c r="T225" s="4"/>
      <c r="U225" s="4"/>
      <c r="V225" s="4"/>
      <c r="W225" s="4"/>
      <c r="X225" s="4"/>
      <c r="Y225" s="4"/>
      <c r="Z225" s="4"/>
      <c r="AA225" s="4"/>
    </row>
    <row r="226" ht="15.75" customHeight="1">
      <c r="A226" s="6" t="s">
        <v>312</v>
      </c>
      <c r="B226" s="6" t="s">
        <v>488</v>
      </c>
      <c r="C226" s="6" t="s">
        <v>184</v>
      </c>
      <c r="D226" s="23" t="s">
        <v>489</v>
      </c>
      <c r="E226" s="43">
        <f>IFERROR(__xludf.DUMMYFUNCTION("IF(ISBLANK(D226), """", COUNTA(SPLIT(D226, "" "")))"),1881.0)</f>
        <v>1881</v>
      </c>
      <c r="F226" s="47"/>
      <c r="G226" s="47"/>
      <c r="H226" s="4"/>
      <c r="I226" s="4"/>
      <c r="J226" s="4"/>
      <c r="K226" s="4"/>
      <c r="L226" s="4"/>
      <c r="M226" s="4"/>
      <c r="N226" s="4"/>
      <c r="O226" s="4"/>
      <c r="P226" s="4"/>
      <c r="Q226" s="4"/>
      <c r="R226" s="4"/>
      <c r="S226" s="4"/>
      <c r="T226" s="4"/>
      <c r="U226" s="4"/>
      <c r="V226" s="4"/>
      <c r="W226" s="4"/>
      <c r="X226" s="4"/>
      <c r="Y226" s="4"/>
      <c r="Z226" s="4"/>
      <c r="AA226" s="4"/>
    </row>
    <row r="227" ht="15.75" customHeight="1">
      <c r="A227" s="37"/>
      <c r="B227" s="37"/>
      <c r="C227" s="37"/>
      <c r="D227" s="38"/>
      <c r="E227" s="8"/>
      <c r="F227" s="47"/>
      <c r="G227" s="47"/>
      <c r="H227" s="4"/>
      <c r="I227" s="4"/>
      <c r="J227" s="4"/>
      <c r="K227" s="4"/>
      <c r="L227" s="4"/>
      <c r="M227" s="4"/>
      <c r="N227" s="4"/>
      <c r="O227" s="4"/>
      <c r="P227" s="4"/>
      <c r="Q227" s="4"/>
      <c r="R227" s="4"/>
      <c r="S227" s="4"/>
      <c r="T227" s="4"/>
      <c r="U227" s="4"/>
      <c r="V227" s="4"/>
      <c r="W227" s="4"/>
      <c r="X227" s="4"/>
      <c r="Y227" s="4"/>
      <c r="Z227" s="4"/>
      <c r="AA227" s="4"/>
    </row>
    <row r="228" ht="15.75" customHeight="1">
      <c r="A228" s="37"/>
      <c r="B228" s="37"/>
      <c r="C228" s="37"/>
      <c r="D228" s="38"/>
      <c r="E228" s="8" t="str">
        <f>IFERROR(__xludf.DUMMYFUNCTION("IF(ISBLANK(D228), """", COUNTA(SPLIT(D228, "" "")))"),"")</f>
        <v/>
      </c>
      <c r="F228" s="47"/>
      <c r="G228" s="47"/>
      <c r="H228" s="4"/>
      <c r="I228" s="4"/>
      <c r="J228" s="4"/>
      <c r="K228" s="4"/>
      <c r="L228" s="4"/>
      <c r="M228" s="4"/>
      <c r="N228" s="4"/>
      <c r="O228" s="4"/>
      <c r="P228" s="4"/>
      <c r="Q228" s="4"/>
      <c r="R228" s="4"/>
      <c r="S228" s="4"/>
      <c r="T228" s="4"/>
      <c r="U228" s="4"/>
      <c r="V228" s="4"/>
      <c r="W228" s="4"/>
      <c r="X228" s="4"/>
      <c r="Y228" s="4"/>
      <c r="Z228" s="4"/>
      <c r="AA228" s="4"/>
    </row>
    <row r="229" ht="15.75" customHeight="1">
      <c r="A229" s="37"/>
      <c r="B229" s="37"/>
      <c r="C229" s="37"/>
      <c r="D229" s="38"/>
      <c r="E229" s="8" t="str">
        <f>IFERROR(__xludf.DUMMYFUNCTION("IF(ISBLANK(D229), """", COUNTA(SPLIT(D229, "" "")))"),"")</f>
        <v/>
      </c>
      <c r="F229" s="47"/>
      <c r="G229" s="47"/>
      <c r="H229" s="4"/>
      <c r="I229" s="4"/>
      <c r="J229" s="4"/>
      <c r="K229" s="4"/>
      <c r="L229" s="4"/>
      <c r="M229" s="4"/>
      <c r="N229" s="4"/>
      <c r="O229" s="4"/>
      <c r="P229" s="4"/>
      <c r="Q229" s="4"/>
      <c r="R229" s="4"/>
      <c r="S229" s="4"/>
      <c r="T229" s="4"/>
      <c r="U229" s="4"/>
      <c r="V229" s="4"/>
      <c r="W229" s="4"/>
      <c r="X229" s="4"/>
      <c r="Y229" s="4"/>
      <c r="Z229" s="4"/>
      <c r="AA229" s="4"/>
    </row>
    <row r="230" ht="15.75" customHeight="1">
      <c r="A230" s="37"/>
      <c r="B230" s="37"/>
      <c r="C230" s="37"/>
      <c r="D230" s="38"/>
      <c r="E230" s="8" t="str">
        <f>IFERROR(__xludf.DUMMYFUNCTION("IF(ISBLANK(D230), """", COUNTA(SPLIT(D230, "" "")))"),"")</f>
        <v/>
      </c>
      <c r="F230" s="47"/>
      <c r="G230" s="47"/>
      <c r="H230" s="4"/>
      <c r="I230" s="4"/>
      <c r="J230" s="4"/>
      <c r="K230" s="4"/>
      <c r="L230" s="4"/>
      <c r="M230" s="4"/>
      <c r="N230" s="4"/>
      <c r="O230" s="4"/>
      <c r="P230" s="4"/>
      <c r="Q230" s="4"/>
      <c r="R230" s="4"/>
      <c r="S230" s="4"/>
      <c r="T230" s="4"/>
      <c r="U230" s="4"/>
      <c r="V230" s="4"/>
      <c r="W230" s="4"/>
      <c r="X230" s="4"/>
      <c r="Y230" s="4"/>
      <c r="Z230" s="4"/>
      <c r="AA230" s="4"/>
    </row>
    <row r="231" ht="15.75" customHeight="1">
      <c r="A231" s="37"/>
      <c r="B231" s="37"/>
      <c r="C231" s="37"/>
      <c r="D231" s="38"/>
      <c r="E231" s="8" t="str">
        <f>IFERROR(__xludf.DUMMYFUNCTION("IF(ISBLANK(D231), """", COUNTA(SPLIT(D231, "" "")))"),"")</f>
        <v/>
      </c>
      <c r="F231" s="47"/>
      <c r="G231" s="47"/>
      <c r="H231" s="4"/>
      <c r="I231" s="4"/>
      <c r="J231" s="4"/>
      <c r="K231" s="4"/>
      <c r="L231" s="4"/>
      <c r="M231" s="4"/>
      <c r="N231" s="4"/>
      <c r="O231" s="4"/>
      <c r="P231" s="4"/>
      <c r="Q231" s="4"/>
      <c r="R231" s="4"/>
      <c r="S231" s="4"/>
      <c r="T231" s="4"/>
      <c r="U231" s="4"/>
      <c r="V231" s="4"/>
      <c r="W231" s="4"/>
      <c r="X231" s="4"/>
      <c r="Y231" s="4"/>
      <c r="Z231" s="4"/>
      <c r="AA231" s="4"/>
    </row>
    <row r="232" ht="15.75" customHeight="1">
      <c r="A232" s="37"/>
      <c r="B232" s="37"/>
      <c r="C232" s="37"/>
      <c r="D232" s="38"/>
      <c r="E232" s="8" t="str">
        <f>IFERROR(__xludf.DUMMYFUNCTION("IF(ISBLANK(D232), """", COUNTA(SPLIT(D232, "" "")))"),"")</f>
        <v/>
      </c>
      <c r="F232" s="47"/>
      <c r="G232" s="47"/>
      <c r="H232" s="4"/>
      <c r="I232" s="4"/>
      <c r="J232" s="4"/>
      <c r="K232" s="4"/>
      <c r="L232" s="4"/>
      <c r="M232" s="4"/>
      <c r="N232" s="4"/>
      <c r="O232" s="4"/>
      <c r="P232" s="4"/>
      <c r="Q232" s="4"/>
      <c r="R232" s="4"/>
      <c r="S232" s="4"/>
      <c r="T232" s="4"/>
      <c r="U232" s="4"/>
      <c r="V232" s="4"/>
      <c r="W232" s="4"/>
      <c r="X232" s="4"/>
      <c r="Y232" s="4"/>
      <c r="Z232" s="4"/>
      <c r="AA232" s="4"/>
    </row>
    <row r="233" ht="15.75" customHeight="1">
      <c r="A233" s="37"/>
      <c r="B233" s="37"/>
      <c r="C233" s="37"/>
      <c r="D233" s="38"/>
      <c r="E233" s="8" t="str">
        <f>IFERROR(__xludf.DUMMYFUNCTION("IF(ISBLANK(D233), """", COUNTA(SPLIT(D233, "" "")))"),"")</f>
        <v/>
      </c>
      <c r="F233" s="47"/>
      <c r="G233" s="47"/>
      <c r="H233" s="4"/>
      <c r="I233" s="4"/>
      <c r="J233" s="4"/>
      <c r="K233" s="4"/>
      <c r="L233" s="4"/>
      <c r="M233" s="4"/>
      <c r="N233" s="4"/>
      <c r="O233" s="4"/>
      <c r="P233" s="4"/>
      <c r="Q233" s="4"/>
      <c r="R233" s="4"/>
      <c r="S233" s="4"/>
      <c r="T233" s="4"/>
      <c r="U233" s="4"/>
      <c r="V233" s="4"/>
      <c r="W233" s="4"/>
      <c r="X233" s="4"/>
      <c r="Y233" s="4"/>
      <c r="Z233" s="4"/>
      <c r="AA233" s="4"/>
    </row>
    <row r="234" ht="15.75" customHeight="1">
      <c r="A234" s="37"/>
      <c r="B234" s="37"/>
      <c r="C234" s="37"/>
      <c r="D234" s="38"/>
      <c r="E234" s="8" t="str">
        <f>IFERROR(__xludf.DUMMYFUNCTION("IF(ISBLANK(D234), """", COUNTA(SPLIT(D234, "" "")))"),"")</f>
        <v/>
      </c>
      <c r="F234" s="47"/>
      <c r="G234" s="47"/>
      <c r="H234" s="4"/>
      <c r="I234" s="4"/>
      <c r="J234" s="4"/>
      <c r="K234" s="4"/>
      <c r="L234" s="4"/>
      <c r="M234" s="4"/>
      <c r="N234" s="4"/>
      <c r="O234" s="4"/>
      <c r="P234" s="4"/>
      <c r="Q234" s="4"/>
      <c r="R234" s="4"/>
      <c r="S234" s="4"/>
      <c r="T234" s="4"/>
      <c r="U234" s="4"/>
      <c r="V234" s="4"/>
      <c r="W234" s="4"/>
      <c r="X234" s="4"/>
      <c r="Y234" s="4"/>
      <c r="Z234" s="4"/>
      <c r="AA234" s="4"/>
    </row>
    <row r="235" ht="15.75" customHeight="1">
      <c r="A235" s="37"/>
      <c r="B235" s="37"/>
      <c r="C235" s="37"/>
      <c r="D235" s="38"/>
      <c r="E235" s="8" t="str">
        <f>IFERROR(__xludf.DUMMYFUNCTION("IF(ISBLANK(D235), """", COUNTA(SPLIT(D235, "" "")))"),"")</f>
        <v/>
      </c>
      <c r="F235" s="47"/>
      <c r="G235" s="47"/>
      <c r="H235" s="4"/>
      <c r="I235" s="4"/>
      <c r="J235" s="4"/>
      <c r="K235" s="4"/>
      <c r="L235" s="4"/>
      <c r="M235" s="4"/>
      <c r="N235" s="4"/>
      <c r="O235" s="4"/>
      <c r="P235" s="4"/>
      <c r="Q235" s="4"/>
      <c r="R235" s="4"/>
      <c r="S235" s="4"/>
      <c r="T235" s="4"/>
      <c r="U235" s="4"/>
      <c r="V235" s="4"/>
      <c r="W235" s="4"/>
      <c r="X235" s="4"/>
      <c r="Y235" s="4"/>
      <c r="Z235" s="4"/>
      <c r="AA235" s="4"/>
    </row>
    <row r="236" ht="15.75" customHeight="1">
      <c r="A236" s="37"/>
      <c r="B236" s="37"/>
      <c r="C236" s="37"/>
      <c r="D236" s="38"/>
      <c r="E236" s="8" t="str">
        <f>IFERROR(__xludf.DUMMYFUNCTION("IF(ISBLANK(D236), """", COUNTA(SPLIT(D236, "" "")))"),"")</f>
        <v/>
      </c>
      <c r="F236" s="47"/>
      <c r="G236" s="47"/>
      <c r="H236" s="4"/>
      <c r="I236" s="4"/>
      <c r="J236" s="4"/>
      <c r="K236" s="4"/>
      <c r="L236" s="4"/>
      <c r="M236" s="4"/>
      <c r="N236" s="4"/>
      <c r="O236" s="4"/>
      <c r="P236" s="4"/>
      <c r="Q236" s="4"/>
      <c r="R236" s="4"/>
      <c r="S236" s="4"/>
      <c r="T236" s="4"/>
      <c r="U236" s="4"/>
      <c r="V236" s="4"/>
      <c r="W236" s="4"/>
      <c r="X236" s="4"/>
      <c r="Y236" s="4"/>
      <c r="Z236" s="4"/>
      <c r="AA236" s="4"/>
    </row>
    <row r="237" ht="15.75" customHeight="1">
      <c r="A237" s="37"/>
      <c r="B237" s="37"/>
      <c r="C237" s="37"/>
      <c r="D237" s="38"/>
      <c r="E237" s="8" t="str">
        <f>IFERROR(__xludf.DUMMYFUNCTION("IF(ISBLANK(D237), """", COUNTA(SPLIT(D237, "" "")))"),"")</f>
        <v/>
      </c>
      <c r="F237" s="47"/>
      <c r="G237" s="47"/>
      <c r="H237" s="4"/>
      <c r="I237" s="4"/>
      <c r="J237" s="4"/>
      <c r="K237" s="4"/>
      <c r="L237" s="4"/>
      <c r="M237" s="4"/>
      <c r="N237" s="4"/>
      <c r="O237" s="4"/>
      <c r="P237" s="4"/>
      <c r="Q237" s="4"/>
      <c r="R237" s="4"/>
      <c r="S237" s="4"/>
      <c r="T237" s="4"/>
      <c r="U237" s="4"/>
      <c r="V237" s="4"/>
      <c r="W237" s="4"/>
      <c r="X237" s="4"/>
      <c r="Y237" s="4"/>
      <c r="Z237" s="4"/>
      <c r="AA237" s="4"/>
    </row>
    <row r="238" ht="15.75" customHeight="1">
      <c r="A238" s="37"/>
      <c r="B238" s="37"/>
      <c r="C238" s="37"/>
      <c r="D238" s="38"/>
      <c r="E238" s="8" t="str">
        <f>IFERROR(__xludf.DUMMYFUNCTION("IF(ISBLANK(D238), """", COUNTA(SPLIT(D238, "" "")))"),"")</f>
        <v/>
      </c>
      <c r="F238" s="47"/>
      <c r="G238" s="47"/>
      <c r="H238" s="4"/>
      <c r="I238" s="4"/>
      <c r="J238" s="4"/>
      <c r="K238" s="4"/>
      <c r="L238" s="4"/>
      <c r="M238" s="4"/>
      <c r="N238" s="4"/>
      <c r="O238" s="4"/>
      <c r="P238" s="4"/>
      <c r="Q238" s="4"/>
      <c r="R238" s="4"/>
      <c r="S238" s="4"/>
      <c r="T238" s="4"/>
      <c r="U238" s="4"/>
      <c r="V238" s="4"/>
      <c r="W238" s="4"/>
      <c r="X238" s="4"/>
      <c r="Y238" s="4"/>
      <c r="Z238" s="4"/>
      <c r="AA238" s="4"/>
    </row>
    <row r="239" ht="15.75" customHeight="1">
      <c r="A239" s="37"/>
      <c r="B239" s="37"/>
      <c r="C239" s="37"/>
      <c r="D239" s="38"/>
      <c r="E239" s="8" t="str">
        <f>IFERROR(__xludf.DUMMYFUNCTION("IF(ISBLANK(D239), """", COUNTA(SPLIT(D239, "" "")))"),"")</f>
        <v/>
      </c>
      <c r="F239" s="47"/>
      <c r="G239" s="47"/>
      <c r="H239" s="4"/>
      <c r="I239" s="4"/>
      <c r="J239" s="4"/>
      <c r="K239" s="4"/>
      <c r="L239" s="4"/>
      <c r="M239" s="4"/>
      <c r="N239" s="4"/>
      <c r="O239" s="4"/>
      <c r="P239" s="4"/>
      <c r="Q239" s="4"/>
      <c r="R239" s="4"/>
      <c r="S239" s="4"/>
      <c r="T239" s="4"/>
      <c r="U239" s="4"/>
      <c r="V239" s="4"/>
      <c r="W239" s="4"/>
      <c r="X239" s="4"/>
      <c r="Y239" s="4"/>
      <c r="Z239" s="4"/>
      <c r="AA239" s="4"/>
    </row>
    <row r="240" ht="15.75" customHeight="1">
      <c r="A240" s="37"/>
      <c r="B240" s="37"/>
      <c r="C240" s="37"/>
      <c r="D240" s="38"/>
      <c r="E240" s="8" t="str">
        <f>IFERROR(__xludf.DUMMYFUNCTION("IF(ISBLANK(D240), """", COUNTA(SPLIT(D240, "" "")))"),"")</f>
        <v/>
      </c>
      <c r="F240" s="47"/>
      <c r="G240" s="47"/>
      <c r="H240" s="4"/>
      <c r="I240" s="4"/>
      <c r="J240" s="4"/>
      <c r="K240" s="4"/>
      <c r="L240" s="4"/>
      <c r="M240" s="4"/>
      <c r="N240" s="4"/>
      <c r="O240" s="4"/>
      <c r="P240" s="4"/>
      <c r="Q240" s="4"/>
      <c r="R240" s="4"/>
      <c r="S240" s="4"/>
      <c r="T240" s="4"/>
      <c r="U240" s="4"/>
      <c r="V240" s="4"/>
      <c r="W240" s="4"/>
      <c r="X240" s="4"/>
      <c r="Y240" s="4"/>
      <c r="Z240" s="4"/>
      <c r="AA240" s="4"/>
    </row>
    <row r="241" ht="15.75" customHeight="1">
      <c r="A241" s="37"/>
      <c r="B241" s="37"/>
      <c r="C241" s="37"/>
      <c r="D241" s="38"/>
      <c r="E241" s="8" t="str">
        <f>IFERROR(__xludf.DUMMYFUNCTION("IF(ISBLANK(D241), """", COUNTA(SPLIT(D241, "" "")))"),"")</f>
        <v/>
      </c>
      <c r="F241" s="47"/>
      <c r="G241" s="47"/>
      <c r="H241" s="4"/>
      <c r="I241" s="4"/>
      <c r="J241" s="4"/>
      <c r="K241" s="4"/>
      <c r="L241" s="4"/>
      <c r="M241" s="4"/>
      <c r="N241" s="4"/>
      <c r="O241" s="4"/>
      <c r="P241" s="4"/>
      <c r="Q241" s="4"/>
      <c r="R241" s="4"/>
      <c r="S241" s="4"/>
      <c r="T241" s="4"/>
      <c r="U241" s="4"/>
      <c r="V241" s="4"/>
      <c r="W241" s="4"/>
      <c r="X241" s="4"/>
      <c r="Y241" s="4"/>
      <c r="Z241" s="4"/>
      <c r="AA241" s="4"/>
    </row>
    <row r="242" ht="15.75" customHeight="1">
      <c r="A242" s="37"/>
      <c r="B242" s="37"/>
      <c r="C242" s="37"/>
      <c r="D242" s="38"/>
      <c r="E242" s="8" t="str">
        <f>IFERROR(__xludf.DUMMYFUNCTION("IF(ISBLANK(D242), """", COUNTA(SPLIT(D242, "" "")))"),"")</f>
        <v/>
      </c>
      <c r="F242" s="47"/>
      <c r="G242" s="47"/>
      <c r="H242" s="4"/>
      <c r="I242" s="4"/>
      <c r="J242" s="4"/>
      <c r="K242" s="4"/>
      <c r="L242" s="4"/>
      <c r="M242" s="4"/>
      <c r="N242" s="4"/>
      <c r="O242" s="4"/>
      <c r="P242" s="4"/>
      <c r="Q242" s="4"/>
      <c r="R242" s="4"/>
      <c r="S242" s="4"/>
      <c r="T242" s="4"/>
      <c r="U242" s="4"/>
      <c r="V242" s="4"/>
      <c r="W242" s="4"/>
      <c r="X242" s="4"/>
      <c r="Y242" s="4"/>
      <c r="Z242" s="4"/>
      <c r="AA242" s="4"/>
    </row>
    <row r="243" ht="15.75" customHeight="1">
      <c r="A243" s="37"/>
      <c r="B243" s="37"/>
      <c r="C243" s="37"/>
      <c r="D243" s="38"/>
      <c r="E243" s="8" t="str">
        <f>IFERROR(__xludf.DUMMYFUNCTION("IF(ISBLANK(D243), """", COUNTA(SPLIT(D243, "" "")))"),"")</f>
        <v/>
      </c>
      <c r="F243" s="47"/>
      <c r="G243" s="47"/>
      <c r="H243" s="4"/>
      <c r="I243" s="4"/>
      <c r="J243" s="4"/>
      <c r="K243" s="4"/>
      <c r="L243" s="4"/>
      <c r="M243" s="4"/>
      <c r="N243" s="4"/>
      <c r="O243" s="4"/>
      <c r="P243" s="4"/>
      <c r="Q243" s="4"/>
      <c r="R243" s="4"/>
      <c r="S243" s="4"/>
      <c r="T243" s="4"/>
      <c r="U243" s="4"/>
      <c r="V243" s="4"/>
      <c r="W243" s="4"/>
      <c r="X243" s="4"/>
      <c r="Y243" s="4"/>
      <c r="Z243" s="4"/>
      <c r="AA243" s="4"/>
    </row>
    <row r="244" ht="15.75" customHeight="1">
      <c r="A244" s="37"/>
      <c r="B244" s="37"/>
      <c r="C244" s="37"/>
      <c r="D244" s="38"/>
      <c r="E244" s="8" t="str">
        <f>IFERROR(__xludf.DUMMYFUNCTION("IF(ISBLANK(D244), """", COUNTA(SPLIT(D244, "" "")))"),"")</f>
        <v/>
      </c>
      <c r="F244" s="47"/>
      <c r="G244" s="47"/>
      <c r="H244" s="4"/>
      <c r="I244" s="4"/>
      <c r="J244" s="4"/>
      <c r="K244" s="4"/>
      <c r="L244" s="4"/>
      <c r="M244" s="4"/>
      <c r="N244" s="4"/>
      <c r="O244" s="4"/>
      <c r="P244" s="4"/>
      <c r="Q244" s="4"/>
      <c r="R244" s="4"/>
      <c r="S244" s="4"/>
      <c r="T244" s="4"/>
      <c r="U244" s="4"/>
      <c r="V244" s="4"/>
      <c r="W244" s="4"/>
      <c r="X244" s="4"/>
      <c r="Y244" s="4"/>
      <c r="Z244" s="4"/>
      <c r="AA244" s="4"/>
    </row>
    <row r="245" ht="15.75" customHeight="1">
      <c r="A245" s="37"/>
      <c r="B245" s="37"/>
      <c r="C245" s="37"/>
      <c r="D245" s="38"/>
      <c r="E245" s="8" t="str">
        <f>IFERROR(__xludf.DUMMYFUNCTION("IF(ISBLANK(D245), """", COUNTA(SPLIT(D245, "" "")))"),"")</f>
        <v/>
      </c>
      <c r="F245" s="47"/>
      <c r="G245" s="47"/>
      <c r="H245" s="4"/>
      <c r="I245" s="4"/>
      <c r="J245" s="4"/>
      <c r="K245" s="4"/>
      <c r="L245" s="4"/>
      <c r="M245" s="4"/>
      <c r="N245" s="4"/>
      <c r="O245" s="4"/>
      <c r="P245" s="4"/>
      <c r="Q245" s="4"/>
      <c r="R245" s="4"/>
      <c r="S245" s="4"/>
      <c r="T245" s="4"/>
      <c r="U245" s="4"/>
      <c r="V245" s="4"/>
      <c r="W245" s="4"/>
      <c r="X245" s="4"/>
      <c r="Y245" s="4"/>
      <c r="Z245" s="4"/>
      <c r="AA245" s="4"/>
    </row>
    <row r="246" ht="15.75" customHeight="1">
      <c r="A246" s="37"/>
      <c r="B246" s="37"/>
      <c r="C246" s="37"/>
      <c r="D246" s="38"/>
      <c r="E246" s="8" t="str">
        <f>IFERROR(__xludf.DUMMYFUNCTION("IF(ISBLANK(D246), """", COUNTA(SPLIT(D246, "" "")))"),"")</f>
        <v/>
      </c>
      <c r="F246" s="47"/>
      <c r="G246" s="47"/>
      <c r="H246" s="4"/>
      <c r="I246" s="4"/>
      <c r="J246" s="4"/>
      <c r="K246" s="4"/>
      <c r="L246" s="4"/>
      <c r="M246" s="4"/>
      <c r="N246" s="4"/>
      <c r="O246" s="4"/>
      <c r="P246" s="4"/>
      <c r="Q246" s="4"/>
      <c r="R246" s="4"/>
      <c r="S246" s="4"/>
      <c r="T246" s="4"/>
      <c r="U246" s="4"/>
      <c r="V246" s="4"/>
      <c r="W246" s="4"/>
      <c r="X246" s="4"/>
      <c r="Y246" s="4"/>
      <c r="Z246" s="4"/>
      <c r="AA246" s="4"/>
    </row>
    <row r="247" ht="15.75" customHeight="1">
      <c r="A247" s="37"/>
      <c r="B247" s="37"/>
      <c r="C247" s="37"/>
      <c r="D247" s="38"/>
      <c r="E247" s="8" t="str">
        <f>IFERROR(__xludf.DUMMYFUNCTION("IF(ISBLANK(D247), """", COUNTA(SPLIT(D247, "" "")))"),"")</f>
        <v/>
      </c>
      <c r="F247" s="47"/>
      <c r="G247" s="47"/>
      <c r="H247" s="4"/>
      <c r="I247" s="4"/>
      <c r="J247" s="4"/>
      <c r="K247" s="4"/>
      <c r="L247" s="4"/>
      <c r="M247" s="4"/>
      <c r="N247" s="4"/>
      <c r="O247" s="4"/>
      <c r="P247" s="4"/>
      <c r="Q247" s="4"/>
      <c r="R247" s="4"/>
      <c r="S247" s="4"/>
      <c r="T247" s="4"/>
      <c r="U247" s="4"/>
      <c r="V247" s="4"/>
      <c r="W247" s="4"/>
      <c r="X247" s="4"/>
      <c r="Y247" s="4"/>
      <c r="Z247" s="4"/>
      <c r="AA247" s="4"/>
    </row>
    <row r="248" ht="15.75" customHeight="1">
      <c r="A248" s="37"/>
      <c r="B248" s="37"/>
      <c r="C248" s="37"/>
      <c r="D248" s="38"/>
      <c r="E248" s="8" t="str">
        <f>IFERROR(__xludf.DUMMYFUNCTION("IF(ISBLANK(D248), """", COUNTA(SPLIT(D248, "" "")))"),"")</f>
        <v/>
      </c>
      <c r="F248" s="47"/>
      <c r="G248" s="47"/>
      <c r="H248" s="4"/>
      <c r="I248" s="4"/>
      <c r="J248" s="4"/>
      <c r="K248" s="4"/>
      <c r="L248" s="4"/>
      <c r="M248" s="4"/>
      <c r="N248" s="4"/>
      <c r="O248" s="4"/>
      <c r="P248" s="4"/>
      <c r="Q248" s="4"/>
      <c r="R248" s="4"/>
      <c r="S248" s="4"/>
      <c r="T248" s="4"/>
      <c r="U248" s="4"/>
      <c r="V248" s="4"/>
      <c r="W248" s="4"/>
      <c r="X248" s="4"/>
      <c r="Y248" s="4"/>
      <c r="Z248" s="4"/>
      <c r="AA248" s="4"/>
    </row>
    <row r="249" ht="15.75" customHeight="1">
      <c r="A249" s="37"/>
      <c r="B249" s="37"/>
      <c r="C249" s="37"/>
      <c r="D249" s="38"/>
      <c r="E249" s="8" t="str">
        <f>IFERROR(__xludf.DUMMYFUNCTION("IF(ISBLANK(D249), """", COUNTA(SPLIT(D249, "" "")))"),"")</f>
        <v/>
      </c>
      <c r="F249" s="47"/>
      <c r="G249" s="47"/>
      <c r="H249" s="4"/>
      <c r="I249" s="4"/>
      <c r="J249" s="4"/>
      <c r="K249" s="4"/>
      <c r="L249" s="4"/>
      <c r="M249" s="4"/>
      <c r="N249" s="4"/>
      <c r="O249" s="4"/>
      <c r="P249" s="4"/>
      <c r="Q249" s="4"/>
      <c r="R249" s="4"/>
      <c r="S249" s="4"/>
      <c r="T249" s="4"/>
      <c r="U249" s="4"/>
      <c r="V249" s="4"/>
      <c r="W249" s="4"/>
      <c r="X249" s="4"/>
      <c r="Y249" s="4"/>
      <c r="Z249" s="4"/>
      <c r="AA249" s="4"/>
    </row>
    <row r="250" ht="15.75" customHeight="1">
      <c r="A250" s="37"/>
      <c r="B250" s="37"/>
      <c r="C250" s="37"/>
      <c r="D250" s="38"/>
      <c r="E250" s="8" t="str">
        <f>IFERROR(__xludf.DUMMYFUNCTION("IF(ISBLANK(D250), """", COUNTA(SPLIT(D250, "" "")))"),"")</f>
        <v/>
      </c>
      <c r="F250" s="47"/>
      <c r="G250" s="47"/>
      <c r="H250" s="4"/>
      <c r="I250" s="4"/>
      <c r="J250" s="4"/>
      <c r="K250" s="4"/>
      <c r="L250" s="4"/>
      <c r="M250" s="4"/>
      <c r="N250" s="4"/>
      <c r="O250" s="4"/>
      <c r="P250" s="4"/>
      <c r="Q250" s="4"/>
      <c r="R250" s="4"/>
      <c r="S250" s="4"/>
      <c r="T250" s="4"/>
      <c r="U250" s="4"/>
      <c r="V250" s="4"/>
      <c r="W250" s="4"/>
      <c r="X250" s="4"/>
      <c r="Y250" s="4"/>
      <c r="Z250" s="4"/>
      <c r="AA250" s="4"/>
    </row>
    <row r="251" ht="15.75" customHeight="1">
      <c r="A251" s="37"/>
      <c r="B251" s="37"/>
      <c r="C251" s="37"/>
      <c r="D251" s="38"/>
      <c r="E251" s="8" t="str">
        <f>IFERROR(__xludf.DUMMYFUNCTION("IF(ISBLANK(D251), """", COUNTA(SPLIT(D251, "" "")))"),"")</f>
        <v/>
      </c>
      <c r="F251" s="47"/>
      <c r="G251" s="47"/>
      <c r="H251" s="4"/>
      <c r="I251" s="4"/>
      <c r="J251" s="4"/>
      <c r="K251" s="4"/>
      <c r="L251" s="4"/>
      <c r="M251" s="4"/>
      <c r="N251" s="4"/>
      <c r="O251" s="4"/>
      <c r="P251" s="4"/>
      <c r="Q251" s="4"/>
      <c r="R251" s="4"/>
      <c r="S251" s="4"/>
      <c r="T251" s="4"/>
      <c r="U251" s="4"/>
      <c r="V251" s="4"/>
      <c r="W251" s="4"/>
      <c r="X251" s="4"/>
      <c r="Y251" s="4"/>
      <c r="Z251" s="4"/>
      <c r="AA251" s="4"/>
    </row>
    <row r="252" ht="15.75" customHeight="1">
      <c r="A252" s="37"/>
      <c r="B252" s="37"/>
      <c r="C252" s="37"/>
      <c r="D252" s="38"/>
      <c r="E252" s="8" t="str">
        <f>IFERROR(__xludf.DUMMYFUNCTION("IF(ISBLANK(D252), """", COUNTA(SPLIT(D252, "" "")))"),"")</f>
        <v/>
      </c>
      <c r="F252" s="47"/>
      <c r="G252" s="47"/>
      <c r="H252" s="4"/>
      <c r="I252" s="4"/>
      <c r="J252" s="4"/>
      <c r="K252" s="4"/>
      <c r="L252" s="4"/>
      <c r="M252" s="4"/>
      <c r="N252" s="4"/>
      <c r="O252" s="4"/>
      <c r="P252" s="4"/>
      <c r="Q252" s="4"/>
      <c r="R252" s="4"/>
      <c r="S252" s="4"/>
      <c r="T252" s="4"/>
      <c r="U252" s="4"/>
      <c r="V252" s="4"/>
      <c r="W252" s="4"/>
      <c r="X252" s="4"/>
      <c r="Y252" s="4"/>
      <c r="Z252" s="4"/>
      <c r="AA252" s="4"/>
    </row>
    <row r="253" ht="15.75" customHeight="1">
      <c r="A253" s="37"/>
      <c r="B253" s="37"/>
      <c r="C253" s="37"/>
      <c r="D253" s="38"/>
      <c r="E253" s="8" t="str">
        <f>IFERROR(__xludf.DUMMYFUNCTION("IF(ISBLANK(D253), """", COUNTA(SPLIT(D253, "" "")))"),"")</f>
        <v/>
      </c>
      <c r="F253" s="47"/>
      <c r="G253" s="47"/>
      <c r="H253" s="4"/>
      <c r="I253" s="4"/>
      <c r="J253" s="4"/>
      <c r="K253" s="4"/>
      <c r="L253" s="4"/>
      <c r="M253" s="4"/>
      <c r="N253" s="4"/>
      <c r="O253" s="4"/>
      <c r="P253" s="4"/>
      <c r="Q253" s="4"/>
      <c r="R253" s="4"/>
      <c r="S253" s="4"/>
      <c r="T253" s="4"/>
      <c r="U253" s="4"/>
      <c r="V253" s="4"/>
      <c r="W253" s="4"/>
      <c r="X253" s="4"/>
      <c r="Y253" s="4"/>
      <c r="Z253" s="4"/>
      <c r="AA253" s="4"/>
    </row>
    <row r="254" ht="15.75" customHeight="1">
      <c r="A254" s="37"/>
      <c r="B254" s="37"/>
      <c r="C254" s="37"/>
      <c r="D254" s="38"/>
      <c r="E254" s="8" t="str">
        <f>IFERROR(__xludf.DUMMYFUNCTION("IF(ISBLANK(D254), """", COUNTA(SPLIT(D254, "" "")))"),"")</f>
        <v/>
      </c>
      <c r="F254" s="47"/>
      <c r="G254" s="47"/>
      <c r="H254" s="4"/>
      <c r="I254" s="4"/>
      <c r="J254" s="4"/>
      <c r="K254" s="4"/>
      <c r="L254" s="4"/>
      <c r="M254" s="4"/>
      <c r="N254" s="4"/>
      <c r="O254" s="4"/>
      <c r="P254" s="4"/>
      <c r="Q254" s="4"/>
      <c r="R254" s="4"/>
      <c r="S254" s="4"/>
      <c r="T254" s="4"/>
      <c r="U254" s="4"/>
      <c r="V254" s="4"/>
      <c r="W254" s="4"/>
      <c r="X254" s="4"/>
      <c r="Y254" s="4"/>
      <c r="Z254" s="4"/>
      <c r="AA254" s="4"/>
    </row>
    <row r="255" ht="15.75" customHeight="1">
      <c r="A255" s="37"/>
      <c r="B255" s="37"/>
      <c r="C255" s="37"/>
      <c r="D255" s="38"/>
      <c r="E255" s="8" t="str">
        <f>IFERROR(__xludf.DUMMYFUNCTION("IF(ISBLANK(D255), """", COUNTA(SPLIT(D255, "" "")))"),"")</f>
        <v/>
      </c>
      <c r="F255" s="47"/>
      <c r="G255" s="47"/>
      <c r="H255" s="4"/>
      <c r="I255" s="4"/>
      <c r="J255" s="4"/>
      <c r="K255" s="4"/>
      <c r="L255" s="4"/>
      <c r="M255" s="4"/>
      <c r="N255" s="4"/>
      <c r="O255" s="4"/>
      <c r="P255" s="4"/>
      <c r="Q255" s="4"/>
      <c r="R255" s="4"/>
      <c r="S255" s="4"/>
      <c r="T255" s="4"/>
      <c r="U255" s="4"/>
      <c r="V255" s="4"/>
      <c r="W255" s="4"/>
      <c r="X255" s="4"/>
      <c r="Y255" s="4"/>
      <c r="Z255" s="4"/>
      <c r="AA255" s="4"/>
    </row>
    <row r="256" ht="15.75" customHeight="1">
      <c r="A256" s="37"/>
      <c r="B256" s="37"/>
      <c r="C256" s="37"/>
      <c r="D256" s="38"/>
      <c r="E256" s="8" t="str">
        <f>IFERROR(__xludf.DUMMYFUNCTION("IF(ISBLANK(D256), """", COUNTA(SPLIT(D256, "" "")))"),"")</f>
        <v/>
      </c>
      <c r="F256" s="47"/>
      <c r="G256" s="47"/>
      <c r="H256" s="4"/>
      <c r="I256" s="4"/>
      <c r="J256" s="4"/>
      <c r="K256" s="4"/>
      <c r="L256" s="4"/>
      <c r="M256" s="4"/>
      <c r="N256" s="4"/>
      <c r="O256" s="4"/>
      <c r="P256" s="4"/>
      <c r="Q256" s="4"/>
      <c r="R256" s="4"/>
      <c r="S256" s="4"/>
      <c r="T256" s="4"/>
      <c r="U256" s="4"/>
      <c r="V256" s="4"/>
      <c r="W256" s="4"/>
      <c r="X256" s="4"/>
      <c r="Y256" s="4"/>
      <c r="Z256" s="4"/>
      <c r="AA256" s="4"/>
    </row>
    <row r="257" ht="15.75" customHeight="1">
      <c r="A257" s="37"/>
      <c r="B257" s="37"/>
      <c r="C257" s="37"/>
      <c r="D257" s="38"/>
      <c r="E257" s="8" t="str">
        <f>IFERROR(__xludf.DUMMYFUNCTION("IF(ISBLANK(D257), """", COUNTA(SPLIT(D257, "" "")))"),"")</f>
        <v/>
      </c>
      <c r="F257" s="47"/>
      <c r="G257" s="47"/>
      <c r="H257" s="4"/>
      <c r="I257" s="4"/>
      <c r="J257" s="4"/>
      <c r="K257" s="4"/>
      <c r="L257" s="4"/>
      <c r="M257" s="4"/>
      <c r="N257" s="4"/>
      <c r="O257" s="4"/>
      <c r="P257" s="4"/>
      <c r="Q257" s="4"/>
      <c r="R257" s="4"/>
      <c r="S257" s="4"/>
      <c r="T257" s="4"/>
      <c r="U257" s="4"/>
      <c r="V257" s="4"/>
      <c r="W257" s="4"/>
      <c r="X257" s="4"/>
      <c r="Y257" s="4"/>
      <c r="Z257" s="4"/>
      <c r="AA257" s="4"/>
    </row>
    <row r="258" ht="15.75" customHeight="1">
      <c r="A258" s="37"/>
      <c r="B258" s="37"/>
      <c r="C258" s="37"/>
      <c r="D258" s="38"/>
      <c r="E258" s="8" t="str">
        <f>IFERROR(__xludf.DUMMYFUNCTION("IF(ISBLANK(D258), """", COUNTA(SPLIT(D258, "" "")))"),"")</f>
        <v/>
      </c>
      <c r="F258" s="47"/>
      <c r="G258" s="47"/>
      <c r="H258" s="4"/>
      <c r="I258" s="4"/>
      <c r="J258" s="4"/>
      <c r="K258" s="4"/>
      <c r="L258" s="4"/>
      <c r="M258" s="4"/>
      <c r="N258" s="4"/>
      <c r="O258" s="4"/>
      <c r="P258" s="4"/>
      <c r="Q258" s="4"/>
      <c r="R258" s="4"/>
      <c r="S258" s="4"/>
      <c r="T258" s="4"/>
      <c r="U258" s="4"/>
      <c r="V258" s="4"/>
      <c r="W258" s="4"/>
      <c r="X258" s="4"/>
      <c r="Y258" s="4"/>
      <c r="Z258" s="4"/>
      <c r="AA258" s="4"/>
    </row>
    <row r="259" ht="15.75" customHeight="1">
      <c r="A259" s="37"/>
      <c r="B259" s="37"/>
      <c r="C259" s="37"/>
      <c r="D259" s="38"/>
      <c r="E259" s="8" t="str">
        <f>IFERROR(__xludf.DUMMYFUNCTION("IF(ISBLANK(D259), """", COUNTA(SPLIT(D259, "" "")))"),"")</f>
        <v/>
      </c>
      <c r="F259" s="47"/>
      <c r="G259" s="47"/>
      <c r="H259" s="4"/>
      <c r="I259" s="4"/>
      <c r="J259" s="4"/>
      <c r="K259" s="4"/>
      <c r="L259" s="4"/>
      <c r="M259" s="4"/>
      <c r="N259" s="4"/>
      <c r="O259" s="4"/>
      <c r="P259" s="4"/>
      <c r="Q259" s="4"/>
      <c r="R259" s="4"/>
      <c r="S259" s="4"/>
      <c r="T259" s="4"/>
      <c r="U259" s="4"/>
      <c r="V259" s="4"/>
      <c r="W259" s="4"/>
      <c r="X259" s="4"/>
      <c r="Y259" s="4"/>
      <c r="Z259" s="4"/>
      <c r="AA259" s="4"/>
    </row>
    <row r="260" ht="15.75" customHeight="1">
      <c r="A260" s="37"/>
      <c r="B260" s="37"/>
      <c r="C260" s="37"/>
      <c r="D260" s="38"/>
      <c r="E260" s="8" t="str">
        <f>IFERROR(__xludf.DUMMYFUNCTION("IF(ISBLANK(D260), """", COUNTA(SPLIT(D260, "" "")))"),"")</f>
        <v/>
      </c>
      <c r="F260" s="47"/>
      <c r="G260" s="47"/>
      <c r="H260" s="4"/>
      <c r="I260" s="4"/>
      <c r="J260" s="4"/>
      <c r="K260" s="4"/>
      <c r="L260" s="4"/>
      <c r="M260" s="4"/>
      <c r="N260" s="4"/>
      <c r="O260" s="4"/>
      <c r="P260" s="4"/>
      <c r="Q260" s="4"/>
      <c r="R260" s="4"/>
      <c r="S260" s="4"/>
      <c r="T260" s="4"/>
      <c r="U260" s="4"/>
      <c r="V260" s="4"/>
      <c r="W260" s="4"/>
      <c r="X260" s="4"/>
      <c r="Y260" s="4"/>
      <c r="Z260" s="4"/>
      <c r="AA260" s="4"/>
    </row>
    <row r="261" ht="15.75" customHeight="1">
      <c r="A261" s="37"/>
      <c r="B261" s="37"/>
      <c r="C261" s="37"/>
      <c r="D261" s="38"/>
      <c r="E261" s="8" t="str">
        <f>IFERROR(__xludf.DUMMYFUNCTION("IF(ISBLANK(D261), """", COUNTA(SPLIT(D261, "" "")))"),"")</f>
        <v/>
      </c>
      <c r="F261" s="47"/>
      <c r="G261" s="47"/>
      <c r="H261" s="4"/>
      <c r="I261" s="4"/>
      <c r="J261" s="4"/>
      <c r="K261" s="4"/>
      <c r="L261" s="4"/>
      <c r="M261" s="4"/>
      <c r="N261" s="4"/>
      <c r="O261" s="4"/>
      <c r="P261" s="4"/>
      <c r="Q261" s="4"/>
      <c r="R261" s="4"/>
      <c r="S261" s="4"/>
      <c r="T261" s="4"/>
      <c r="U261" s="4"/>
      <c r="V261" s="4"/>
      <c r="W261" s="4"/>
      <c r="X261" s="4"/>
      <c r="Y261" s="4"/>
      <c r="Z261" s="4"/>
      <c r="AA261" s="4"/>
    </row>
    <row r="262" ht="15.75" customHeight="1">
      <c r="A262" s="37"/>
      <c r="B262" s="37"/>
      <c r="C262" s="37"/>
      <c r="D262" s="38"/>
      <c r="E262" s="8" t="str">
        <f>IFERROR(__xludf.DUMMYFUNCTION("IF(ISBLANK(D262), """", COUNTA(SPLIT(D262, "" "")))"),"")</f>
        <v/>
      </c>
      <c r="F262" s="47"/>
      <c r="G262" s="47"/>
      <c r="H262" s="4"/>
      <c r="I262" s="4"/>
      <c r="J262" s="4"/>
      <c r="K262" s="4"/>
      <c r="L262" s="4"/>
      <c r="M262" s="4"/>
      <c r="N262" s="4"/>
      <c r="O262" s="4"/>
      <c r="P262" s="4"/>
      <c r="Q262" s="4"/>
      <c r="R262" s="4"/>
      <c r="S262" s="4"/>
      <c r="T262" s="4"/>
      <c r="U262" s="4"/>
      <c r="V262" s="4"/>
      <c r="W262" s="4"/>
      <c r="X262" s="4"/>
      <c r="Y262" s="4"/>
      <c r="Z262" s="4"/>
      <c r="AA262" s="4"/>
    </row>
    <row r="263" ht="15.75" customHeight="1">
      <c r="A263" s="37"/>
      <c r="B263" s="37"/>
      <c r="C263" s="37"/>
      <c r="D263" s="38"/>
      <c r="E263" s="4"/>
      <c r="F263" s="47"/>
      <c r="G263" s="47"/>
      <c r="H263" s="4"/>
      <c r="I263" s="4"/>
      <c r="J263" s="4"/>
      <c r="K263" s="4"/>
      <c r="L263" s="4"/>
      <c r="M263" s="4"/>
      <c r="N263" s="4"/>
      <c r="O263" s="4"/>
      <c r="P263" s="4"/>
      <c r="Q263" s="4"/>
      <c r="R263" s="4"/>
      <c r="S263" s="4"/>
      <c r="T263" s="4"/>
      <c r="U263" s="4"/>
      <c r="V263" s="4"/>
      <c r="W263" s="4"/>
      <c r="X263" s="4"/>
      <c r="Y263" s="4"/>
      <c r="Z263" s="4"/>
      <c r="AA263" s="4"/>
    </row>
    <row r="264" ht="15.75" customHeight="1">
      <c r="A264" s="37"/>
      <c r="B264" s="37"/>
      <c r="C264" s="37"/>
      <c r="D264" s="38"/>
      <c r="E264" s="4"/>
      <c r="F264" s="47"/>
      <c r="G264" s="47"/>
      <c r="H264" s="4"/>
      <c r="I264" s="4"/>
      <c r="J264" s="4"/>
      <c r="K264" s="4"/>
      <c r="L264" s="4"/>
      <c r="M264" s="4"/>
      <c r="N264" s="4"/>
      <c r="O264" s="4"/>
      <c r="P264" s="4"/>
      <c r="Q264" s="4"/>
      <c r="R264" s="4"/>
      <c r="S264" s="4"/>
      <c r="T264" s="4"/>
      <c r="U264" s="4"/>
      <c r="V264" s="4"/>
      <c r="W264" s="4"/>
      <c r="X264" s="4"/>
      <c r="Y264" s="4"/>
      <c r="Z264" s="4"/>
      <c r="AA264" s="4"/>
    </row>
    <row r="265" ht="15.75" customHeight="1">
      <c r="A265" s="37"/>
      <c r="B265" s="37"/>
      <c r="C265" s="37"/>
      <c r="D265" s="38"/>
      <c r="E265" s="4"/>
      <c r="F265" s="47"/>
      <c r="G265" s="47"/>
      <c r="H265" s="4"/>
      <c r="I265" s="4"/>
      <c r="J265" s="4"/>
      <c r="K265" s="4"/>
      <c r="L265" s="4"/>
      <c r="M265" s="4"/>
      <c r="N265" s="4"/>
      <c r="O265" s="4"/>
      <c r="P265" s="4"/>
      <c r="Q265" s="4"/>
      <c r="R265" s="4"/>
      <c r="S265" s="4"/>
      <c r="T265" s="4"/>
      <c r="U265" s="4"/>
      <c r="V265" s="4"/>
      <c r="W265" s="4"/>
      <c r="X265" s="4"/>
      <c r="Y265" s="4"/>
      <c r="Z265" s="4"/>
      <c r="AA265" s="4"/>
    </row>
    <row r="266" ht="15.75" customHeight="1">
      <c r="A266" s="37"/>
      <c r="B266" s="37"/>
      <c r="C266" s="37"/>
      <c r="D266" s="38"/>
      <c r="E266" s="4"/>
      <c r="F266" s="47"/>
      <c r="G266" s="47"/>
      <c r="H266" s="4"/>
      <c r="I266" s="4"/>
      <c r="J266" s="4"/>
      <c r="K266" s="4"/>
      <c r="L266" s="4"/>
      <c r="M266" s="4"/>
      <c r="N266" s="4"/>
      <c r="O266" s="4"/>
      <c r="P266" s="4"/>
      <c r="Q266" s="4"/>
      <c r="R266" s="4"/>
      <c r="S266" s="4"/>
      <c r="T266" s="4"/>
      <c r="U266" s="4"/>
      <c r="V266" s="4"/>
      <c r="W266" s="4"/>
      <c r="X266" s="4"/>
      <c r="Y266" s="4"/>
      <c r="Z266" s="4"/>
      <c r="AA266" s="4"/>
    </row>
    <row r="267" ht="15.75" customHeight="1">
      <c r="A267" s="37"/>
      <c r="B267" s="37"/>
      <c r="C267" s="37"/>
      <c r="D267" s="38"/>
      <c r="E267" s="4"/>
      <c r="F267" s="47"/>
      <c r="G267" s="47"/>
      <c r="H267" s="4"/>
      <c r="I267" s="4"/>
      <c r="J267" s="4"/>
      <c r="K267" s="4"/>
      <c r="L267" s="4"/>
      <c r="M267" s="4"/>
      <c r="N267" s="4"/>
      <c r="O267" s="4"/>
      <c r="P267" s="4"/>
      <c r="Q267" s="4"/>
      <c r="R267" s="4"/>
      <c r="S267" s="4"/>
      <c r="T267" s="4"/>
      <c r="U267" s="4"/>
      <c r="V267" s="4"/>
      <c r="W267" s="4"/>
      <c r="X267" s="4"/>
      <c r="Y267" s="4"/>
      <c r="Z267" s="4"/>
      <c r="AA267" s="4"/>
    </row>
    <row r="268" ht="15.75" customHeight="1">
      <c r="A268" s="37"/>
      <c r="B268" s="37"/>
      <c r="C268" s="37"/>
      <c r="D268" s="38"/>
      <c r="E268" s="4"/>
      <c r="F268" s="47"/>
      <c r="G268" s="47"/>
      <c r="H268" s="4"/>
      <c r="I268" s="4"/>
      <c r="J268" s="4"/>
      <c r="K268" s="4"/>
      <c r="L268" s="4"/>
      <c r="M268" s="4"/>
      <c r="N268" s="4"/>
      <c r="O268" s="4"/>
      <c r="P268" s="4"/>
      <c r="Q268" s="4"/>
      <c r="R268" s="4"/>
      <c r="S268" s="4"/>
      <c r="T268" s="4"/>
      <c r="U268" s="4"/>
      <c r="V268" s="4"/>
      <c r="W268" s="4"/>
      <c r="X268" s="4"/>
      <c r="Y268" s="4"/>
      <c r="Z268" s="4"/>
      <c r="AA268" s="4"/>
    </row>
    <row r="269" ht="15.75" customHeight="1">
      <c r="A269" s="37"/>
      <c r="B269" s="37"/>
      <c r="C269" s="37"/>
      <c r="D269" s="38"/>
      <c r="E269" s="4"/>
      <c r="F269" s="47"/>
      <c r="G269" s="47"/>
      <c r="H269" s="4"/>
      <c r="I269" s="4"/>
      <c r="J269" s="4"/>
      <c r="K269" s="4"/>
      <c r="L269" s="4"/>
      <c r="M269" s="4"/>
      <c r="N269" s="4"/>
      <c r="O269" s="4"/>
      <c r="P269" s="4"/>
      <c r="Q269" s="4"/>
      <c r="R269" s="4"/>
      <c r="S269" s="4"/>
      <c r="T269" s="4"/>
      <c r="U269" s="4"/>
      <c r="V269" s="4"/>
      <c r="W269" s="4"/>
      <c r="X269" s="4"/>
      <c r="Y269" s="4"/>
      <c r="Z269" s="4"/>
      <c r="AA269" s="4"/>
    </row>
    <row r="270" ht="15.75" customHeight="1">
      <c r="A270" s="37"/>
      <c r="B270" s="37"/>
      <c r="C270" s="37"/>
      <c r="D270" s="38"/>
      <c r="E270" s="4"/>
      <c r="F270" s="47"/>
      <c r="G270" s="47"/>
      <c r="H270" s="4"/>
      <c r="I270" s="4"/>
      <c r="J270" s="4"/>
      <c r="K270" s="4"/>
      <c r="L270" s="4"/>
      <c r="M270" s="4"/>
      <c r="N270" s="4"/>
      <c r="O270" s="4"/>
      <c r="P270" s="4"/>
      <c r="Q270" s="4"/>
      <c r="R270" s="4"/>
      <c r="S270" s="4"/>
      <c r="T270" s="4"/>
      <c r="U270" s="4"/>
      <c r="V270" s="4"/>
      <c r="W270" s="4"/>
      <c r="X270" s="4"/>
      <c r="Y270" s="4"/>
      <c r="Z270" s="4"/>
      <c r="AA270" s="4"/>
    </row>
    <row r="271" ht="15.75" customHeight="1">
      <c r="A271" s="37"/>
      <c r="B271" s="37"/>
      <c r="C271" s="37"/>
      <c r="D271" s="38"/>
      <c r="E271" s="4"/>
      <c r="F271" s="47"/>
      <c r="G271" s="47"/>
      <c r="H271" s="4"/>
      <c r="I271" s="4"/>
      <c r="J271" s="4"/>
      <c r="K271" s="4"/>
      <c r="L271" s="4"/>
      <c r="M271" s="4"/>
      <c r="N271" s="4"/>
      <c r="O271" s="4"/>
      <c r="P271" s="4"/>
      <c r="Q271" s="4"/>
      <c r="R271" s="4"/>
      <c r="S271" s="4"/>
      <c r="T271" s="4"/>
      <c r="U271" s="4"/>
      <c r="V271" s="4"/>
      <c r="W271" s="4"/>
      <c r="X271" s="4"/>
      <c r="Y271" s="4"/>
      <c r="Z271" s="4"/>
      <c r="AA271" s="4"/>
    </row>
    <row r="272" ht="15.75" customHeight="1">
      <c r="A272" s="37"/>
      <c r="B272" s="37"/>
      <c r="C272" s="37"/>
      <c r="D272" s="38"/>
      <c r="E272" s="4"/>
      <c r="F272" s="47"/>
      <c r="G272" s="47"/>
      <c r="H272" s="4"/>
      <c r="I272" s="4"/>
      <c r="J272" s="4"/>
      <c r="K272" s="4"/>
      <c r="L272" s="4"/>
      <c r="M272" s="4"/>
      <c r="N272" s="4"/>
      <c r="O272" s="4"/>
      <c r="P272" s="4"/>
      <c r="Q272" s="4"/>
      <c r="R272" s="4"/>
      <c r="S272" s="4"/>
      <c r="T272" s="4"/>
      <c r="U272" s="4"/>
      <c r="V272" s="4"/>
      <c r="W272" s="4"/>
      <c r="X272" s="4"/>
      <c r="Y272" s="4"/>
      <c r="Z272" s="4"/>
      <c r="AA272" s="4"/>
    </row>
    <row r="273" ht="15.75" customHeight="1">
      <c r="A273" s="37"/>
      <c r="B273" s="37"/>
      <c r="C273" s="37"/>
      <c r="D273" s="38"/>
      <c r="E273" s="4"/>
      <c r="F273" s="47"/>
      <c r="G273" s="47"/>
      <c r="H273" s="4"/>
      <c r="I273" s="4"/>
      <c r="J273" s="4"/>
      <c r="K273" s="4"/>
      <c r="L273" s="4"/>
      <c r="M273" s="4"/>
      <c r="N273" s="4"/>
      <c r="O273" s="4"/>
      <c r="P273" s="4"/>
      <c r="Q273" s="4"/>
      <c r="R273" s="4"/>
      <c r="S273" s="4"/>
      <c r="T273" s="4"/>
      <c r="U273" s="4"/>
      <c r="V273" s="4"/>
      <c r="W273" s="4"/>
      <c r="X273" s="4"/>
      <c r="Y273" s="4"/>
      <c r="Z273" s="4"/>
      <c r="AA273" s="4"/>
    </row>
    <row r="274" ht="15.75" customHeight="1">
      <c r="A274" s="37"/>
      <c r="B274" s="37"/>
      <c r="C274" s="37"/>
      <c r="D274" s="38"/>
      <c r="E274" s="4"/>
      <c r="F274" s="47"/>
      <c r="G274" s="47"/>
      <c r="H274" s="4"/>
      <c r="I274" s="4"/>
      <c r="J274" s="4"/>
      <c r="K274" s="4"/>
      <c r="L274" s="4"/>
      <c r="M274" s="4"/>
      <c r="N274" s="4"/>
      <c r="O274" s="4"/>
      <c r="P274" s="4"/>
      <c r="Q274" s="4"/>
      <c r="R274" s="4"/>
      <c r="S274" s="4"/>
      <c r="T274" s="4"/>
      <c r="U274" s="4"/>
      <c r="V274" s="4"/>
      <c r="W274" s="4"/>
      <c r="X274" s="4"/>
      <c r="Y274" s="4"/>
      <c r="Z274" s="4"/>
      <c r="AA274" s="4"/>
    </row>
    <row r="275" ht="15.75" customHeight="1">
      <c r="A275" s="37"/>
      <c r="B275" s="37"/>
      <c r="C275" s="37"/>
      <c r="D275" s="38"/>
      <c r="E275" s="4"/>
      <c r="F275" s="47"/>
      <c r="G275" s="47"/>
      <c r="H275" s="4"/>
      <c r="I275" s="4"/>
      <c r="J275" s="4"/>
      <c r="K275" s="4"/>
      <c r="L275" s="4"/>
      <c r="M275" s="4"/>
      <c r="N275" s="4"/>
      <c r="O275" s="4"/>
      <c r="P275" s="4"/>
      <c r="Q275" s="4"/>
      <c r="R275" s="4"/>
      <c r="S275" s="4"/>
      <c r="T275" s="4"/>
      <c r="U275" s="4"/>
      <c r="V275" s="4"/>
      <c r="W275" s="4"/>
      <c r="X275" s="4"/>
      <c r="Y275" s="4"/>
      <c r="Z275" s="4"/>
      <c r="AA275" s="4"/>
    </row>
    <row r="276" ht="15.75" customHeight="1">
      <c r="A276" s="37"/>
      <c r="B276" s="37"/>
      <c r="C276" s="37"/>
      <c r="D276" s="38"/>
      <c r="E276" s="4"/>
      <c r="F276" s="47"/>
      <c r="G276" s="47"/>
      <c r="H276" s="4"/>
      <c r="I276" s="4"/>
      <c r="J276" s="4"/>
      <c r="K276" s="4"/>
      <c r="L276" s="4"/>
      <c r="M276" s="4"/>
      <c r="N276" s="4"/>
      <c r="O276" s="4"/>
      <c r="P276" s="4"/>
      <c r="Q276" s="4"/>
      <c r="R276" s="4"/>
      <c r="S276" s="4"/>
      <c r="T276" s="4"/>
      <c r="U276" s="4"/>
      <c r="V276" s="4"/>
      <c r="W276" s="4"/>
      <c r="X276" s="4"/>
      <c r="Y276" s="4"/>
      <c r="Z276" s="4"/>
      <c r="AA276" s="4"/>
    </row>
    <row r="277" ht="15.75" customHeight="1">
      <c r="A277" s="37"/>
      <c r="B277" s="37"/>
      <c r="C277" s="37"/>
      <c r="D277" s="38"/>
      <c r="E277" s="4"/>
      <c r="F277" s="47"/>
      <c r="G277" s="47"/>
      <c r="H277" s="4"/>
      <c r="I277" s="4"/>
      <c r="J277" s="4"/>
      <c r="K277" s="4"/>
      <c r="L277" s="4"/>
      <c r="M277" s="4"/>
      <c r="N277" s="4"/>
      <c r="O277" s="4"/>
      <c r="P277" s="4"/>
      <c r="Q277" s="4"/>
      <c r="R277" s="4"/>
      <c r="S277" s="4"/>
      <c r="T277" s="4"/>
      <c r="U277" s="4"/>
      <c r="V277" s="4"/>
      <c r="W277" s="4"/>
      <c r="X277" s="4"/>
      <c r="Y277" s="4"/>
      <c r="Z277" s="4"/>
      <c r="AA277" s="4"/>
    </row>
    <row r="278" ht="15.75" customHeight="1">
      <c r="A278" s="37"/>
      <c r="B278" s="37"/>
      <c r="C278" s="37"/>
      <c r="D278" s="38"/>
      <c r="E278" s="4"/>
      <c r="F278" s="47"/>
      <c r="G278" s="47"/>
      <c r="H278" s="4"/>
      <c r="I278" s="4"/>
      <c r="J278" s="4"/>
      <c r="K278" s="4"/>
      <c r="L278" s="4"/>
      <c r="M278" s="4"/>
      <c r="N278" s="4"/>
      <c r="O278" s="4"/>
      <c r="P278" s="4"/>
      <c r="Q278" s="4"/>
      <c r="R278" s="4"/>
      <c r="S278" s="4"/>
      <c r="T278" s="4"/>
      <c r="U278" s="4"/>
      <c r="V278" s="4"/>
      <c r="W278" s="4"/>
      <c r="X278" s="4"/>
      <c r="Y278" s="4"/>
      <c r="Z278" s="4"/>
      <c r="AA278" s="4"/>
    </row>
    <row r="279" ht="15.75" customHeight="1">
      <c r="A279" s="37"/>
      <c r="B279" s="37"/>
      <c r="C279" s="37"/>
      <c r="D279" s="38"/>
      <c r="E279" s="4"/>
      <c r="F279" s="47"/>
      <c r="G279" s="47"/>
      <c r="H279" s="4"/>
      <c r="I279" s="4"/>
      <c r="J279" s="4"/>
      <c r="K279" s="4"/>
      <c r="L279" s="4"/>
      <c r="M279" s="4"/>
      <c r="N279" s="4"/>
      <c r="O279" s="4"/>
      <c r="P279" s="4"/>
      <c r="Q279" s="4"/>
      <c r="R279" s="4"/>
      <c r="S279" s="4"/>
      <c r="T279" s="4"/>
      <c r="U279" s="4"/>
      <c r="V279" s="4"/>
      <c r="W279" s="4"/>
      <c r="X279" s="4"/>
      <c r="Y279" s="4"/>
      <c r="Z279" s="4"/>
      <c r="AA279" s="4"/>
    </row>
    <row r="280" ht="15.75" customHeight="1">
      <c r="A280" s="37"/>
      <c r="B280" s="37"/>
      <c r="C280" s="37"/>
      <c r="D280" s="38"/>
      <c r="E280" s="4"/>
      <c r="F280" s="47"/>
      <c r="G280" s="47"/>
      <c r="H280" s="4"/>
      <c r="I280" s="4"/>
      <c r="J280" s="4"/>
      <c r="K280" s="4"/>
      <c r="L280" s="4"/>
      <c r="M280" s="4"/>
      <c r="N280" s="4"/>
      <c r="O280" s="4"/>
      <c r="P280" s="4"/>
      <c r="Q280" s="4"/>
      <c r="R280" s="4"/>
      <c r="S280" s="4"/>
      <c r="T280" s="4"/>
      <c r="U280" s="4"/>
      <c r="V280" s="4"/>
      <c r="W280" s="4"/>
      <c r="X280" s="4"/>
      <c r="Y280" s="4"/>
      <c r="Z280" s="4"/>
      <c r="AA280" s="4"/>
    </row>
    <row r="281" ht="15.75" customHeight="1">
      <c r="A281" s="37"/>
      <c r="B281" s="37"/>
      <c r="C281" s="37"/>
      <c r="D281" s="38"/>
      <c r="E281" s="4"/>
      <c r="F281" s="47"/>
      <c r="G281" s="47"/>
      <c r="H281" s="4"/>
      <c r="I281" s="4"/>
      <c r="J281" s="4"/>
      <c r="K281" s="4"/>
      <c r="L281" s="4"/>
      <c r="M281" s="4"/>
      <c r="N281" s="4"/>
      <c r="O281" s="4"/>
      <c r="P281" s="4"/>
      <c r="Q281" s="4"/>
      <c r="R281" s="4"/>
      <c r="S281" s="4"/>
      <c r="T281" s="4"/>
      <c r="U281" s="4"/>
      <c r="V281" s="4"/>
      <c r="W281" s="4"/>
      <c r="X281" s="4"/>
      <c r="Y281" s="4"/>
      <c r="Z281" s="4"/>
      <c r="AA281" s="4"/>
    </row>
    <row r="282" ht="15.75" customHeight="1">
      <c r="A282" s="37"/>
      <c r="B282" s="37"/>
      <c r="C282" s="37"/>
      <c r="D282" s="38"/>
      <c r="E282" s="4"/>
      <c r="F282" s="47"/>
      <c r="G282" s="47"/>
      <c r="H282" s="4"/>
      <c r="I282" s="4"/>
      <c r="J282" s="4"/>
      <c r="K282" s="4"/>
      <c r="L282" s="4"/>
      <c r="M282" s="4"/>
      <c r="N282" s="4"/>
      <c r="O282" s="4"/>
      <c r="P282" s="4"/>
      <c r="Q282" s="4"/>
      <c r="R282" s="4"/>
      <c r="S282" s="4"/>
      <c r="T282" s="4"/>
      <c r="U282" s="4"/>
      <c r="V282" s="4"/>
      <c r="W282" s="4"/>
      <c r="X282" s="4"/>
      <c r="Y282" s="4"/>
      <c r="Z282" s="4"/>
      <c r="AA282" s="4"/>
    </row>
    <row r="283" ht="15.75" customHeight="1">
      <c r="A283" s="37"/>
      <c r="B283" s="37"/>
      <c r="C283" s="37"/>
      <c r="D283" s="38"/>
      <c r="E283" s="4"/>
      <c r="F283" s="47"/>
      <c r="G283" s="47"/>
      <c r="H283" s="4"/>
      <c r="I283" s="4"/>
      <c r="J283" s="4"/>
      <c r="K283" s="4"/>
      <c r="L283" s="4"/>
      <c r="M283" s="4"/>
      <c r="N283" s="4"/>
      <c r="O283" s="4"/>
      <c r="P283" s="4"/>
      <c r="Q283" s="4"/>
      <c r="R283" s="4"/>
      <c r="S283" s="4"/>
      <c r="T283" s="4"/>
      <c r="U283" s="4"/>
      <c r="V283" s="4"/>
      <c r="W283" s="4"/>
      <c r="X283" s="4"/>
      <c r="Y283" s="4"/>
      <c r="Z283" s="4"/>
      <c r="AA283" s="4"/>
    </row>
    <row r="284" ht="15.75" customHeight="1">
      <c r="A284" s="37"/>
      <c r="B284" s="37"/>
      <c r="C284" s="37"/>
      <c r="D284" s="38"/>
      <c r="E284" s="4"/>
      <c r="F284" s="47"/>
      <c r="G284" s="47"/>
      <c r="H284" s="4"/>
      <c r="I284" s="4"/>
      <c r="J284" s="4"/>
      <c r="K284" s="4"/>
      <c r="L284" s="4"/>
      <c r="M284" s="4"/>
      <c r="N284" s="4"/>
      <c r="O284" s="4"/>
      <c r="P284" s="4"/>
      <c r="Q284" s="4"/>
      <c r="R284" s="4"/>
      <c r="S284" s="4"/>
      <c r="T284" s="4"/>
      <c r="U284" s="4"/>
      <c r="V284" s="4"/>
      <c r="W284" s="4"/>
      <c r="X284" s="4"/>
      <c r="Y284" s="4"/>
      <c r="Z284" s="4"/>
      <c r="AA284" s="4"/>
    </row>
    <row r="285" ht="15.75" customHeight="1">
      <c r="A285" s="37"/>
      <c r="B285" s="37"/>
      <c r="C285" s="37"/>
      <c r="D285" s="38"/>
      <c r="E285" s="4"/>
      <c r="F285" s="47"/>
      <c r="G285" s="47"/>
      <c r="H285" s="4"/>
      <c r="I285" s="4"/>
      <c r="J285" s="4"/>
      <c r="K285" s="4"/>
      <c r="L285" s="4"/>
      <c r="M285" s="4"/>
      <c r="N285" s="4"/>
      <c r="O285" s="4"/>
      <c r="P285" s="4"/>
      <c r="Q285" s="4"/>
      <c r="R285" s="4"/>
      <c r="S285" s="4"/>
      <c r="T285" s="4"/>
      <c r="U285" s="4"/>
      <c r="V285" s="4"/>
      <c r="W285" s="4"/>
      <c r="X285" s="4"/>
      <c r="Y285" s="4"/>
      <c r="Z285" s="4"/>
      <c r="AA285" s="4"/>
    </row>
    <row r="286" ht="15.75" customHeight="1">
      <c r="A286" s="37"/>
      <c r="B286" s="37"/>
      <c r="C286" s="37"/>
      <c r="D286" s="38"/>
      <c r="E286" s="4"/>
      <c r="F286" s="47"/>
      <c r="G286" s="47"/>
      <c r="H286" s="4"/>
      <c r="I286" s="4"/>
      <c r="J286" s="4"/>
      <c r="K286" s="4"/>
      <c r="L286" s="4"/>
      <c r="M286" s="4"/>
      <c r="N286" s="4"/>
      <c r="O286" s="4"/>
      <c r="P286" s="4"/>
      <c r="Q286" s="4"/>
      <c r="R286" s="4"/>
      <c r="S286" s="4"/>
      <c r="T286" s="4"/>
      <c r="U286" s="4"/>
      <c r="V286" s="4"/>
      <c r="W286" s="4"/>
      <c r="X286" s="4"/>
      <c r="Y286" s="4"/>
      <c r="Z286" s="4"/>
      <c r="AA286" s="4"/>
    </row>
    <row r="287" ht="15.75" customHeight="1">
      <c r="A287" s="37"/>
      <c r="B287" s="37"/>
      <c r="C287" s="37"/>
      <c r="D287" s="38"/>
      <c r="E287" s="4"/>
      <c r="F287" s="47"/>
      <c r="G287" s="47"/>
      <c r="H287" s="4"/>
      <c r="I287" s="4"/>
      <c r="J287" s="4"/>
      <c r="K287" s="4"/>
      <c r="L287" s="4"/>
      <c r="M287" s="4"/>
      <c r="N287" s="4"/>
      <c r="O287" s="4"/>
      <c r="P287" s="4"/>
      <c r="Q287" s="4"/>
      <c r="R287" s="4"/>
      <c r="S287" s="4"/>
      <c r="T287" s="4"/>
      <c r="U287" s="4"/>
      <c r="V287" s="4"/>
      <c r="W287" s="4"/>
      <c r="X287" s="4"/>
      <c r="Y287" s="4"/>
      <c r="Z287" s="4"/>
      <c r="AA287" s="4"/>
    </row>
    <row r="288" ht="15.75" customHeight="1">
      <c r="A288" s="37"/>
      <c r="B288" s="37"/>
      <c r="C288" s="37"/>
      <c r="D288" s="38"/>
      <c r="E288" s="4"/>
      <c r="F288" s="47"/>
      <c r="G288" s="47"/>
      <c r="H288" s="4"/>
      <c r="I288" s="4"/>
      <c r="J288" s="4"/>
      <c r="K288" s="4"/>
      <c r="L288" s="4"/>
      <c r="M288" s="4"/>
      <c r="N288" s="4"/>
      <c r="O288" s="4"/>
      <c r="P288" s="4"/>
      <c r="Q288" s="4"/>
      <c r="R288" s="4"/>
      <c r="S288" s="4"/>
      <c r="T288" s="4"/>
      <c r="U288" s="4"/>
      <c r="V288" s="4"/>
      <c r="W288" s="4"/>
      <c r="X288" s="4"/>
      <c r="Y288" s="4"/>
      <c r="Z288" s="4"/>
      <c r="AA288" s="4"/>
    </row>
    <row r="289" ht="15.75" customHeight="1">
      <c r="A289" s="37"/>
      <c r="B289" s="37"/>
      <c r="C289" s="37"/>
      <c r="D289" s="38"/>
      <c r="E289" s="4"/>
      <c r="F289" s="47"/>
      <c r="G289" s="47"/>
      <c r="H289" s="4"/>
      <c r="I289" s="4"/>
      <c r="J289" s="4"/>
      <c r="K289" s="4"/>
      <c r="L289" s="4"/>
      <c r="M289" s="4"/>
      <c r="N289" s="4"/>
      <c r="O289" s="4"/>
      <c r="P289" s="4"/>
      <c r="Q289" s="4"/>
      <c r="R289" s="4"/>
      <c r="S289" s="4"/>
      <c r="T289" s="4"/>
      <c r="U289" s="4"/>
      <c r="V289" s="4"/>
      <c r="W289" s="4"/>
      <c r="X289" s="4"/>
      <c r="Y289" s="4"/>
      <c r="Z289" s="4"/>
      <c r="AA289" s="4"/>
    </row>
    <row r="290" ht="15.75" customHeight="1">
      <c r="A290" s="37"/>
      <c r="B290" s="37"/>
      <c r="C290" s="37"/>
      <c r="D290" s="38"/>
      <c r="E290" s="4"/>
      <c r="F290" s="47"/>
      <c r="G290" s="47"/>
      <c r="H290" s="4"/>
      <c r="I290" s="4"/>
      <c r="J290" s="4"/>
      <c r="K290" s="4"/>
      <c r="L290" s="4"/>
      <c r="M290" s="4"/>
      <c r="N290" s="4"/>
      <c r="O290" s="4"/>
      <c r="P290" s="4"/>
      <c r="Q290" s="4"/>
      <c r="R290" s="4"/>
      <c r="S290" s="4"/>
      <c r="T290" s="4"/>
      <c r="U290" s="4"/>
      <c r="V290" s="4"/>
      <c r="W290" s="4"/>
      <c r="X290" s="4"/>
      <c r="Y290" s="4"/>
      <c r="Z290" s="4"/>
      <c r="AA290" s="4"/>
    </row>
    <row r="291" ht="15.75" customHeight="1">
      <c r="A291" s="37"/>
      <c r="B291" s="37"/>
      <c r="C291" s="37"/>
      <c r="D291" s="38"/>
      <c r="E291" s="4"/>
      <c r="F291" s="47"/>
      <c r="G291" s="47"/>
      <c r="H291" s="4"/>
      <c r="I291" s="4"/>
      <c r="J291" s="4"/>
      <c r="K291" s="4"/>
      <c r="L291" s="4"/>
      <c r="M291" s="4"/>
      <c r="N291" s="4"/>
      <c r="O291" s="4"/>
      <c r="P291" s="4"/>
      <c r="Q291" s="4"/>
      <c r="R291" s="4"/>
      <c r="S291" s="4"/>
      <c r="T291" s="4"/>
      <c r="U291" s="4"/>
      <c r="V291" s="4"/>
      <c r="W291" s="4"/>
      <c r="X291" s="4"/>
      <c r="Y291" s="4"/>
      <c r="Z291" s="4"/>
      <c r="AA291" s="4"/>
    </row>
    <row r="292" ht="15.75" customHeight="1">
      <c r="A292" s="37"/>
      <c r="B292" s="37"/>
      <c r="C292" s="37"/>
      <c r="D292" s="38"/>
      <c r="E292" s="4"/>
      <c r="F292" s="47"/>
      <c r="G292" s="47"/>
      <c r="H292" s="4"/>
      <c r="I292" s="4"/>
      <c r="J292" s="4"/>
      <c r="K292" s="4"/>
      <c r="L292" s="4"/>
      <c r="M292" s="4"/>
      <c r="N292" s="4"/>
      <c r="O292" s="4"/>
      <c r="P292" s="4"/>
      <c r="Q292" s="4"/>
      <c r="R292" s="4"/>
      <c r="S292" s="4"/>
      <c r="T292" s="4"/>
      <c r="U292" s="4"/>
      <c r="V292" s="4"/>
      <c r="W292" s="4"/>
      <c r="X292" s="4"/>
      <c r="Y292" s="4"/>
      <c r="Z292" s="4"/>
      <c r="AA292" s="4"/>
    </row>
    <row r="293" ht="15.75" customHeight="1">
      <c r="A293" s="37"/>
      <c r="B293" s="37"/>
      <c r="C293" s="37"/>
      <c r="D293" s="38"/>
      <c r="E293" s="4"/>
      <c r="F293" s="47"/>
      <c r="G293" s="47"/>
      <c r="H293" s="4"/>
      <c r="I293" s="4"/>
      <c r="J293" s="4"/>
      <c r="K293" s="4"/>
      <c r="L293" s="4"/>
      <c r="M293" s="4"/>
      <c r="N293" s="4"/>
      <c r="O293" s="4"/>
      <c r="P293" s="4"/>
      <c r="Q293" s="4"/>
      <c r="R293" s="4"/>
      <c r="S293" s="4"/>
      <c r="T293" s="4"/>
      <c r="U293" s="4"/>
      <c r="V293" s="4"/>
      <c r="W293" s="4"/>
      <c r="X293" s="4"/>
      <c r="Y293" s="4"/>
      <c r="Z293" s="4"/>
      <c r="AA293" s="4"/>
    </row>
    <row r="294" ht="15.75" customHeight="1">
      <c r="A294" s="37"/>
      <c r="B294" s="37"/>
      <c r="C294" s="37"/>
      <c r="D294" s="38"/>
      <c r="E294" s="4"/>
      <c r="F294" s="47"/>
      <c r="G294" s="47"/>
      <c r="H294" s="4"/>
      <c r="I294" s="4"/>
      <c r="J294" s="4"/>
      <c r="K294" s="4"/>
      <c r="L294" s="4"/>
      <c r="M294" s="4"/>
      <c r="N294" s="4"/>
      <c r="O294" s="4"/>
      <c r="P294" s="4"/>
      <c r="Q294" s="4"/>
      <c r="R294" s="4"/>
      <c r="S294" s="4"/>
      <c r="T294" s="4"/>
      <c r="U294" s="4"/>
      <c r="V294" s="4"/>
      <c r="W294" s="4"/>
      <c r="X294" s="4"/>
      <c r="Y294" s="4"/>
      <c r="Z294" s="4"/>
      <c r="AA294" s="4"/>
    </row>
    <row r="295" ht="15.75" customHeight="1">
      <c r="A295" s="37"/>
      <c r="B295" s="37"/>
      <c r="C295" s="37"/>
      <c r="D295" s="38"/>
      <c r="E295" s="4"/>
      <c r="F295" s="47"/>
      <c r="G295" s="47"/>
      <c r="H295" s="4"/>
      <c r="I295" s="4"/>
      <c r="J295" s="4"/>
      <c r="K295" s="4"/>
      <c r="L295" s="4"/>
      <c r="M295" s="4"/>
      <c r="N295" s="4"/>
      <c r="O295" s="4"/>
      <c r="P295" s="4"/>
      <c r="Q295" s="4"/>
      <c r="R295" s="4"/>
      <c r="S295" s="4"/>
      <c r="T295" s="4"/>
      <c r="U295" s="4"/>
      <c r="V295" s="4"/>
      <c r="W295" s="4"/>
      <c r="X295" s="4"/>
      <c r="Y295" s="4"/>
      <c r="Z295" s="4"/>
      <c r="AA295" s="4"/>
    </row>
    <row r="296" ht="15.75" customHeight="1">
      <c r="A296" s="37"/>
      <c r="B296" s="37"/>
      <c r="C296" s="37"/>
      <c r="D296" s="38"/>
      <c r="E296" s="4"/>
      <c r="F296" s="47"/>
      <c r="G296" s="47"/>
      <c r="H296" s="4"/>
      <c r="I296" s="4"/>
      <c r="J296" s="4"/>
      <c r="K296" s="4"/>
      <c r="L296" s="4"/>
      <c r="M296" s="4"/>
      <c r="N296" s="4"/>
      <c r="O296" s="4"/>
      <c r="P296" s="4"/>
      <c r="Q296" s="4"/>
      <c r="R296" s="4"/>
      <c r="S296" s="4"/>
      <c r="T296" s="4"/>
      <c r="U296" s="4"/>
      <c r="V296" s="4"/>
      <c r="W296" s="4"/>
      <c r="X296" s="4"/>
      <c r="Y296" s="4"/>
      <c r="Z296" s="4"/>
      <c r="AA296" s="4"/>
    </row>
    <row r="297" ht="15.75" customHeight="1">
      <c r="A297" s="37"/>
      <c r="B297" s="37"/>
      <c r="C297" s="37"/>
      <c r="D297" s="38"/>
      <c r="E297" s="4"/>
      <c r="F297" s="47"/>
      <c r="G297" s="47"/>
      <c r="H297" s="4"/>
      <c r="I297" s="4"/>
      <c r="J297" s="4"/>
      <c r="K297" s="4"/>
      <c r="L297" s="4"/>
      <c r="M297" s="4"/>
      <c r="N297" s="4"/>
      <c r="O297" s="4"/>
      <c r="P297" s="4"/>
      <c r="Q297" s="4"/>
      <c r="R297" s="4"/>
      <c r="S297" s="4"/>
      <c r="T297" s="4"/>
      <c r="U297" s="4"/>
      <c r="V297" s="4"/>
      <c r="W297" s="4"/>
      <c r="X297" s="4"/>
      <c r="Y297" s="4"/>
      <c r="Z297" s="4"/>
      <c r="AA297" s="4"/>
    </row>
    <row r="298" ht="15.75" customHeight="1">
      <c r="A298" s="37"/>
      <c r="B298" s="37"/>
      <c r="C298" s="37"/>
      <c r="D298" s="38"/>
      <c r="E298" s="4"/>
      <c r="F298" s="47"/>
      <c r="G298" s="47"/>
      <c r="H298" s="4"/>
      <c r="I298" s="4"/>
      <c r="J298" s="4"/>
      <c r="K298" s="4"/>
      <c r="L298" s="4"/>
      <c r="M298" s="4"/>
      <c r="N298" s="4"/>
      <c r="O298" s="4"/>
      <c r="P298" s="4"/>
      <c r="Q298" s="4"/>
      <c r="R298" s="4"/>
      <c r="S298" s="4"/>
      <c r="T298" s="4"/>
      <c r="U298" s="4"/>
      <c r="V298" s="4"/>
      <c r="W298" s="4"/>
      <c r="X298" s="4"/>
      <c r="Y298" s="4"/>
      <c r="Z298" s="4"/>
      <c r="AA298" s="4"/>
    </row>
    <row r="299" ht="15.75" customHeight="1">
      <c r="A299" s="37"/>
      <c r="B299" s="37"/>
      <c r="C299" s="37"/>
      <c r="D299" s="38"/>
      <c r="E299" s="4"/>
      <c r="F299" s="47"/>
      <c r="G299" s="47"/>
      <c r="H299" s="4"/>
      <c r="I299" s="4"/>
      <c r="J299" s="4"/>
      <c r="K299" s="4"/>
      <c r="L299" s="4"/>
      <c r="M299" s="4"/>
      <c r="N299" s="4"/>
      <c r="O299" s="4"/>
      <c r="P299" s="4"/>
      <c r="Q299" s="4"/>
      <c r="R299" s="4"/>
      <c r="S299" s="4"/>
      <c r="T299" s="4"/>
      <c r="U299" s="4"/>
      <c r="V299" s="4"/>
      <c r="W299" s="4"/>
      <c r="X299" s="4"/>
      <c r="Y299" s="4"/>
      <c r="Z299" s="4"/>
      <c r="AA299" s="4"/>
    </row>
    <row r="300" ht="15.75" customHeight="1">
      <c r="A300" s="37"/>
      <c r="B300" s="37"/>
      <c r="C300" s="37"/>
      <c r="D300" s="38"/>
      <c r="E300" s="4"/>
      <c r="F300" s="47"/>
      <c r="G300" s="47"/>
      <c r="H300" s="4"/>
      <c r="I300" s="4"/>
      <c r="J300" s="4"/>
      <c r="K300" s="4"/>
      <c r="L300" s="4"/>
      <c r="M300" s="4"/>
      <c r="N300" s="4"/>
      <c r="O300" s="4"/>
      <c r="P300" s="4"/>
      <c r="Q300" s="4"/>
      <c r="R300" s="4"/>
      <c r="S300" s="4"/>
      <c r="T300" s="4"/>
      <c r="U300" s="4"/>
      <c r="V300" s="4"/>
      <c r="W300" s="4"/>
      <c r="X300" s="4"/>
      <c r="Y300" s="4"/>
      <c r="Z300" s="4"/>
      <c r="AA300" s="4"/>
    </row>
    <row r="301" ht="15.75" customHeight="1">
      <c r="A301" s="37"/>
      <c r="B301" s="37"/>
      <c r="C301" s="37"/>
      <c r="D301" s="38"/>
      <c r="E301" s="4"/>
      <c r="F301" s="47"/>
      <c r="G301" s="47"/>
      <c r="H301" s="4"/>
      <c r="I301" s="4"/>
      <c r="J301" s="4"/>
      <c r="K301" s="4"/>
      <c r="L301" s="4"/>
      <c r="M301" s="4"/>
      <c r="N301" s="4"/>
      <c r="O301" s="4"/>
      <c r="P301" s="4"/>
      <c r="Q301" s="4"/>
      <c r="R301" s="4"/>
      <c r="S301" s="4"/>
      <c r="T301" s="4"/>
      <c r="U301" s="4"/>
      <c r="V301" s="4"/>
      <c r="W301" s="4"/>
      <c r="X301" s="4"/>
      <c r="Y301" s="4"/>
      <c r="Z301" s="4"/>
      <c r="AA301" s="4"/>
    </row>
    <row r="302" ht="15.75" customHeight="1">
      <c r="A302" s="37"/>
      <c r="B302" s="37"/>
      <c r="C302" s="37"/>
      <c r="D302" s="38"/>
      <c r="E302" s="4"/>
      <c r="F302" s="47"/>
      <c r="G302" s="47"/>
      <c r="H302" s="4"/>
      <c r="I302" s="4"/>
      <c r="J302" s="4"/>
      <c r="K302" s="4"/>
      <c r="L302" s="4"/>
      <c r="M302" s="4"/>
      <c r="N302" s="4"/>
      <c r="O302" s="4"/>
      <c r="P302" s="4"/>
      <c r="Q302" s="4"/>
      <c r="R302" s="4"/>
      <c r="S302" s="4"/>
      <c r="T302" s="4"/>
      <c r="U302" s="4"/>
      <c r="V302" s="4"/>
      <c r="W302" s="4"/>
      <c r="X302" s="4"/>
      <c r="Y302" s="4"/>
      <c r="Z302" s="4"/>
      <c r="AA302" s="4"/>
    </row>
    <row r="303" ht="15.75" customHeight="1">
      <c r="A303" s="37"/>
      <c r="B303" s="37"/>
      <c r="C303" s="37"/>
      <c r="D303" s="38"/>
      <c r="E303" s="4"/>
      <c r="F303" s="47"/>
      <c r="G303" s="47"/>
      <c r="H303" s="4"/>
      <c r="I303" s="4"/>
      <c r="J303" s="4"/>
      <c r="K303" s="4"/>
      <c r="L303" s="4"/>
      <c r="M303" s="4"/>
      <c r="N303" s="4"/>
      <c r="O303" s="4"/>
      <c r="P303" s="4"/>
      <c r="Q303" s="4"/>
      <c r="R303" s="4"/>
      <c r="S303" s="4"/>
      <c r="T303" s="4"/>
      <c r="U303" s="4"/>
      <c r="V303" s="4"/>
      <c r="W303" s="4"/>
      <c r="X303" s="4"/>
      <c r="Y303" s="4"/>
      <c r="Z303" s="4"/>
      <c r="AA303" s="4"/>
    </row>
    <row r="304" ht="15.75" customHeight="1">
      <c r="A304" s="37"/>
      <c r="B304" s="37"/>
      <c r="C304" s="37"/>
      <c r="D304" s="38"/>
      <c r="E304" s="4"/>
      <c r="F304" s="47"/>
      <c r="G304" s="47"/>
      <c r="H304" s="4"/>
      <c r="I304" s="4"/>
      <c r="J304" s="4"/>
      <c r="K304" s="4"/>
      <c r="L304" s="4"/>
      <c r="M304" s="4"/>
      <c r="N304" s="4"/>
      <c r="O304" s="4"/>
      <c r="P304" s="4"/>
      <c r="Q304" s="4"/>
      <c r="R304" s="4"/>
      <c r="S304" s="4"/>
      <c r="T304" s="4"/>
      <c r="U304" s="4"/>
      <c r="V304" s="4"/>
      <c r="W304" s="4"/>
      <c r="X304" s="4"/>
      <c r="Y304" s="4"/>
      <c r="Z304" s="4"/>
      <c r="AA304" s="4"/>
    </row>
    <row r="305" ht="15.75" customHeight="1">
      <c r="A305" s="37"/>
      <c r="B305" s="37"/>
      <c r="C305" s="37"/>
      <c r="D305" s="38"/>
      <c r="E305" s="4"/>
      <c r="F305" s="47"/>
      <c r="G305" s="47"/>
      <c r="H305" s="4"/>
      <c r="I305" s="4"/>
      <c r="J305" s="4"/>
      <c r="K305" s="4"/>
      <c r="L305" s="4"/>
      <c r="M305" s="4"/>
      <c r="N305" s="4"/>
      <c r="O305" s="4"/>
      <c r="P305" s="4"/>
      <c r="Q305" s="4"/>
      <c r="R305" s="4"/>
      <c r="S305" s="4"/>
      <c r="T305" s="4"/>
      <c r="U305" s="4"/>
      <c r="V305" s="4"/>
      <c r="W305" s="4"/>
      <c r="X305" s="4"/>
      <c r="Y305" s="4"/>
      <c r="Z305" s="4"/>
      <c r="AA305" s="4"/>
    </row>
    <row r="306" ht="15.75" customHeight="1">
      <c r="A306" s="37"/>
      <c r="B306" s="37"/>
      <c r="C306" s="37"/>
      <c r="D306" s="38"/>
      <c r="E306" s="4"/>
      <c r="F306" s="47"/>
      <c r="G306" s="47"/>
      <c r="H306" s="4"/>
      <c r="I306" s="4"/>
      <c r="J306" s="4"/>
      <c r="K306" s="4"/>
      <c r="L306" s="4"/>
      <c r="M306" s="4"/>
      <c r="N306" s="4"/>
      <c r="O306" s="4"/>
      <c r="P306" s="4"/>
      <c r="Q306" s="4"/>
      <c r="R306" s="4"/>
      <c r="S306" s="4"/>
      <c r="T306" s="4"/>
      <c r="U306" s="4"/>
      <c r="V306" s="4"/>
      <c r="W306" s="4"/>
      <c r="X306" s="4"/>
      <c r="Y306" s="4"/>
      <c r="Z306" s="4"/>
      <c r="AA306" s="4"/>
    </row>
    <row r="307" ht="15.75" customHeight="1">
      <c r="A307" s="37"/>
      <c r="B307" s="37"/>
      <c r="C307" s="37"/>
      <c r="D307" s="38"/>
      <c r="E307" s="4"/>
      <c r="F307" s="47"/>
      <c r="G307" s="47"/>
      <c r="H307" s="4"/>
      <c r="I307" s="4"/>
      <c r="J307" s="4"/>
      <c r="K307" s="4"/>
      <c r="L307" s="4"/>
      <c r="M307" s="4"/>
      <c r="N307" s="4"/>
      <c r="O307" s="4"/>
      <c r="P307" s="4"/>
      <c r="Q307" s="4"/>
      <c r="R307" s="4"/>
      <c r="S307" s="4"/>
      <c r="T307" s="4"/>
      <c r="U307" s="4"/>
      <c r="V307" s="4"/>
      <c r="W307" s="4"/>
      <c r="X307" s="4"/>
      <c r="Y307" s="4"/>
      <c r="Z307" s="4"/>
      <c r="AA307" s="4"/>
    </row>
    <row r="308" ht="15.75" customHeight="1">
      <c r="A308" s="37"/>
      <c r="B308" s="37"/>
      <c r="C308" s="37"/>
      <c r="D308" s="38"/>
      <c r="E308" s="4"/>
      <c r="F308" s="47"/>
      <c r="G308" s="47"/>
      <c r="H308" s="4"/>
      <c r="I308" s="4"/>
      <c r="J308" s="4"/>
      <c r="K308" s="4"/>
      <c r="L308" s="4"/>
      <c r="M308" s="4"/>
      <c r="N308" s="4"/>
      <c r="O308" s="4"/>
      <c r="P308" s="4"/>
      <c r="Q308" s="4"/>
      <c r="R308" s="4"/>
      <c r="S308" s="4"/>
      <c r="T308" s="4"/>
      <c r="U308" s="4"/>
      <c r="V308" s="4"/>
      <c r="W308" s="4"/>
      <c r="X308" s="4"/>
      <c r="Y308" s="4"/>
      <c r="Z308" s="4"/>
      <c r="AA308" s="4"/>
    </row>
    <row r="309" ht="15.75" customHeight="1">
      <c r="A309" s="37"/>
      <c r="B309" s="37"/>
      <c r="C309" s="37"/>
      <c r="D309" s="38"/>
      <c r="E309" s="4"/>
      <c r="F309" s="47"/>
      <c r="G309" s="47"/>
      <c r="H309" s="4"/>
      <c r="I309" s="4"/>
      <c r="J309" s="4"/>
      <c r="K309" s="4"/>
      <c r="L309" s="4"/>
      <c r="M309" s="4"/>
      <c r="N309" s="4"/>
      <c r="O309" s="4"/>
      <c r="P309" s="4"/>
      <c r="Q309" s="4"/>
      <c r="R309" s="4"/>
      <c r="S309" s="4"/>
      <c r="T309" s="4"/>
      <c r="U309" s="4"/>
      <c r="V309" s="4"/>
      <c r="W309" s="4"/>
      <c r="X309" s="4"/>
      <c r="Y309" s="4"/>
      <c r="Z309" s="4"/>
      <c r="AA309" s="4"/>
    </row>
    <row r="310" ht="15.75" customHeight="1">
      <c r="A310" s="37"/>
      <c r="B310" s="37"/>
      <c r="C310" s="37"/>
      <c r="D310" s="38"/>
      <c r="E310" s="4"/>
      <c r="F310" s="47"/>
      <c r="G310" s="47"/>
      <c r="H310" s="4"/>
      <c r="I310" s="4"/>
      <c r="J310" s="4"/>
      <c r="K310" s="4"/>
      <c r="L310" s="4"/>
      <c r="M310" s="4"/>
      <c r="N310" s="4"/>
      <c r="O310" s="4"/>
      <c r="P310" s="4"/>
      <c r="Q310" s="4"/>
      <c r="R310" s="4"/>
      <c r="S310" s="4"/>
      <c r="T310" s="4"/>
      <c r="U310" s="4"/>
      <c r="V310" s="4"/>
      <c r="W310" s="4"/>
      <c r="X310" s="4"/>
      <c r="Y310" s="4"/>
      <c r="Z310" s="4"/>
      <c r="AA310" s="4"/>
    </row>
    <row r="311" ht="15.75" customHeight="1">
      <c r="A311" s="37"/>
      <c r="B311" s="37"/>
      <c r="C311" s="37"/>
      <c r="D311" s="38"/>
      <c r="E311" s="4"/>
      <c r="F311" s="47"/>
      <c r="G311" s="47"/>
      <c r="H311" s="4"/>
      <c r="I311" s="4"/>
      <c r="J311" s="4"/>
      <c r="K311" s="4"/>
      <c r="L311" s="4"/>
      <c r="M311" s="4"/>
      <c r="N311" s="4"/>
      <c r="O311" s="4"/>
      <c r="P311" s="4"/>
      <c r="Q311" s="4"/>
      <c r="R311" s="4"/>
      <c r="S311" s="4"/>
      <c r="T311" s="4"/>
      <c r="U311" s="4"/>
      <c r="V311" s="4"/>
      <c r="W311" s="4"/>
      <c r="X311" s="4"/>
      <c r="Y311" s="4"/>
      <c r="Z311" s="4"/>
      <c r="AA311" s="4"/>
    </row>
    <row r="312" ht="15.75" customHeight="1">
      <c r="A312" s="37"/>
      <c r="B312" s="37"/>
      <c r="C312" s="37"/>
      <c r="D312" s="38"/>
      <c r="E312" s="4"/>
      <c r="F312" s="47"/>
      <c r="G312" s="47"/>
      <c r="H312" s="4"/>
      <c r="I312" s="4"/>
      <c r="J312" s="4"/>
      <c r="K312" s="4"/>
      <c r="L312" s="4"/>
      <c r="M312" s="4"/>
      <c r="N312" s="4"/>
      <c r="O312" s="4"/>
      <c r="P312" s="4"/>
      <c r="Q312" s="4"/>
      <c r="R312" s="4"/>
      <c r="S312" s="4"/>
      <c r="T312" s="4"/>
      <c r="U312" s="4"/>
      <c r="V312" s="4"/>
      <c r="W312" s="4"/>
      <c r="X312" s="4"/>
      <c r="Y312" s="4"/>
      <c r="Z312" s="4"/>
      <c r="AA312" s="4"/>
    </row>
    <row r="313" ht="15.75" customHeight="1">
      <c r="A313" s="37"/>
      <c r="B313" s="37"/>
      <c r="C313" s="37"/>
      <c r="D313" s="38"/>
      <c r="E313" s="4"/>
      <c r="F313" s="47"/>
      <c r="G313" s="47"/>
      <c r="H313" s="4"/>
      <c r="I313" s="4"/>
      <c r="J313" s="4"/>
      <c r="K313" s="4"/>
      <c r="L313" s="4"/>
      <c r="M313" s="4"/>
      <c r="N313" s="4"/>
      <c r="O313" s="4"/>
      <c r="P313" s="4"/>
      <c r="Q313" s="4"/>
      <c r="R313" s="4"/>
      <c r="S313" s="4"/>
      <c r="T313" s="4"/>
      <c r="U313" s="4"/>
      <c r="V313" s="4"/>
      <c r="W313" s="4"/>
      <c r="X313" s="4"/>
      <c r="Y313" s="4"/>
      <c r="Z313" s="4"/>
      <c r="AA313" s="4"/>
    </row>
    <row r="314" ht="15.75" customHeight="1">
      <c r="A314" s="37"/>
      <c r="B314" s="37"/>
      <c r="C314" s="37"/>
      <c r="D314" s="38"/>
      <c r="E314" s="4"/>
      <c r="F314" s="47"/>
      <c r="G314" s="47"/>
      <c r="H314" s="4"/>
      <c r="I314" s="4"/>
      <c r="J314" s="4"/>
      <c r="K314" s="4"/>
      <c r="L314" s="4"/>
      <c r="M314" s="4"/>
      <c r="N314" s="4"/>
      <c r="O314" s="4"/>
      <c r="P314" s="4"/>
      <c r="Q314" s="4"/>
      <c r="R314" s="4"/>
      <c r="S314" s="4"/>
      <c r="T314" s="4"/>
      <c r="U314" s="4"/>
      <c r="V314" s="4"/>
      <c r="W314" s="4"/>
      <c r="X314" s="4"/>
      <c r="Y314" s="4"/>
      <c r="Z314" s="4"/>
      <c r="AA314" s="4"/>
    </row>
    <row r="315" ht="15.75" customHeight="1">
      <c r="A315" s="37"/>
      <c r="B315" s="37"/>
      <c r="C315" s="37"/>
      <c r="D315" s="38"/>
      <c r="E315" s="4"/>
      <c r="F315" s="47"/>
      <c r="G315" s="47"/>
      <c r="H315" s="4"/>
      <c r="I315" s="4"/>
      <c r="J315" s="4"/>
      <c r="K315" s="4"/>
      <c r="L315" s="4"/>
      <c r="M315" s="4"/>
      <c r="N315" s="4"/>
      <c r="O315" s="4"/>
      <c r="P315" s="4"/>
      <c r="Q315" s="4"/>
      <c r="R315" s="4"/>
      <c r="S315" s="4"/>
      <c r="T315" s="4"/>
      <c r="U315" s="4"/>
      <c r="V315" s="4"/>
      <c r="W315" s="4"/>
      <c r="X315" s="4"/>
      <c r="Y315" s="4"/>
      <c r="Z315" s="4"/>
      <c r="AA315" s="4"/>
    </row>
    <row r="316" ht="15.75" customHeight="1">
      <c r="A316" s="37"/>
      <c r="B316" s="37"/>
      <c r="C316" s="37"/>
      <c r="D316" s="38"/>
      <c r="E316" s="4"/>
      <c r="F316" s="47"/>
      <c r="G316" s="47"/>
      <c r="H316" s="4"/>
      <c r="I316" s="4"/>
      <c r="J316" s="4"/>
      <c r="K316" s="4"/>
      <c r="L316" s="4"/>
      <c r="M316" s="4"/>
      <c r="N316" s="4"/>
      <c r="O316" s="4"/>
      <c r="P316" s="4"/>
      <c r="Q316" s="4"/>
      <c r="R316" s="4"/>
      <c r="S316" s="4"/>
      <c r="T316" s="4"/>
      <c r="U316" s="4"/>
      <c r="V316" s="4"/>
      <c r="W316" s="4"/>
      <c r="X316" s="4"/>
      <c r="Y316" s="4"/>
      <c r="Z316" s="4"/>
      <c r="AA316" s="4"/>
    </row>
    <row r="317" ht="15.75" customHeight="1">
      <c r="A317" s="37"/>
      <c r="B317" s="37"/>
      <c r="C317" s="37"/>
      <c r="D317" s="38"/>
      <c r="E317" s="4"/>
      <c r="F317" s="47"/>
      <c r="G317" s="47"/>
      <c r="H317" s="4"/>
      <c r="I317" s="4"/>
      <c r="J317" s="4"/>
      <c r="K317" s="4"/>
      <c r="L317" s="4"/>
      <c r="M317" s="4"/>
      <c r="N317" s="4"/>
      <c r="O317" s="4"/>
      <c r="P317" s="4"/>
      <c r="Q317" s="4"/>
      <c r="R317" s="4"/>
      <c r="S317" s="4"/>
      <c r="T317" s="4"/>
      <c r="U317" s="4"/>
      <c r="V317" s="4"/>
      <c r="W317" s="4"/>
      <c r="X317" s="4"/>
      <c r="Y317" s="4"/>
      <c r="Z317" s="4"/>
      <c r="AA317" s="4"/>
    </row>
    <row r="318" ht="15.75" customHeight="1">
      <c r="A318" s="37"/>
      <c r="B318" s="37"/>
      <c r="C318" s="37"/>
      <c r="D318" s="38"/>
      <c r="E318" s="4"/>
      <c r="F318" s="47"/>
      <c r="G318" s="47"/>
      <c r="H318" s="4"/>
      <c r="I318" s="4"/>
      <c r="J318" s="4"/>
      <c r="K318" s="4"/>
      <c r="L318" s="4"/>
      <c r="M318" s="4"/>
      <c r="N318" s="4"/>
      <c r="O318" s="4"/>
      <c r="P318" s="4"/>
      <c r="Q318" s="4"/>
      <c r="R318" s="4"/>
      <c r="S318" s="4"/>
      <c r="T318" s="4"/>
      <c r="U318" s="4"/>
      <c r="V318" s="4"/>
      <c r="W318" s="4"/>
      <c r="X318" s="4"/>
      <c r="Y318" s="4"/>
      <c r="Z318" s="4"/>
      <c r="AA318" s="4"/>
    </row>
    <row r="319" ht="15.75" customHeight="1">
      <c r="A319" s="37"/>
      <c r="B319" s="37"/>
      <c r="C319" s="37"/>
      <c r="D319" s="38"/>
      <c r="E319" s="4"/>
      <c r="F319" s="47"/>
      <c r="G319" s="47"/>
      <c r="H319" s="4"/>
      <c r="I319" s="4"/>
      <c r="J319" s="4"/>
      <c r="K319" s="4"/>
      <c r="L319" s="4"/>
      <c r="M319" s="4"/>
      <c r="N319" s="4"/>
      <c r="O319" s="4"/>
      <c r="P319" s="4"/>
      <c r="Q319" s="4"/>
      <c r="R319" s="4"/>
      <c r="S319" s="4"/>
      <c r="T319" s="4"/>
      <c r="U319" s="4"/>
      <c r="V319" s="4"/>
      <c r="W319" s="4"/>
      <c r="X319" s="4"/>
      <c r="Y319" s="4"/>
      <c r="Z319" s="4"/>
      <c r="AA319" s="4"/>
    </row>
    <row r="320" ht="15.75" customHeight="1">
      <c r="A320" s="37"/>
      <c r="B320" s="37"/>
      <c r="C320" s="37"/>
      <c r="D320" s="38"/>
      <c r="E320" s="4"/>
      <c r="F320" s="47"/>
      <c r="G320" s="47"/>
      <c r="H320" s="4"/>
      <c r="I320" s="4"/>
      <c r="J320" s="4"/>
      <c r="K320" s="4"/>
      <c r="L320" s="4"/>
      <c r="M320" s="4"/>
      <c r="N320" s="4"/>
      <c r="O320" s="4"/>
      <c r="P320" s="4"/>
      <c r="Q320" s="4"/>
      <c r="R320" s="4"/>
      <c r="S320" s="4"/>
      <c r="T320" s="4"/>
      <c r="U320" s="4"/>
      <c r="V320" s="4"/>
      <c r="W320" s="4"/>
      <c r="X320" s="4"/>
      <c r="Y320" s="4"/>
      <c r="Z320" s="4"/>
      <c r="AA320" s="4"/>
    </row>
    <row r="321" ht="15.75" customHeight="1">
      <c r="A321" s="37"/>
      <c r="B321" s="37"/>
      <c r="C321" s="37"/>
      <c r="D321" s="38"/>
      <c r="E321" s="4"/>
      <c r="F321" s="47"/>
      <c r="G321" s="47"/>
      <c r="H321" s="4"/>
      <c r="I321" s="4"/>
      <c r="J321" s="4"/>
      <c r="K321" s="4"/>
      <c r="L321" s="4"/>
      <c r="M321" s="4"/>
      <c r="N321" s="4"/>
      <c r="O321" s="4"/>
      <c r="P321" s="4"/>
      <c r="Q321" s="4"/>
      <c r="R321" s="4"/>
      <c r="S321" s="4"/>
      <c r="T321" s="4"/>
      <c r="U321" s="4"/>
      <c r="V321" s="4"/>
      <c r="W321" s="4"/>
      <c r="X321" s="4"/>
      <c r="Y321" s="4"/>
      <c r="Z321" s="4"/>
      <c r="AA321" s="4"/>
    </row>
    <row r="322" ht="15.75" customHeight="1">
      <c r="A322" s="37"/>
      <c r="B322" s="37"/>
      <c r="C322" s="37"/>
      <c r="D322" s="38"/>
      <c r="E322" s="4"/>
      <c r="F322" s="47"/>
      <c r="G322" s="47"/>
      <c r="H322" s="4"/>
      <c r="I322" s="4"/>
      <c r="J322" s="4"/>
      <c r="K322" s="4"/>
      <c r="L322" s="4"/>
      <c r="M322" s="4"/>
      <c r="N322" s="4"/>
      <c r="O322" s="4"/>
      <c r="P322" s="4"/>
      <c r="Q322" s="4"/>
      <c r="R322" s="4"/>
      <c r="S322" s="4"/>
      <c r="T322" s="4"/>
      <c r="U322" s="4"/>
      <c r="V322" s="4"/>
      <c r="W322" s="4"/>
      <c r="X322" s="4"/>
      <c r="Y322" s="4"/>
      <c r="Z322" s="4"/>
      <c r="AA322" s="4"/>
    </row>
    <row r="323" ht="15.75" customHeight="1">
      <c r="A323" s="37"/>
      <c r="B323" s="37"/>
      <c r="C323" s="37"/>
      <c r="D323" s="38"/>
      <c r="E323" s="4"/>
      <c r="F323" s="47"/>
      <c r="G323" s="47"/>
      <c r="H323" s="4"/>
      <c r="I323" s="4"/>
      <c r="J323" s="4"/>
      <c r="K323" s="4"/>
      <c r="L323" s="4"/>
      <c r="M323" s="4"/>
      <c r="N323" s="4"/>
      <c r="O323" s="4"/>
      <c r="P323" s="4"/>
      <c r="Q323" s="4"/>
      <c r="R323" s="4"/>
      <c r="S323" s="4"/>
      <c r="T323" s="4"/>
      <c r="U323" s="4"/>
      <c r="V323" s="4"/>
      <c r="W323" s="4"/>
      <c r="X323" s="4"/>
      <c r="Y323" s="4"/>
      <c r="Z323" s="4"/>
      <c r="AA323" s="4"/>
    </row>
    <row r="324" ht="15.75" customHeight="1">
      <c r="A324" s="37"/>
      <c r="B324" s="37"/>
      <c r="C324" s="37"/>
      <c r="D324" s="38"/>
      <c r="E324" s="4"/>
      <c r="F324" s="47"/>
      <c r="G324" s="47"/>
      <c r="H324" s="4"/>
      <c r="I324" s="4"/>
      <c r="J324" s="4"/>
      <c r="K324" s="4"/>
      <c r="L324" s="4"/>
      <c r="M324" s="4"/>
      <c r="N324" s="4"/>
      <c r="O324" s="4"/>
      <c r="P324" s="4"/>
      <c r="Q324" s="4"/>
      <c r="R324" s="4"/>
      <c r="S324" s="4"/>
      <c r="T324" s="4"/>
      <c r="U324" s="4"/>
      <c r="V324" s="4"/>
      <c r="W324" s="4"/>
      <c r="X324" s="4"/>
      <c r="Y324" s="4"/>
      <c r="Z324" s="4"/>
      <c r="AA324" s="4"/>
    </row>
    <row r="325" ht="15.75" customHeight="1">
      <c r="A325" s="37"/>
      <c r="B325" s="37"/>
      <c r="C325" s="37"/>
      <c r="D325" s="38"/>
      <c r="E325" s="4"/>
      <c r="F325" s="47"/>
      <c r="G325" s="47"/>
      <c r="H325" s="4"/>
      <c r="I325" s="4"/>
      <c r="J325" s="4"/>
      <c r="K325" s="4"/>
      <c r="L325" s="4"/>
      <c r="M325" s="4"/>
      <c r="N325" s="4"/>
      <c r="O325" s="4"/>
      <c r="P325" s="4"/>
      <c r="Q325" s="4"/>
      <c r="R325" s="4"/>
      <c r="S325" s="4"/>
      <c r="T325" s="4"/>
      <c r="U325" s="4"/>
      <c r="V325" s="4"/>
      <c r="W325" s="4"/>
      <c r="X325" s="4"/>
      <c r="Y325" s="4"/>
      <c r="Z325" s="4"/>
      <c r="AA325" s="4"/>
    </row>
    <row r="326" ht="15.75" customHeight="1">
      <c r="A326" s="37"/>
      <c r="B326" s="37"/>
      <c r="C326" s="37"/>
      <c r="D326" s="38"/>
      <c r="E326" s="4"/>
      <c r="F326" s="47"/>
      <c r="G326" s="47"/>
      <c r="H326" s="4"/>
      <c r="I326" s="4"/>
      <c r="J326" s="4"/>
      <c r="K326" s="4"/>
      <c r="L326" s="4"/>
      <c r="M326" s="4"/>
      <c r="N326" s="4"/>
      <c r="O326" s="4"/>
      <c r="P326" s="4"/>
      <c r="Q326" s="4"/>
      <c r="R326" s="4"/>
      <c r="S326" s="4"/>
      <c r="T326" s="4"/>
      <c r="U326" s="4"/>
      <c r="V326" s="4"/>
      <c r="W326" s="4"/>
      <c r="X326" s="4"/>
      <c r="Y326" s="4"/>
      <c r="Z326" s="4"/>
      <c r="AA326" s="4"/>
    </row>
    <row r="327" ht="15.75" customHeight="1">
      <c r="A327" s="37"/>
      <c r="B327" s="37"/>
      <c r="C327" s="37"/>
      <c r="D327" s="38"/>
      <c r="E327" s="4"/>
      <c r="F327" s="47"/>
      <c r="G327" s="47"/>
      <c r="H327" s="4"/>
      <c r="I327" s="4"/>
      <c r="J327" s="4"/>
      <c r="K327" s="4"/>
      <c r="L327" s="4"/>
      <c r="M327" s="4"/>
      <c r="N327" s="4"/>
      <c r="O327" s="4"/>
      <c r="P327" s="4"/>
      <c r="Q327" s="4"/>
      <c r="R327" s="4"/>
      <c r="S327" s="4"/>
      <c r="T327" s="4"/>
      <c r="U327" s="4"/>
      <c r="V327" s="4"/>
      <c r="W327" s="4"/>
      <c r="X327" s="4"/>
      <c r="Y327" s="4"/>
      <c r="Z327" s="4"/>
      <c r="AA327" s="4"/>
    </row>
    <row r="328" ht="15.75" customHeight="1">
      <c r="A328" s="37"/>
      <c r="B328" s="37"/>
      <c r="C328" s="37"/>
      <c r="D328" s="38"/>
      <c r="E328" s="4"/>
      <c r="F328" s="47"/>
      <c r="G328" s="47"/>
      <c r="H328" s="4"/>
      <c r="I328" s="4"/>
      <c r="J328" s="4"/>
      <c r="K328" s="4"/>
      <c r="L328" s="4"/>
      <c r="M328" s="4"/>
      <c r="N328" s="4"/>
      <c r="O328" s="4"/>
      <c r="P328" s="4"/>
      <c r="Q328" s="4"/>
      <c r="R328" s="4"/>
      <c r="S328" s="4"/>
      <c r="T328" s="4"/>
      <c r="U328" s="4"/>
      <c r="V328" s="4"/>
      <c r="W328" s="4"/>
      <c r="X328" s="4"/>
      <c r="Y328" s="4"/>
      <c r="Z328" s="4"/>
      <c r="AA328" s="4"/>
    </row>
    <row r="329" ht="15.75" customHeight="1">
      <c r="A329" s="37"/>
      <c r="B329" s="37"/>
      <c r="C329" s="37"/>
      <c r="D329" s="38"/>
      <c r="E329" s="4"/>
      <c r="F329" s="47"/>
      <c r="G329" s="47"/>
      <c r="H329" s="4"/>
      <c r="I329" s="4"/>
      <c r="J329" s="4"/>
      <c r="K329" s="4"/>
      <c r="L329" s="4"/>
      <c r="M329" s="4"/>
      <c r="N329" s="4"/>
      <c r="O329" s="4"/>
      <c r="P329" s="4"/>
      <c r="Q329" s="4"/>
      <c r="R329" s="4"/>
      <c r="S329" s="4"/>
      <c r="T329" s="4"/>
      <c r="U329" s="4"/>
      <c r="V329" s="4"/>
      <c r="W329" s="4"/>
      <c r="X329" s="4"/>
      <c r="Y329" s="4"/>
      <c r="Z329" s="4"/>
      <c r="AA329" s="4"/>
    </row>
    <row r="330" ht="15.75" customHeight="1">
      <c r="A330" s="37"/>
      <c r="B330" s="37"/>
      <c r="C330" s="37"/>
      <c r="D330" s="38"/>
      <c r="E330" s="4"/>
      <c r="F330" s="47"/>
      <c r="G330" s="47"/>
      <c r="H330" s="4"/>
      <c r="I330" s="4"/>
      <c r="J330" s="4"/>
      <c r="K330" s="4"/>
      <c r="L330" s="4"/>
      <c r="M330" s="4"/>
      <c r="N330" s="4"/>
      <c r="O330" s="4"/>
      <c r="P330" s="4"/>
      <c r="Q330" s="4"/>
      <c r="R330" s="4"/>
      <c r="S330" s="4"/>
      <c r="T330" s="4"/>
      <c r="U330" s="4"/>
      <c r="V330" s="4"/>
      <c r="W330" s="4"/>
      <c r="X330" s="4"/>
      <c r="Y330" s="4"/>
      <c r="Z330" s="4"/>
      <c r="AA330" s="4"/>
    </row>
    <row r="331" ht="15.75" customHeight="1">
      <c r="A331" s="37"/>
      <c r="B331" s="37"/>
      <c r="C331" s="37"/>
      <c r="D331" s="38"/>
      <c r="E331" s="4"/>
      <c r="F331" s="47"/>
      <c r="G331" s="47"/>
      <c r="H331" s="4"/>
      <c r="I331" s="4"/>
      <c r="J331" s="4"/>
      <c r="K331" s="4"/>
      <c r="L331" s="4"/>
      <c r="M331" s="4"/>
      <c r="N331" s="4"/>
      <c r="O331" s="4"/>
      <c r="P331" s="4"/>
      <c r="Q331" s="4"/>
      <c r="R331" s="4"/>
      <c r="S331" s="4"/>
      <c r="T331" s="4"/>
      <c r="U331" s="4"/>
      <c r="V331" s="4"/>
      <c r="W331" s="4"/>
      <c r="X331" s="4"/>
      <c r="Y331" s="4"/>
      <c r="Z331" s="4"/>
      <c r="AA331" s="4"/>
    </row>
    <row r="332" ht="15.75" customHeight="1">
      <c r="A332" s="37"/>
      <c r="B332" s="37"/>
      <c r="C332" s="37"/>
      <c r="D332" s="38"/>
      <c r="E332" s="4"/>
      <c r="F332" s="47"/>
      <c r="G332" s="47"/>
      <c r="H332" s="4"/>
      <c r="I332" s="4"/>
      <c r="J332" s="4"/>
      <c r="K332" s="4"/>
      <c r="L332" s="4"/>
      <c r="M332" s="4"/>
      <c r="N332" s="4"/>
      <c r="O332" s="4"/>
      <c r="P332" s="4"/>
      <c r="Q332" s="4"/>
      <c r="R332" s="4"/>
      <c r="S332" s="4"/>
      <c r="T332" s="4"/>
      <c r="U332" s="4"/>
      <c r="V332" s="4"/>
      <c r="W332" s="4"/>
      <c r="X332" s="4"/>
      <c r="Y332" s="4"/>
      <c r="Z332" s="4"/>
      <c r="AA332" s="4"/>
    </row>
    <row r="333" ht="15.75" customHeight="1">
      <c r="A333" s="37"/>
      <c r="B333" s="37"/>
      <c r="C333" s="37"/>
      <c r="D333" s="38"/>
      <c r="E333" s="4"/>
      <c r="F333" s="47"/>
      <c r="G333" s="47"/>
      <c r="H333" s="4"/>
      <c r="I333" s="4"/>
      <c r="J333" s="4"/>
      <c r="K333" s="4"/>
      <c r="L333" s="4"/>
      <c r="M333" s="4"/>
      <c r="N333" s="4"/>
      <c r="O333" s="4"/>
      <c r="P333" s="4"/>
      <c r="Q333" s="4"/>
      <c r="R333" s="4"/>
      <c r="S333" s="4"/>
      <c r="T333" s="4"/>
      <c r="U333" s="4"/>
      <c r="V333" s="4"/>
      <c r="W333" s="4"/>
      <c r="X333" s="4"/>
      <c r="Y333" s="4"/>
      <c r="Z333" s="4"/>
      <c r="AA333" s="4"/>
    </row>
    <row r="334" ht="15.75" customHeight="1">
      <c r="A334" s="37"/>
      <c r="B334" s="37"/>
      <c r="C334" s="37"/>
      <c r="D334" s="38"/>
      <c r="E334" s="4"/>
      <c r="F334" s="47"/>
      <c r="G334" s="47"/>
      <c r="H334" s="4"/>
      <c r="I334" s="4"/>
      <c r="J334" s="4"/>
      <c r="K334" s="4"/>
      <c r="L334" s="4"/>
      <c r="M334" s="4"/>
      <c r="N334" s="4"/>
      <c r="O334" s="4"/>
      <c r="P334" s="4"/>
      <c r="Q334" s="4"/>
      <c r="R334" s="4"/>
      <c r="S334" s="4"/>
      <c r="T334" s="4"/>
      <c r="U334" s="4"/>
      <c r="V334" s="4"/>
      <c r="W334" s="4"/>
      <c r="X334" s="4"/>
      <c r="Y334" s="4"/>
      <c r="Z334" s="4"/>
      <c r="AA334" s="4"/>
    </row>
    <row r="335" ht="15.75" customHeight="1">
      <c r="A335" s="37"/>
      <c r="B335" s="37"/>
      <c r="C335" s="37"/>
      <c r="D335" s="38"/>
      <c r="E335" s="4"/>
      <c r="F335" s="47"/>
      <c r="G335" s="47"/>
      <c r="H335" s="4"/>
      <c r="I335" s="4"/>
      <c r="J335" s="4"/>
      <c r="K335" s="4"/>
      <c r="L335" s="4"/>
      <c r="M335" s="4"/>
      <c r="N335" s="4"/>
      <c r="O335" s="4"/>
      <c r="P335" s="4"/>
      <c r="Q335" s="4"/>
      <c r="R335" s="4"/>
      <c r="S335" s="4"/>
      <c r="T335" s="4"/>
      <c r="U335" s="4"/>
      <c r="V335" s="4"/>
      <c r="W335" s="4"/>
      <c r="X335" s="4"/>
      <c r="Y335" s="4"/>
      <c r="Z335" s="4"/>
      <c r="AA335" s="4"/>
    </row>
    <row r="336" ht="15.75" customHeight="1">
      <c r="A336" s="37"/>
      <c r="B336" s="37"/>
      <c r="C336" s="37"/>
      <c r="D336" s="38"/>
      <c r="E336" s="4"/>
      <c r="F336" s="47"/>
      <c r="G336" s="47"/>
      <c r="H336" s="4"/>
      <c r="I336" s="4"/>
      <c r="J336" s="4"/>
      <c r="K336" s="4"/>
      <c r="L336" s="4"/>
      <c r="M336" s="4"/>
      <c r="N336" s="4"/>
      <c r="O336" s="4"/>
      <c r="P336" s="4"/>
      <c r="Q336" s="4"/>
      <c r="R336" s="4"/>
      <c r="S336" s="4"/>
      <c r="T336" s="4"/>
      <c r="U336" s="4"/>
      <c r="V336" s="4"/>
      <c r="W336" s="4"/>
      <c r="X336" s="4"/>
      <c r="Y336" s="4"/>
      <c r="Z336" s="4"/>
      <c r="AA336" s="4"/>
    </row>
    <row r="337" ht="15.75" customHeight="1">
      <c r="A337" s="37"/>
      <c r="B337" s="37"/>
      <c r="C337" s="37"/>
      <c r="D337" s="38"/>
      <c r="E337" s="4"/>
      <c r="F337" s="47"/>
      <c r="G337" s="47"/>
      <c r="H337" s="4"/>
      <c r="I337" s="4"/>
      <c r="J337" s="4"/>
      <c r="K337" s="4"/>
      <c r="L337" s="4"/>
      <c r="M337" s="4"/>
      <c r="N337" s="4"/>
      <c r="O337" s="4"/>
      <c r="P337" s="4"/>
      <c r="Q337" s="4"/>
      <c r="R337" s="4"/>
      <c r="S337" s="4"/>
      <c r="T337" s="4"/>
      <c r="U337" s="4"/>
      <c r="V337" s="4"/>
      <c r="W337" s="4"/>
      <c r="X337" s="4"/>
      <c r="Y337" s="4"/>
      <c r="Z337" s="4"/>
      <c r="AA337" s="4"/>
    </row>
    <row r="338" ht="15.75" customHeight="1">
      <c r="A338" s="37"/>
      <c r="B338" s="37"/>
      <c r="C338" s="37"/>
      <c r="D338" s="38"/>
      <c r="E338" s="4"/>
      <c r="F338" s="47"/>
      <c r="G338" s="47"/>
      <c r="H338" s="4"/>
      <c r="I338" s="4"/>
      <c r="J338" s="4"/>
      <c r="K338" s="4"/>
      <c r="L338" s="4"/>
      <c r="M338" s="4"/>
      <c r="N338" s="4"/>
      <c r="O338" s="4"/>
      <c r="P338" s="4"/>
      <c r="Q338" s="4"/>
      <c r="R338" s="4"/>
      <c r="S338" s="4"/>
      <c r="T338" s="4"/>
      <c r="U338" s="4"/>
      <c r="V338" s="4"/>
      <c r="W338" s="4"/>
      <c r="X338" s="4"/>
      <c r="Y338" s="4"/>
      <c r="Z338" s="4"/>
      <c r="AA338" s="4"/>
    </row>
    <row r="339" ht="15.75" customHeight="1">
      <c r="A339" s="37"/>
      <c r="B339" s="37"/>
      <c r="C339" s="37"/>
      <c r="D339" s="38"/>
      <c r="E339" s="4"/>
      <c r="F339" s="47"/>
      <c r="G339" s="47"/>
      <c r="H339" s="4"/>
      <c r="I339" s="4"/>
      <c r="J339" s="4"/>
      <c r="K339" s="4"/>
      <c r="L339" s="4"/>
      <c r="M339" s="4"/>
      <c r="N339" s="4"/>
      <c r="O339" s="4"/>
      <c r="P339" s="4"/>
      <c r="Q339" s="4"/>
      <c r="R339" s="4"/>
      <c r="S339" s="4"/>
      <c r="T339" s="4"/>
      <c r="U339" s="4"/>
      <c r="V339" s="4"/>
      <c r="W339" s="4"/>
      <c r="X339" s="4"/>
      <c r="Y339" s="4"/>
      <c r="Z339" s="4"/>
      <c r="AA339" s="4"/>
    </row>
    <row r="340" ht="15.75" customHeight="1">
      <c r="A340" s="37"/>
      <c r="B340" s="37"/>
      <c r="C340" s="37"/>
      <c r="D340" s="38"/>
      <c r="E340" s="4"/>
      <c r="F340" s="47"/>
      <c r="G340" s="47"/>
      <c r="H340" s="4"/>
      <c r="I340" s="4"/>
      <c r="J340" s="4"/>
      <c r="K340" s="4"/>
      <c r="L340" s="4"/>
      <c r="M340" s="4"/>
      <c r="N340" s="4"/>
      <c r="O340" s="4"/>
      <c r="P340" s="4"/>
      <c r="Q340" s="4"/>
      <c r="R340" s="4"/>
      <c r="S340" s="4"/>
      <c r="T340" s="4"/>
      <c r="U340" s="4"/>
      <c r="V340" s="4"/>
      <c r="W340" s="4"/>
      <c r="X340" s="4"/>
      <c r="Y340" s="4"/>
      <c r="Z340" s="4"/>
      <c r="AA340" s="4"/>
    </row>
    <row r="341" ht="15.75" customHeight="1">
      <c r="A341" s="37"/>
      <c r="B341" s="37"/>
      <c r="C341" s="37"/>
      <c r="D341" s="38"/>
      <c r="E341" s="4"/>
      <c r="F341" s="47"/>
      <c r="G341" s="47"/>
      <c r="H341" s="4"/>
      <c r="I341" s="4"/>
      <c r="J341" s="4"/>
      <c r="K341" s="4"/>
      <c r="L341" s="4"/>
      <c r="M341" s="4"/>
      <c r="N341" s="4"/>
      <c r="O341" s="4"/>
      <c r="P341" s="4"/>
      <c r="Q341" s="4"/>
      <c r="R341" s="4"/>
      <c r="S341" s="4"/>
      <c r="T341" s="4"/>
      <c r="U341" s="4"/>
      <c r="V341" s="4"/>
      <c r="W341" s="4"/>
      <c r="X341" s="4"/>
      <c r="Y341" s="4"/>
      <c r="Z341" s="4"/>
      <c r="AA341" s="4"/>
    </row>
    <row r="342" ht="15.75" customHeight="1">
      <c r="A342" s="37"/>
      <c r="B342" s="37"/>
      <c r="C342" s="37"/>
      <c r="D342" s="38"/>
      <c r="E342" s="4"/>
      <c r="F342" s="47"/>
      <c r="G342" s="47"/>
      <c r="H342" s="4"/>
      <c r="I342" s="4"/>
      <c r="J342" s="4"/>
      <c r="K342" s="4"/>
      <c r="L342" s="4"/>
      <c r="M342" s="4"/>
      <c r="N342" s="4"/>
      <c r="O342" s="4"/>
      <c r="P342" s="4"/>
      <c r="Q342" s="4"/>
      <c r="R342" s="4"/>
      <c r="S342" s="4"/>
      <c r="T342" s="4"/>
      <c r="U342" s="4"/>
      <c r="V342" s="4"/>
      <c r="W342" s="4"/>
      <c r="X342" s="4"/>
      <c r="Y342" s="4"/>
      <c r="Z342" s="4"/>
      <c r="AA342" s="4"/>
    </row>
    <row r="343" ht="15.75" customHeight="1">
      <c r="A343" s="37"/>
      <c r="B343" s="37"/>
      <c r="C343" s="37"/>
      <c r="D343" s="38"/>
      <c r="E343" s="4"/>
      <c r="F343" s="47"/>
      <c r="G343" s="47"/>
      <c r="H343" s="4"/>
      <c r="I343" s="4"/>
      <c r="J343" s="4"/>
      <c r="K343" s="4"/>
      <c r="L343" s="4"/>
      <c r="M343" s="4"/>
      <c r="N343" s="4"/>
      <c r="O343" s="4"/>
      <c r="P343" s="4"/>
      <c r="Q343" s="4"/>
      <c r="R343" s="4"/>
      <c r="S343" s="4"/>
      <c r="T343" s="4"/>
      <c r="U343" s="4"/>
      <c r="V343" s="4"/>
      <c r="W343" s="4"/>
      <c r="X343" s="4"/>
      <c r="Y343" s="4"/>
      <c r="Z343" s="4"/>
      <c r="AA343" s="4"/>
    </row>
    <row r="344" ht="15.75" customHeight="1">
      <c r="A344" s="37"/>
      <c r="B344" s="37"/>
      <c r="C344" s="37"/>
      <c r="D344" s="38"/>
      <c r="E344" s="4"/>
      <c r="F344" s="47"/>
      <c r="G344" s="47"/>
      <c r="H344" s="4"/>
      <c r="I344" s="4"/>
      <c r="J344" s="4"/>
      <c r="K344" s="4"/>
      <c r="L344" s="4"/>
      <c r="M344" s="4"/>
      <c r="N344" s="4"/>
      <c r="O344" s="4"/>
      <c r="P344" s="4"/>
      <c r="Q344" s="4"/>
      <c r="R344" s="4"/>
      <c r="S344" s="4"/>
      <c r="T344" s="4"/>
      <c r="U344" s="4"/>
      <c r="V344" s="4"/>
      <c r="W344" s="4"/>
      <c r="X344" s="4"/>
      <c r="Y344" s="4"/>
      <c r="Z344" s="4"/>
      <c r="AA344" s="4"/>
    </row>
    <row r="345" ht="15.75" customHeight="1">
      <c r="A345" s="37"/>
      <c r="B345" s="37"/>
      <c r="C345" s="37"/>
      <c r="D345" s="38"/>
      <c r="E345" s="4"/>
      <c r="F345" s="47"/>
      <c r="G345" s="47"/>
      <c r="H345" s="4"/>
      <c r="I345" s="4"/>
      <c r="J345" s="4"/>
      <c r="K345" s="4"/>
      <c r="L345" s="4"/>
      <c r="M345" s="4"/>
      <c r="N345" s="4"/>
      <c r="O345" s="4"/>
      <c r="P345" s="4"/>
      <c r="Q345" s="4"/>
      <c r="R345" s="4"/>
      <c r="S345" s="4"/>
      <c r="T345" s="4"/>
      <c r="U345" s="4"/>
      <c r="V345" s="4"/>
      <c r="W345" s="4"/>
      <c r="X345" s="4"/>
      <c r="Y345" s="4"/>
      <c r="Z345" s="4"/>
      <c r="AA345" s="4"/>
    </row>
    <row r="346" ht="15.75" customHeight="1">
      <c r="A346" s="37"/>
      <c r="B346" s="37"/>
      <c r="C346" s="37"/>
      <c r="D346" s="38"/>
      <c r="E346" s="4"/>
      <c r="F346" s="47"/>
      <c r="G346" s="47"/>
      <c r="H346" s="4"/>
      <c r="I346" s="4"/>
      <c r="J346" s="4"/>
      <c r="K346" s="4"/>
      <c r="L346" s="4"/>
      <c r="M346" s="4"/>
      <c r="N346" s="4"/>
      <c r="O346" s="4"/>
      <c r="P346" s="4"/>
      <c r="Q346" s="4"/>
      <c r="R346" s="4"/>
      <c r="S346" s="4"/>
      <c r="T346" s="4"/>
      <c r="U346" s="4"/>
      <c r="V346" s="4"/>
      <c r="W346" s="4"/>
      <c r="X346" s="4"/>
      <c r="Y346" s="4"/>
      <c r="Z346" s="4"/>
      <c r="AA346" s="4"/>
    </row>
    <row r="347" ht="15.75" customHeight="1">
      <c r="A347" s="37"/>
      <c r="B347" s="37"/>
      <c r="C347" s="37"/>
      <c r="D347" s="38"/>
      <c r="E347" s="4"/>
      <c r="F347" s="47"/>
      <c r="G347" s="47"/>
      <c r="H347" s="4"/>
      <c r="I347" s="4"/>
      <c r="J347" s="4"/>
      <c r="K347" s="4"/>
      <c r="L347" s="4"/>
      <c r="M347" s="4"/>
      <c r="N347" s="4"/>
      <c r="O347" s="4"/>
      <c r="P347" s="4"/>
      <c r="Q347" s="4"/>
      <c r="R347" s="4"/>
      <c r="S347" s="4"/>
      <c r="T347" s="4"/>
      <c r="U347" s="4"/>
      <c r="V347" s="4"/>
      <c r="W347" s="4"/>
      <c r="X347" s="4"/>
      <c r="Y347" s="4"/>
      <c r="Z347" s="4"/>
      <c r="AA347" s="4"/>
    </row>
    <row r="348" ht="15.75" customHeight="1">
      <c r="A348" s="37"/>
      <c r="B348" s="37"/>
      <c r="C348" s="37"/>
      <c r="D348" s="38"/>
      <c r="E348" s="4"/>
      <c r="F348" s="47"/>
      <c r="G348" s="47"/>
      <c r="H348" s="4"/>
      <c r="I348" s="4"/>
      <c r="J348" s="4"/>
      <c r="K348" s="4"/>
      <c r="L348" s="4"/>
      <c r="M348" s="4"/>
      <c r="N348" s="4"/>
      <c r="O348" s="4"/>
      <c r="P348" s="4"/>
      <c r="Q348" s="4"/>
      <c r="R348" s="4"/>
      <c r="S348" s="4"/>
      <c r="T348" s="4"/>
      <c r="U348" s="4"/>
      <c r="V348" s="4"/>
      <c r="W348" s="4"/>
      <c r="X348" s="4"/>
      <c r="Y348" s="4"/>
      <c r="Z348" s="4"/>
      <c r="AA348" s="4"/>
    </row>
    <row r="349" ht="15.75" customHeight="1">
      <c r="A349" s="37"/>
      <c r="B349" s="37"/>
      <c r="C349" s="37"/>
      <c r="D349" s="38"/>
      <c r="E349" s="4"/>
      <c r="F349" s="47"/>
      <c r="G349" s="47"/>
      <c r="H349" s="4"/>
      <c r="I349" s="4"/>
      <c r="J349" s="4"/>
      <c r="K349" s="4"/>
      <c r="L349" s="4"/>
      <c r="M349" s="4"/>
      <c r="N349" s="4"/>
      <c r="O349" s="4"/>
      <c r="P349" s="4"/>
      <c r="Q349" s="4"/>
      <c r="R349" s="4"/>
      <c r="S349" s="4"/>
      <c r="T349" s="4"/>
      <c r="U349" s="4"/>
      <c r="V349" s="4"/>
      <c r="W349" s="4"/>
      <c r="X349" s="4"/>
      <c r="Y349" s="4"/>
      <c r="Z349" s="4"/>
      <c r="AA349" s="4"/>
    </row>
    <row r="350" ht="15.75" customHeight="1">
      <c r="A350" s="37"/>
      <c r="B350" s="37"/>
      <c r="C350" s="37"/>
      <c r="D350" s="38"/>
      <c r="E350" s="4"/>
      <c r="F350" s="47"/>
      <c r="G350" s="47"/>
      <c r="H350" s="4"/>
      <c r="I350" s="4"/>
      <c r="J350" s="4"/>
      <c r="K350" s="4"/>
      <c r="L350" s="4"/>
      <c r="M350" s="4"/>
      <c r="N350" s="4"/>
      <c r="O350" s="4"/>
      <c r="P350" s="4"/>
      <c r="Q350" s="4"/>
      <c r="R350" s="4"/>
      <c r="S350" s="4"/>
      <c r="T350" s="4"/>
      <c r="U350" s="4"/>
      <c r="V350" s="4"/>
      <c r="W350" s="4"/>
      <c r="X350" s="4"/>
      <c r="Y350" s="4"/>
      <c r="Z350" s="4"/>
      <c r="AA350" s="4"/>
    </row>
    <row r="351" ht="15.75" customHeight="1">
      <c r="A351" s="37"/>
      <c r="B351" s="37"/>
      <c r="C351" s="37"/>
      <c r="D351" s="38"/>
      <c r="E351" s="4"/>
      <c r="F351" s="47"/>
      <c r="G351" s="47"/>
      <c r="H351" s="4"/>
      <c r="I351" s="4"/>
      <c r="J351" s="4"/>
      <c r="K351" s="4"/>
      <c r="L351" s="4"/>
      <c r="M351" s="4"/>
      <c r="N351" s="4"/>
      <c r="O351" s="4"/>
      <c r="P351" s="4"/>
      <c r="Q351" s="4"/>
      <c r="R351" s="4"/>
      <c r="S351" s="4"/>
      <c r="T351" s="4"/>
      <c r="U351" s="4"/>
      <c r="V351" s="4"/>
      <c r="W351" s="4"/>
      <c r="X351" s="4"/>
      <c r="Y351" s="4"/>
      <c r="Z351" s="4"/>
      <c r="AA351" s="4"/>
    </row>
    <row r="352" ht="15.75" customHeight="1">
      <c r="A352" s="37"/>
      <c r="B352" s="37"/>
      <c r="C352" s="37"/>
      <c r="D352" s="38"/>
      <c r="E352" s="4"/>
      <c r="F352" s="47"/>
      <c r="G352" s="47"/>
      <c r="H352" s="4"/>
      <c r="I352" s="4"/>
      <c r="J352" s="4"/>
      <c r="K352" s="4"/>
      <c r="L352" s="4"/>
      <c r="M352" s="4"/>
      <c r="N352" s="4"/>
      <c r="O352" s="4"/>
      <c r="P352" s="4"/>
      <c r="Q352" s="4"/>
      <c r="R352" s="4"/>
      <c r="S352" s="4"/>
      <c r="T352" s="4"/>
      <c r="U352" s="4"/>
      <c r="V352" s="4"/>
      <c r="W352" s="4"/>
      <c r="X352" s="4"/>
      <c r="Y352" s="4"/>
      <c r="Z352" s="4"/>
      <c r="AA352" s="4"/>
    </row>
    <row r="353" ht="15.75" customHeight="1">
      <c r="A353" s="37"/>
      <c r="B353" s="37"/>
      <c r="C353" s="37"/>
      <c r="D353" s="38"/>
      <c r="E353" s="4"/>
      <c r="F353" s="47"/>
      <c r="G353" s="47"/>
      <c r="H353" s="4"/>
      <c r="I353" s="4"/>
      <c r="J353" s="4"/>
      <c r="K353" s="4"/>
      <c r="L353" s="4"/>
      <c r="M353" s="4"/>
      <c r="N353" s="4"/>
      <c r="O353" s="4"/>
      <c r="P353" s="4"/>
      <c r="Q353" s="4"/>
      <c r="R353" s="4"/>
      <c r="S353" s="4"/>
      <c r="T353" s="4"/>
      <c r="U353" s="4"/>
      <c r="V353" s="4"/>
      <c r="W353" s="4"/>
      <c r="X353" s="4"/>
      <c r="Y353" s="4"/>
      <c r="Z353" s="4"/>
      <c r="AA353" s="4"/>
    </row>
    <row r="354" ht="15.75" customHeight="1">
      <c r="A354" s="37"/>
      <c r="B354" s="37"/>
      <c r="C354" s="37"/>
      <c r="D354" s="38"/>
      <c r="E354" s="4"/>
      <c r="F354" s="47"/>
      <c r="G354" s="47"/>
      <c r="H354" s="4"/>
      <c r="I354" s="4"/>
      <c r="J354" s="4"/>
      <c r="K354" s="4"/>
      <c r="L354" s="4"/>
      <c r="M354" s="4"/>
      <c r="N354" s="4"/>
      <c r="O354" s="4"/>
      <c r="P354" s="4"/>
      <c r="Q354" s="4"/>
      <c r="R354" s="4"/>
      <c r="S354" s="4"/>
      <c r="T354" s="4"/>
      <c r="U354" s="4"/>
      <c r="V354" s="4"/>
      <c r="W354" s="4"/>
      <c r="X354" s="4"/>
      <c r="Y354" s="4"/>
      <c r="Z354" s="4"/>
      <c r="AA354" s="4"/>
    </row>
    <row r="355" ht="15.75" customHeight="1">
      <c r="A355" s="37"/>
      <c r="B355" s="37"/>
      <c r="C355" s="37"/>
      <c r="D355" s="38"/>
      <c r="E355" s="4"/>
      <c r="F355" s="47"/>
      <c r="G355" s="47"/>
      <c r="H355" s="4"/>
      <c r="I355" s="4"/>
      <c r="J355" s="4"/>
      <c r="K355" s="4"/>
      <c r="L355" s="4"/>
      <c r="M355" s="4"/>
      <c r="N355" s="4"/>
      <c r="O355" s="4"/>
      <c r="P355" s="4"/>
      <c r="Q355" s="4"/>
      <c r="R355" s="4"/>
      <c r="S355" s="4"/>
      <c r="T355" s="4"/>
      <c r="U355" s="4"/>
      <c r="V355" s="4"/>
      <c r="W355" s="4"/>
      <c r="X355" s="4"/>
      <c r="Y355" s="4"/>
      <c r="Z355" s="4"/>
      <c r="AA355" s="4"/>
    </row>
    <row r="356" ht="15.75" customHeight="1">
      <c r="A356" s="37"/>
      <c r="B356" s="37"/>
      <c r="C356" s="37"/>
      <c r="D356" s="38"/>
      <c r="E356" s="4"/>
      <c r="F356" s="47"/>
      <c r="G356" s="47"/>
      <c r="H356" s="4"/>
      <c r="I356" s="4"/>
      <c r="J356" s="4"/>
      <c r="K356" s="4"/>
      <c r="L356" s="4"/>
      <c r="M356" s="4"/>
      <c r="N356" s="4"/>
      <c r="O356" s="4"/>
      <c r="P356" s="4"/>
      <c r="Q356" s="4"/>
      <c r="R356" s="4"/>
      <c r="S356" s="4"/>
      <c r="T356" s="4"/>
      <c r="U356" s="4"/>
      <c r="V356" s="4"/>
      <c r="W356" s="4"/>
      <c r="X356" s="4"/>
      <c r="Y356" s="4"/>
      <c r="Z356" s="4"/>
      <c r="AA356" s="4"/>
    </row>
    <row r="357" ht="15.75" customHeight="1">
      <c r="A357" s="37"/>
      <c r="B357" s="37"/>
      <c r="C357" s="37"/>
      <c r="D357" s="38"/>
      <c r="E357" s="4"/>
      <c r="F357" s="47"/>
      <c r="G357" s="47"/>
      <c r="H357" s="4"/>
      <c r="I357" s="4"/>
      <c r="J357" s="4"/>
      <c r="K357" s="4"/>
      <c r="L357" s="4"/>
      <c r="M357" s="4"/>
      <c r="N357" s="4"/>
      <c r="O357" s="4"/>
      <c r="P357" s="4"/>
      <c r="Q357" s="4"/>
      <c r="R357" s="4"/>
      <c r="S357" s="4"/>
      <c r="T357" s="4"/>
      <c r="U357" s="4"/>
      <c r="V357" s="4"/>
      <c r="W357" s="4"/>
      <c r="X357" s="4"/>
      <c r="Y357" s="4"/>
      <c r="Z357" s="4"/>
      <c r="AA357" s="4"/>
    </row>
    <row r="358" ht="15.75" customHeight="1">
      <c r="A358" s="37"/>
      <c r="B358" s="37"/>
      <c r="C358" s="37"/>
      <c r="D358" s="38"/>
      <c r="E358" s="4"/>
      <c r="F358" s="47"/>
      <c r="G358" s="47"/>
      <c r="H358" s="4"/>
      <c r="I358" s="4"/>
      <c r="J358" s="4"/>
      <c r="K358" s="4"/>
      <c r="L358" s="4"/>
      <c r="M358" s="4"/>
      <c r="N358" s="4"/>
      <c r="O358" s="4"/>
      <c r="P358" s="4"/>
      <c r="Q358" s="4"/>
      <c r="R358" s="4"/>
      <c r="S358" s="4"/>
      <c r="T358" s="4"/>
      <c r="U358" s="4"/>
      <c r="V358" s="4"/>
      <c r="W358" s="4"/>
      <c r="X358" s="4"/>
      <c r="Y358" s="4"/>
      <c r="Z358" s="4"/>
      <c r="AA358" s="4"/>
    </row>
    <row r="359" ht="15.75" customHeight="1">
      <c r="A359" s="37"/>
      <c r="B359" s="37"/>
      <c r="C359" s="37"/>
      <c r="D359" s="38"/>
      <c r="E359" s="4"/>
      <c r="F359" s="47"/>
      <c r="G359" s="47"/>
      <c r="H359" s="4"/>
      <c r="I359" s="4"/>
      <c r="J359" s="4"/>
      <c r="K359" s="4"/>
      <c r="L359" s="4"/>
      <c r="M359" s="4"/>
      <c r="N359" s="4"/>
      <c r="O359" s="4"/>
      <c r="P359" s="4"/>
      <c r="Q359" s="4"/>
      <c r="R359" s="4"/>
      <c r="S359" s="4"/>
      <c r="T359" s="4"/>
      <c r="U359" s="4"/>
      <c r="V359" s="4"/>
      <c r="W359" s="4"/>
      <c r="X359" s="4"/>
      <c r="Y359" s="4"/>
      <c r="Z359" s="4"/>
      <c r="AA359" s="4"/>
    </row>
    <row r="360" ht="15.75" customHeight="1">
      <c r="A360" s="37"/>
      <c r="B360" s="37"/>
      <c r="C360" s="37"/>
      <c r="D360" s="38"/>
      <c r="E360" s="4"/>
      <c r="F360" s="47"/>
      <c r="G360" s="47"/>
      <c r="H360" s="4"/>
      <c r="I360" s="4"/>
      <c r="J360" s="4"/>
      <c r="K360" s="4"/>
      <c r="L360" s="4"/>
      <c r="M360" s="4"/>
      <c r="N360" s="4"/>
      <c r="O360" s="4"/>
      <c r="P360" s="4"/>
      <c r="Q360" s="4"/>
      <c r="R360" s="4"/>
      <c r="S360" s="4"/>
      <c r="T360" s="4"/>
      <c r="U360" s="4"/>
      <c r="V360" s="4"/>
      <c r="W360" s="4"/>
      <c r="X360" s="4"/>
      <c r="Y360" s="4"/>
      <c r="Z360" s="4"/>
      <c r="AA360" s="4"/>
    </row>
    <row r="361" ht="15.75" customHeight="1">
      <c r="A361" s="37"/>
      <c r="B361" s="37"/>
      <c r="C361" s="37"/>
      <c r="D361" s="38"/>
      <c r="E361" s="4"/>
      <c r="F361" s="47"/>
      <c r="G361" s="47"/>
      <c r="H361" s="4"/>
      <c r="I361" s="4"/>
      <c r="J361" s="4"/>
      <c r="K361" s="4"/>
      <c r="L361" s="4"/>
      <c r="M361" s="4"/>
      <c r="N361" s="4"/>
      <c r="O361" s="4"/>
      <c r="P361" s="4"/>
      <c r="Q361" s="4"/>
      <c r="R361" s="4"/>
      <c r="S361" s="4"/>
      <c r="T361" s="4"/>
      <c r="U361" s="4"/>
      <c r="V361" s="4"/>
      <c r="W361" s="4"/>
      <c r="X361" s="4"/>
      <c r="Y361" s="4"/>
      <c r="Z361" s="4"/>
      <c r="AA361" s="4"/>
    </row>
    <row r="362" ht="15.75" customHeight="1">
      <c r="A362" s="37"/>
      <c r="B362" s="37"/>
      <c r="C362" s="37"/>
      <c r="D362" s="38"/>
      <c r="E362" s="4"/>
      <c r="F362" s="47"/>
      <c r="G362" s="47"/>
      <c r="H362" s="4"/>
      <c r="I362" s="4"/>
      <c r="J362" s="4"/>
      <c r="K362" s="4"/>
      <c r="L362" s="4"/>
      <c r="M362" s="4"/>
      <c r="N362" s="4"/>
      <c r="O362" s="4"/>
      <c r="P362" s="4"/>
      <c r="Q362" s="4"/>
      <c r="R362" s="4"/>
      <c r="S362" s="4"/>
      <c r="T362" s="4"/>
      <c r="U362" s="4"/>
      <c r="V362" s="4"/>
      <c r="W362" s="4"/>
      <c r="X362" s="4"/>
      <c r="Y362" s="4"/>
      <c r="Z362" s="4"/>
      <c r="AA362" s="4"/>
    </row>
    <row r="363" ht="15.75" customHeight="1">
      <c r="A363" s="37"/>
      <c r="B363" s="37"/>
      <c r="C363" s="37"/>
      <c r="D363" s="38"/>
      <c r="E363" s="4"/>
      <c r="F363" s="47"/>
      <c r="G363" s="47"/>
      <c r="H363" s="4"/>
      <c r="I363" s="4"/>
      <c r="J363" s="4"/>
      <c r="K363" s="4"/>
      <c r="L363" s="4"/>
      <c r="M363" s="4"/>
      <c r="N363" s="4"/>
      <c r="O363" s="4"/>
      <c r="P363" s="4"/>
      <c r="Q363" s="4"/>
      <c r="R363" s="4"/>
      <c r="S363" s="4"/>
      <c r="T363" s="4"/>
      <c r="U363" s="4"/>
      <c r="V363" s="4"/>
      <c r="W363" s="4"/>
      <c r="X363" s="4"/>
      <c r="Y363" s="4"/>
      <c r="Z363" s="4"/>
      <c r="AA363" s="4"/>
    </row>
    <row r="364" ht="15.75" customHeight="1">
      <c r="A364" s="37"/>
      <c r="B364" s="37"/>
      <c r="C364" s="37"/>
      <c r="D364" s="38"/>
      <c r="E364" s="4"/>
      <c r="F364" s="47"/>
      <c r="G364" s="47"/>
      <c r="H364" s="4"/>
      <c r="I364" s="4"/>
      <c r="J364" s="4"/>
      <c r="K364" s="4"/>
      <c r="L364" s="4"/>
      <c r="M364" s="4"/>
      <c r="N364" s="4"/>
      <c r="O364" s="4"/>
      <c r="P364" s="4"/>
      <c r="Q364" s="4"/>
      <c r="R364" s="4"/>
      <c r="S364" s="4"/>
      <c r="T364" s="4"/>
      <c r="U364" s="4"/>
      <c r="V364" s="4"/>
      <c r="W364" s="4"/>
      <c r="X364" s="4"/>
      <c r="Y364" s="4"/>
      <c r="Z364" s="4"/>
      <c r="AA364" s="4"/>
    </row>
    <row r="365" ht="15.75" customHeight="1">
      <c r="A365" s="37"/>
      <c r="B365" s="37"/>
      <c r="C365" s="37"/>
      <c r="D365" s="38"/>
      <c r="E365" s="4"/>
      <c r="F365" s="47"/>
      <c r="G365" s="47"/>
      <c r="H365" s="4"/>
      <c r="I365" s="4"/>
      <c r="J365" s="4"/>
      <c r="K365" s="4"/>
      <c r="L365" s="4"/>
      <c r="M365" s="4"/>
      <c r="N365" s="4"/>
      <c r="O365" s="4"/>
      <c r="P365" s="4"/>
      <c r="Q365" s="4"/>
      <c r="R365" s="4"/>
      <c r="S365" s="4"/>
      <c r="T365" s="4"/>
      <c r="U365" s="4"/>
      <c r="V365" s="4"/>
      <c r="W365" s="4"/>
      <c r="X365" s="4"/>
      <c r="Y365" s="4"/>
      <c r="Z365" s="4"/>
      <c r="AA365" s="4"/>
    </row>
    <row r="366" ht="15.75" customHeight="1">
      <c r="A366" s="37"/>
      <c r="B366" s="37"/>
      <c r="C366" s="37"/>
      <c r="D366" s="38"/>
      <c r="E366" s="4"/>
      <c r="F366" s="47"/>
      <c r="G366" s="47"/>
      <c r="H366" s="4"/>
      <c r="I366" s="4"/>
      <c r="J366" s="4"/>
      <c r="K366" s="4"/>
      <c r="L366" s="4"/>
      <c r="M366" s="4"/>
      <c r="N366" s="4"/>
      <c r="O366" s="4"/>
      <c r="P366" s="4"/>
      <c r="Q366" s="4"/>
      <c r="R366" s="4"/>
      <c r="S366" s="4"/>
      <c r="T366" s="4"/>
      <c r="U366" s="4"/>
      <c r="V366" s="4"/>
      <c r="W366" s="4"/>
      <c r="X366" s="4"/>
      <c r="Y366" s="4"/>
      <c r="Z366" s="4"/>
      <c r="AA366" s="4"/>
    </row>
    <row r="367" ht="15.75" customHeight="1">
      <c r="A367" s="37"/>
      <c r="B367" s="37"/>
      <c r="C367" s="37"/>
      <c r="D367" s="38"/>
      <c r="E367" s="4"/>
      <c r="F367" s="47"/>
      <c r="G367" s="47"/>
      <c r="H367" s="4"/>
      <c r="I367" s="4"/>
      <c r="J367" s="4"/>
      <c r="K367" s="4"/>
      <c r="L367" s="4"/>
      <c r="M367" s="4"/>
      <c r="N367" s="4"/>
      <c r="O367" s="4"/>
      <c r="P367" s="4"/>
      <c r="Q367" s="4"/>
      <c r="R367" s="4"/>
      <c r="S367" s="4"/>
      <c r="T367" s="4"/>
      <c r="U367" s="4"/>
      <c r="V367" s="4"/>
      <c r="W367" s="4"/>
      <c r="X367" s="4"/>
      <c r="Y367" s="4"/>
      <c r="Z367" s="4"/>
      <c r="AA367" s="4"/>
    </row>
    <row r="368" ht="15.75" customHeight="1">
      <c r="A368" s="37"/>
      <c r="B368" s="37"/>
      <c r="C368" s="37"/>
      <c r="D368" s="38"/>
      <c r="E368" s="4"/>
      <c r="F368" s="47"/>
      <c r="G368" s="47"/>
      <c r="H368" s="4"/>
      <c r="I368" s="4"/>
      <c r="J368" s="4"/>
      <c r="K368" s="4"/>
      <c r="L368" s="4"/>
      <c r="M368" s="4"/>
      <c r="N368" s="4"/>
      <c r="O368" s="4"/>
      <c r="P368" s="4"/>
      <c r="Q368" s="4"/>
      <c r="R368" s="4"/>
      <c r="S368" s="4"/>
      <c r="T368" s="4"/>
      <c r="U368" s="4"/>
      <c r="V368" s="4"/>
      <c r="W368" s="4"/>
      <c r="X368" s="4"/>
      <c r="Y368" s="4"/>
      <c r="Z368" s="4"/>
      <c r="AA368" s="4"/>
    </row>
    <row r="369" ht="15.75" customHeight="1">
      <c r="A369" s="37"/>
      <c r="B369" s="37"/>
      <c r="C369" s="37"/>
      <c r="D369" s="38"/>
      <c r="E369" s="4"/>
      <c r="F369" s="47"/>
      <c r="G369" s="47"/>
      <c r="H369" s="4"/>
      <c r="I369" s="4"/>
      <c r="J369" s="4"/>
      <c r="K369" s="4"/>
      <c r="L369" s="4"/>
      <c r="M369" s="4"/>
      <c r="N369" s="4"/>
      <c r="O369" s="4"/>
      <c r="P369" s="4"/>
      <c r="Q369" s="4"/>
      <c r="R369" s="4"/>
      <c r="S369" s="4"/>
      <c r="T369" s="4"/>
      <c r="U369" s="4"/>
      <c r="V369" s="4"/>
      <c r="W369" s="4"/>
      <c r="X369" s="4"/>
      <c r="Y369" s="4"/>
      <c r="Z369" s="4"/>
      <c r="AA369" s="4"/>
    </row>
    <row r="370" ht="15.75" customHeight="1">
      <c r="A370" s="37"/>
      <c r="B370" s="37"/>
      <c r="C370" s="37"/>
      <c r="D370" s="38"/>
      <c r="E370" s="4"/>
      <c r="F370" s="47"/>
      <c r="G370" s="47"/>
      <c r="H370" s="4"/>
      <c r="I370" s="4"/>
      <c r="J370" s="4"/>
      <c r="K370" s="4"/>
      <c r="L370" s="4"/>
      <c r="M370" s="4"/>
      <c r="N370" s="4"/>
      <c r="O370" s="4"/>
      <c r="P370" s="4"/>
      <c r="Q370" s="4"/>
      <c r="R370" s="4"/>
      <c r="S370" s="4"/>
      <c r="T370" s="4"/>
      <c r="U370" s="4"/>
      <c r="V370" s="4"/>
      <c r="W370" s="4"/>
      <c r="X370" s="4"/>
      <c r="Y370" s="4"/>
      <c r="Z370" s="4"/>
      <c r="AA370" s="4"/>
    </row>
    <row r="371" ht="15.75" customHeight="1">
      <c r="A371" s="37"/>
      <c r="B371" s="37"/>
      <c r="C371" s="37"/>
      <c r="D371" s="38"/>
      <c r="E371" s="4"/>
      <c r="F371" s="47"/>
      <c r="G371" s="47"/>
      <c r="H371" s="4"/>
      <c r="I371" s="4"/>
      <c r="J371" s="4"/>
      <c r="K371" s="4"/>
      <c r="L371" s="4"/>
      <c r="M371" s="4"/>
      <c r="N371" s="4"/>
      <c r="O371" s="4"/>
      <c r="P371" s="4"/>
      <c r="Q371" s="4"/>
      <c r="R371" s="4"/>
      <c r="S371" s="4"/>
      <c r="T371" s="4"/>
      <c r="U371" s="4"/>
      <c r="V371" s="4"/>
      <c r="W371" s="4"/>
      <c r="X371" s="4"/>
      <c r="Y371" s="4"/>
      <c r="Z371" s="4"/>
      <c r="AA371" s="4"/>
    </row>
    <row r="372" ht="15.75" customHeight="1">
      <c r="A372" s="37"/>
      <c r="B372" s="37"/>
      <c r="C372" s="37"/>
      <c r="D372" s="38"/>
      <c r="E372" s="4"/>
      <c r="F372" s="47"/>
      <c r="G372" s="47"/>
      <c r="H372" s="4"/>
      <c r="I372" s="4"/>
      <c r="J372" s="4"/>
      <c r="K372" s="4"/>
      <c r="L372" s="4"/>
      <c r="M372" s="4"/>
      <c r="N372" s="4"/>
      <c r="O372" s="4"/>
      <c r="P372" s="4"/>
      <c r="Q372" s="4"/>
      <c r="R372" s="4"/>
      <c r="S372" s="4"/>
      <c r="T372" s="4"/>
      <c r="U372" s="4"/>
      <c r="V372" s="4"/>
      <c r="W372" s="4"/>
      <c r="X372" s="4"/>
      <c r="Y372" s="4"/>
      <c r="Z372" s="4"/>
      <c r="AA372" s="4"/>
    </row>
    <row r="373" ht="15.75" customHeight="1">
      <c r="A373" s="37"/>
      <c r="B373" s="37"/>
      <c r="C373" s="37"/>
      <c r="D373" s="38"/>
      <c r="E373" s="4"/>
      <c r="F373" s="47"/>
      <c r="G373" s="47"/>
      <c r="H373" s="4"/>
      <c r="I373" s="4"/>
      <c r="J373" s="4"/>
      <c r="K373" s="4"/>
      <c r="L373" s="4"/>
      <c r="M373" s="4"/>
      <c r="N373" s="4"/>
      <c r="O373" s="4"/>
      <c r="P373" s="4"/>
      <c r="Q373" s="4"/>
      <c r="R373" s="4"/>
      <c r="S373" s="4"/>
      <c r="T373" s="4"/>
      <c r="U373" s="4"/>
      <c r="V373" s="4"/>
      <c r="W373" s="4"/>
      <c r="X373" s="4"/>
      <c r="Y373" s="4"/>
      <c r="Z373" s="4"/>
      <c r="AA373" s="4"/>
    </row>
    <row r="374" ht="15.75" customHeight="1">
      <c r="A374" s="37"/>
      <c r="B374" s="37"/>
      <c r="C374" s="37"/>
      <c r="D374" s="38"/>
      <c r="E374" s="4"/>
      <c r="F374" s="47"/>
      <c r="G374" s="47"/>
      <c r="H374" s="4"/>
      <c r="I374" s="4"/>
      <c r="J374" s="4"/>
      <c r="K374" s="4"/>
      <c r="L374" s="4"/>
      <c r="M374" s="4"/>
      <c r="N374" s="4"/>
      <c r="O374" s="4"/>
      <c r="P374" s="4"/>
      <c r="Q374" s="4"/>
      <c r="R374" s="4"/>
      <c r="S374" s="4"/>
      <c r="T374" s="4"/>
      <c r="U374" s="4"/>
      <c r="V374" s="4"/>
      <c r="W374" s="4"/>
      <c r="X374" s="4"/>
      <c r="Y374" s="4"/>
      <c r="Z374" s="4"/>
      <c r="AA374" s="4"/>
    </row>
    <row r="375" ht="15.75" customHeight="1">
      <c r="A375" s="37"/>
      <c r="B375" s="37"/>
      <c r="C375" s="37"/>
      <c r="D375" s="38"/>
      <c r="E375" s="4"/>
      <c r="F375" s="47"/>
      <c r="G375" s="47"/>
      <c r="H375" s="4"/>
      <c r="I375" s="4"/>
      <c r="J375" s="4"/>
      <c r="K375" s="4"/>
      <c r="L375" s="4"/>
      <c r="M375" s="4"/>
      <c r="N375" s="4"/>
      <c r="O375" s="4"/>
      <c r="P375" s="4"/>
      <c r="Q375" s="4"/>
      <c r="R375" s="4"/>
      <c r="S375" s="4"/>
      <c r="T375" s="4"/>
      <c r="U375" s="4"/>
      <c r="V375" s="4"/>
      <c r="W375" s="4"/>
      <c r="X375" s="4"/>
      <c r="Y375" s="4"/>
      <c r="Z375" s="4"/>
      <c r="AA375" s="4"/>
    </row>
    <row r="376" ht="15.75" customHeight="1">
      <c r="A376" s="37"/>
      <c r="B376" s="37"/>
      <c r="C376" s="37"/>
      <c r="D376" s="38"/>
      <c r="E376" s="4"/>
      <c r="F376" s="47"/>
      <c r="G376" s="47"/>
      <c r="H376" s="4"/>
      <c r="I376" s="4"/>
      <c r="J376" s="4"/>
      <c r="K376" s="4"/>
      <c r="L376" s="4"/>
      <c r="M376" s="4"/>
      <c r="N376" s="4"/>
      <c r="O376" s="4"/>
      <c r="P376" s="4"/>
      <c r="Q376" s="4"/>
      <c r="R376" s="4"/>
      <c r="S376" s="4"/>
      <c r="T376" s="4"/>
      <c r="U376" s="4"/>
      <c r="V376" s="4"/>
      <c r="W376" s="4"/>
      <c r="X376" s="4"/>
      <c r="Y376" s="4"/>
      <c r="Z376" s="4"/>
      <c r="AA376" s="4"/>
    </row>
    <row r="377" ht="15.75" customHeight="1">
      <c r="A377" s="37"/>
      <c r="B377" s="37"/>
      <c r="C377" s="37"/>
      <c r="D377" s="38"/>
      <c r="E377" s="4"/>
      <c r="F377" s="47"/>
      <c r="G377" s="47"/>
      <c r="H377" s="4"/>
      <c r="I377" s="4"/>
      <c r="J377" s="4"/>
      <c r="K377" s="4"/>
      <c r="L377" s="4"/>
      <c r="M377" s="4"/>
      <c r="N377" s="4"/>
      <c r="O377" s="4"/>
      <c r="P377" s="4"/>
      <c r="Q377" s="4"/>
      <c r="R377" s="4"/>
      <c r="S377" s="4"/>
      <c r="T377" s="4"/>
      <c r="U377" s="4"/>
      <c r="V377" s="4"/>
      <c r="W377" s="4"/>
      <c r="X377" s="4"/>
      <c r="Y377" s="4"/>
      <c r="Z377" s="4"/>
      <c r="AA377" s="4"/>
    </row>
    <row r="378" ht="15.75" customHeight="1">
      <c r="A378" s="37"/>
      <c r="B378" s="37"/>
      <c r="C378" s="37"/>
      <c r="D378" s="38"/>
      <c r="E378" s="4"/>
      <c r="F378" s="47"/>
      <c r="G378" s="47"/>
      <c r="H378" s="4"/>
      <c r="I378" s="4"/>
      <c r="J378" s="4"/>
      <c r="K378" s="4"/>
      <c r="L378" s="4"/>
      <c r="M378" s="4"/>
      <c r="N378" s="4"/>
      <c r="O378" s="4"/>
      <c r="P378" s="4"/>
      <c r="Q378" s="4"/>
      <c r="R378" s="4"/>
      <c r="S378" s="4"/>
      <c r="T378" s="4"/>
      <c r="U378" s="4"/>
      <c r="V378" s="4"/>
      <c r="W378" s="4"/>
      <c r="X378" s="4"/>
      <c r="Y378" s="4"/>
      <c r="Z378" s="4"/>
      <c r="AA378" s="4"/>
    </row>
    <row r="379" ht="15.75" customHeight="1">
      <c r="A379" s="37"/>
      <c r="B379" s="37"/>
      <c r="C379" s="37"/>
      <c r="D379" s="38"/>
      <c r="E379" s="4"/>
      <c r="F379" s="47"/>
      <c r="G379" s="47"/>
      <c r="H379" s="4"/>
      <c r="I379" s="4"/>
      <c r="J379" s="4"/>
      <c r="K379" s="4"/>
      <c r="L379" s="4"/>
      <c r="M379" s="4"/>
      <c r="N379" s="4"/>
      <c r="O379" s="4"/>
      <c r="P379" s="4"/>
      <c r="Q379" s="4"/>
      <c r="R379" s="4"/>
      <c r="S379" s="4"/>
      <c r="T379" s="4"/>
      <c r="U379" s="4"/>
      <c r="V379" s="4"/>
      <c r="W379" s="4"/>
      <c r="X379" s="4"/>
      <c r="Y379" s="4"/>
      <c r="Z379" s="4"/>
      <c r="AA379" s="4"/>
    </row>
    <row r="380" ht="15.75" customHeight="1">
      <c r="A380" s="37"/>
      <c r="B380" s="37"/>
      <c r="C380" s="37"/>
      <c r="D380" s="38"/>
      <c r="E380" s="4"/>
      <c r="F380" s="47"/>
      <c r="G380" s="47"/>
      <c r="H380" s="4"/>
      <c r="I380" s="4"/>
      <c r="J380" s="4"/>
      <c r="K380" s="4"/>
      <c r="L380" s="4"/>
      <c r="M380" s="4"/>
      <c r="N380" s="4"/>
      <c r="O380" s="4"/>
      <c r="P380" s="4"/>
      <c r="Q380" s="4"/>
      <c r="R380" s="4"/>
      <c r="S380" s="4"/>
      <c r="T380" s="4"/>
      <c r="U380" s="4"/>
      <c r="V380" s="4"/>
      <c r="W380" s="4"/>
      <c r="X380" s="4"/>
      <c r="Y380" s="4"/>
      <c r="Z380" s="4"/>
      <c r="AA380" s="4"/>
    </row>
    <row r="381" ht="15.75" customHeight="1">
      <c r="A381" s="37"/>
      <c r="B381" s="37"/>
      <c r="C381" s="37"/>
      <c r="D381" s="38"/>
      <c r="E381" s="4"/>
      <c r="F381" s="47"/>
      <c r="G381" s="47"/>
      <c r="H381" s="4"/>
      <c r="I381" s="4"/>
      <c r="J381" s="4"/>
      <c r="K381" s="4"/>
      <c r="L381" s="4"/>
      <c r="M381" s="4"/>
      <c r="N381" s="4"/>
      <c r="O381" s="4"/>
      <c r="P381" s="4"/>
      <c r="Q381" s="4"/>
      <c r="R381" s="4"/>
      <c r="S381" s="4"/>
      <c r="T381" s="4"/>
      <c r="U381" s="4"/>
      <c r="V381" s="4"/>
      <c r="W381" s="4"/>
      <c r="X381" s="4"/>
      <c r="Y381" s="4"/>
      <c r="Z381" s="4"/>
      <c r="AA381" s="4"/>
    </row>
    <row r="382" ht="15.75" customHeight="1">
      <c r="A382" s="37"/>
      <c r="B382" s="37"/>
      <c r="C382" s="37"/>
      <c r="D382" s="38"/>
      <c r="E382" s="4"/>
      <c r="F382" s="47"/>
      <c r="G382" s="47"/>
      <c r="H382" s="4"/>
      <c r="I382" s="4"/>
      <c r="J382" s="4"/>
      <c r="K382" s="4"/>
      <c r="L382" s="4"/>
      <c r="M382" s="4"/>
      <c r="N382" s="4"/>
      <c r="O382" s="4"/>
      <c r="P382" s="4"/>
      <c r="Q382" s="4"/>
      <c r="R382" s="4"/>
      <c r="S382" s="4"/>
      <c r="T382" s="4"/>
      <c r="U382" s="4"/>
      <c r="V382" s="4"/>
      <c r="W382" s="4"/>
      <c r="X382" s="4"/>
      <c r="Y382" s="4"/>
      <c r="Z382" s="4"/>
      <c r="AA382" s="4"/>
    </row>
    <row r="383" ht="15.75" customHeight="1">
      <c r="A383" s="37"/>
      <c r="B383" s="37"/>
      <c r="C383" s="37"/>
      <c r="D383" s="38"/>
      <c r="E383" s="4"/>
      <c r="F383" s="47"/>
      <c r="G383" s="47"/>
      <c r="H383" s="4"/>
      <c r="I383" s="4"/>
      <c r="J383" s="4"/>
      <c r="K383" s="4"/>
      <c r="L383" s="4"/>
      <c r="M383" s="4"/>
      <c r="N383" s="4"/>
      <c r="O383" s="4"/>
      <c r="P383" s="4"/>
      <c r="Q383" s="4"/>
      <c r="R383" s="4"/>
      <c r="S383" s="4"/>
      <c r="T383" s="4"/>
      <c r="U383" s="4"/>
      <c r="V383" s="4"/>
      <c r="W383" s="4"/>
      <c r="X383" s="4"/>
      <c r="Y383" s="4"/>
      <c r="Z383" s="4"/>
      <c r="AA383" s="4"/>
    </row>
    <row r="384" ht="15.75" customHeight="1">
      <c r="A384" s="37"/>
      <c r="B384" s="37"/>
      <c r="C384" s="37"/>
      <c r="D384" s="38"/>
      <c r="E384" s="4"/>
      <c r="F384" s="47"/>
      <c r="G384" s="47"/>
      <c r="H384" s="4"/>
      <c r="I384" s="4"/>
      <c r="J384" s="4"/>
      <c r="K384" s="4"/>
      <c r="L384" s="4"/>
      <c r="M384" s="4"/>
      <c r="N384" s="4"/>
      <c r="O384" s="4"/>
      <c r="P384" s="4"/>
      <c r="Q384" s="4"/>
      <c r="R384" s="4"/>
      <c r="S384" s="4"/>
      <c r="T384" s="4"/>
      <c r="U384" s="4"/>
      <c r="V384" s="4"/>
      <c r="W384" s="4"/>
      <c r="X384" s="4"/>
      <c r="Y384" s="4"/>
      <c r="Z384" s="4"/>
      <c r="AA384" s="4"/>
    </row>
    <row r="385" ht="15.75" customHeight="1">
      <c r="A385" s="37"/>
      <c r="B385" s="37"/>
      <c r="C385" s="37"/>
      <c r="D385" s="38"/>
      <c r="E385" s="4"/>
      <c r="F385" s="47"/>
      <c r="G385" s="47"/>
      <c r="H385" s="4"/>
      <c r="I385" s="4"/>
      <c r="J385" s="4"/>
      <c r="K385" s="4"/>
      <c r="L385" s="4"/>
      <c r="M385" s="4"/>
      <c r="N385" s="4"/>
      <c r="O385" s="4"/>
      <c r="P385" s="4"/>
      <c r="Q385" s="4"/>
      <c r="R385" s="4"/>
      <c r="S385" s="4"/>
      <c r="T385" s="4"/>
      <c r="U385" s="4"/>
      <c r="V385" s="4"/>
      <c r="W385" s="4"/>
      <c r="X385" s="4"/>
      <c r="Y385" s="4"/>
      <c r="Z385" s="4"/>
      <c r="AA385" s="4"/>
    </row>
    <row r="386" ht="15.75" customHeight="1">
      <c r="A386" s="37"/>
      <c r="B386" s="37"/>
      <c r="C386" s="37"/>
      <c r="D386" s="38"/>
      <c r="E386" s="4"/>
      <c r="F386" s="47"/>
      <c r="G386" s="47"/>
      <c r="H386" s="4"/>
      <c r="I386" s="4"/>
      <c r="J386" s="4"/>
      <c r="K386" s="4"/>
      <c r="L386" s="4"/>
      <c r="M386" s="4"/>
      <c r="N386" s="4"/>
      <c r="O386" s="4"/>
      <c r="P386" s="4"/>
      <c r="Q386" s="4"/>
      <c r="R386" s="4"/>
      <c r="S386" s="4"/>
      <c r="T386" s="4"/>
      <c r="U386" s="4"/>
      <c r="V386" s="4"/>
      <c r="W386" s="4"/>
      <c r="X386" s="4"/>
      <c r="Y386" s="4"/>
      <c r="Z386" s="4"/>
      <c r="AA386" s="4"/>
    </row>
    <row r="387" ht="15.75" customHeight="1">
      <c r="A387" s="37"/>
      <c r="B387" s="37"/>
      <c r="C387" s="37"/>
      <c r="D387" s="38"/>
      <c r="E387" s="4"/>
      <c r="F387" s="47"/>
      <c r="G387" s="47"/>
      <c r="H387" s="4"/>
      <c r="I387" s="4"/>
      <c r="J387" s="4"/>
      <c r="K387" s="4"/>
      <c r="L387" s="4"/>
      <c r="M387" s="4"/>
      <c r="N387" s="4"/>
      <c r="O387" s="4"/>
      <c r="P387" s="4"/>
      <c r="Q387" s="4"/>
      <c r="R387" s="4"/>
      <c r="S387" s="4"/>
      <c r="T387" s="4"/>
      <c r="U387" s="4"/>
      <c r="V387" s="4"/>
      <c r="W387" s="4"/>
      <c r="X387" s="4"/>
      <c r="Y387" s="4"/>
      <c r="Z387" s="4"/>
      <c r="AA387" s="4"/>
    </row>
    <row r="388" ht="15.75" customHeight="1">
      <c r="A388" s="37"/>
      <c r="B388" s="37"/>
      <c r="C388" s="37"/>
      <c r="D388" s="38"/>
      <c r="E388" s="4"/>
      <c r="F388" s="47"/>
      <c r="G388" s="47"/>
      <c r="H388" s="4"/>
      <c r="I388" s="4"/>
      <c r="J388" s="4"/>
      <c r="K388" s="4"/>
      <c r="L388" s="4"/>
      <c r="M388" s="4"/>
      <c r="N388" s="4"/>
      <c r="O388" s="4"/>
      <c r="P388" s="4"/>
      <c r="Q388" s="4"/>
      <c r="R388" s="4"/>
      <c r="S388" s="4"/>
      <c r="T388" s="4"/>
      <c r="U388" s="4"/>
      <c r="V388" s="4"/>
      <c r="W388" s="4"/>
      <c r="X388" s="4"/>
      <c r="Y388" s="4"/>
      <c r="Z388" s="4"/>
      <c r="AA388" s="4"/>
    </row>
    <row r="389" ht="15.75" customHeight="1">
      <c r="A389" s="37"/>
      <c r="B389" s="37"/>
      <c r="C389" s="37"/>
      <c r="D389" s="38"/>
      <c r="E389" s="4"/>
      <c r="F389" s="47"/>
      <c r="G389" s="47"/>
      <c r="H389" s="4"/>
      <c r="I389" s="4"/>
      <c r="J389" s="4"/>
      <c r="K389" s="4"/>
      <c r="L389" s="4"/>
      <c r="M389" s="4"/>
      <c r="N389" s="4"/>
      <c r="O389" s="4"/>
      <c r="P389" s="4"/>
      <c r="Q389" s="4"/>
      <c r="R389" s="4"/>
      <c r="S389" s="4"/>
      <c r="T389" s="4"/>
      <c r="U389" s="4"/>
      <c r="V389" s="4"/>
      <c r="W389" s="4"/>
      <c r="X389" s="4"/>
      <c r="Y389" s="4"/>
      <c r="Z389" s="4"/>
      <c r="AA389" s="4"/>
    </row>
    <row r="390" ht="15.75" customHeight="1">
      <c r="A390" s="37"/>
      <c r="B390" s="37"/>
      <c r="C390" s="37"/>
      <c r="D390" s="38"/>
      <c r="E390" s="4"/>
      <c r="F390" s="47"/>
      <c r="G390" s="47"/>
      <c r="H390" s="4"/>
      <c r="I390" s="4"/>
      <c r="J390" s="4"/>
      <c r="K390" s="4"/>
      <c r="L390" s="4"/>
      <c r="M390" s="4"/>
      <c r="N390" s="4"/>
      <c r="O390" s="4"/>
      <c r="P390" s="4"/>
      <c r="Q390" s="4"/>
      <c r="R390" s="4"/>
      <c r="S390" s="4"/>
      <c r="T390" s="4"/>
      <c r="U390" s="4"/>
      <c r="V390" s="4"/>
      <c r="W390" s="4"/>
      <c r="X390" s="4"/>
      <c r="Y390" s="4"/>
      <c r="Z390" s="4"/>
      <c r="AA390" s="4"/>
    </row>
    <row r="391" ht="15.75" customHeight="1">
      <c r="A391" s="37"/>
      <c r="B391" s="37"/>
      <c r="C391" s="37"/>
      <c r="D391" s="38"/>
      <c r="E391" s="4"/>
      <c r="F391" s="47"/>
      <c r="G391" s="47"/>
      <c r="H391" s="4"/>
      <c r="I391" s="4"/>
      <c r="J391" s="4"/>
      <c r="K391" s="4"/>
      <c r="L391" s="4"/>
      <c r="M391" s="4"/>
      <c r="N391" s="4"/>
      <c r="O391" s="4"/>
      <c r="P391" s="4"/>
      <c r="Q391" s="4"/>
      <c r="R391" s="4"/>
      <c r="S391" s="4"/>
      <c r="T391" s="4"/>
      <c r="U391" s="4"/>
      <c r="V391" s="4"/>
      <c r="W391" s="4"/>
      <c r="X391" s="4"/>
      <c r="Y391" s="4"/>
      <c r="Z391" s="4"/>
      <c r="AA391" s="4"/>
    </row>
    <row r="392" ht="15.75" customHeight="1">
      <c r="A392" s="37"/>
      <c r="B392" s="37"/>
      <c r="C392" s="37"/>
      <c r="D392" s="38"/>
      <c r="E392" s="4"/>
      <c r="F392" s="47"/>
      <c r="G392" s="47"/>
      <c r="H392" s="4"/>
      <c r="I392" s="4"/>
      <c r="J392" s="4"/>
      <c r="K392" s="4"/>
      <c r="L392" s="4"/>
      <c r="M392" s="4"/>
      <c r="N392" s="4"/>
      <c r="O392" s="4"/>
      <c r="P392" s="4"/>
      <c r="Q392" s="4"/>
      <c r="R392" s="4"/>
      <c r="S392" s="4"/>
      <c r="T392" s="4"/>
      <c r="U392" s="4"/>
      <c r="V392" s="4"/>
      <c r="W392" s="4"/>
      <c r="X392" s="4"/>
      <c r="Y392" s="4"/>
      <c r="Z392" s="4"/>
      <c r="AA392" s="4"/>
    </row>
    <row r="393" ht="15.75" customHeight="1">
      <c r="A393" s="37"/>
      <c r="B393" s="37"/>
      <c r="C393" s="37"/>
      <c r="D393" s="38"/>
      <c r="E393" s="4"/>
      <c r="F393" s="47"/>
      <c r="G393" s="47"/>
      <c r="H393" s="4"/>
      <c r="I393" s="4"/>
      <c r="J393" s="4"/>
      <c r="K393" s="4"/>
      <c r="L393" s="4"/>
      <c r="M393" s="4"/>
      <c r="N393" s="4"/>
      <c r="O393" s="4"/>
      <c r="P393" s="4"/>
      <c r="Q393" s="4"/>
      <c r="R393" s="4"/>
      <c r="S393" s="4"/>
      <c r="T393" s="4"/>
      <c r="U393" s="4"/>
      <c r="V393" s="4"/>
      <c r="W393" s="4"/>
      <c r="X393" s="4"/>
      <c r="Y393" s="4"/>
      <c r="Z393" s="4"/>
      <c r="AA393" s="4"/>
    </row>
    <row r="394" ht="15.75" customHeight="1">
      <c r="A394" s="37"/>
      <c r="B394" s="37"/>
      <c r="C394" s="37"/>
      <c r="D394" s="38"/>
      <c r="E394" s="4"/>
      <c r="F394" s="47"/>
      <c r="G394" s="47"/>
      <c r="H394" s="4"/>
      <c r="I394" s="4"/>
      <c r="J394" s="4"/>
      <c r="K394" s="4"/>
      <c r="L394" s="4"/>
      <c r="M394" s="4"/>
      <c r="N394" s="4"/>
      <c r="O394" s="4"/>
      <c r="P394" s="4"/>
      <c r="Q394" s="4"/>
      <c r="R394" s="4"/>
      <c r="S394" s="4"/>
      <c r="T394" s="4"/>
      <c r="U394" s="4"/>
      <c r="V394" s="4"/>
      <c r="W394" s="4"/>
      <c r="X394" s="4"/>
      <c r="Y394" s="4"/>
      <c r="Z394" s="4"/>
      <c r="AA394" s="4"/>
    </row>
    <row r="395" ht="15.75" customHeight="1">
      <c r="A395" s="37"/>
      <c r="B395" s="37"/>
      <c r="C395" s="37"/>
      <c r="D395" s="38"/>
      <c r="E395" s="4"/>
      <c r="F395" s="47"/>
      <c r="G395" s="47"/>
      <c r="H395" s="4"/>
      <c r="I395" s="4"/>
      <c r="J395" s="4"/>
      <c r="K395" s="4"/>
      <c r="L395" s="4"/>
      <c r="M395" s="4"/>
      <c r="N395" s="4"/>
      <c r="O395" s="4"/>
      <c r="P395" s="4"/>
      <c r="Q395" s="4"/>
      <c r="R395" s="4"/>
      <c r="S395" s="4"/>
      <c r="T395" s="4"/>
      <c r="U395" s="4"/>
      <c r="V395" s="4"/>
      <c r="W395" s="4"/>
      <c r="X395" s="4"/>
      <c r="Y395" s="4"/>
      <c r="Z395" s="4"/>
      <c r="AA395" s="4"/>
    </row>
    <row r="396" ht="15.75" customHeight="1">
      <c r="A396" s="37"/>
      <c r="B396" s="37"/>
      <c r="C396" s="37"/>
      <c r="D396" s="38"/>
      <c r="E396" s="4"/>
      <c r="F396" s="47"/>
      <c r="G396" s="47"/>
      <c r="H396" s="4"/>
      <c r="I396" s="4"/>
      <c r="J396" s="4"/>
      <c r="K396" s="4"/>
      <c r="L396" s="4"/>
      <c r="M396" s="4"/>
      <c r="N396" s="4"/>
      <c r="O396" s="4"/>
      <c r="P396" s="4"/>
      <c r="Q396" s="4"/>
      <c r="R396" s="4"/>
      <c r="S396" s="4"/>
      <c r="T396" s="4"/>
      <c r="U396" s="4"/>
      <c r="V396" s="4"/>
      <c r="W396" s="4"/>
      <c r="X396" s="4"/>
      <c r="Y396" s="4"/>
      <c r="Z396" s="4"/>
      <c r="AA396" s="4"/>
    </row>
    <row r="397" ht="15.75" customHeight="1">
      <c r="A397" s="37"/>
      <c r="B397" s="37"/>
      <c r="C397" s="37"/>
      <c r="D397" s="38"/>
      <c r="E397" s="4"/>
      <c r="F397" s="47"/>
      <c r="G397" s="47"/>
      <c r="H397" s="4"/>
      <c r="I397" s="4"/>
      <c r="J397" s="4"/>
      <c r="K397" s="4"/>
      <c r="L397" s="4"/>
      <c r="M397" s="4"/>
      <c r="N397" s="4"/>
      <c r="O397" s="4"/>
      <c r="P397" s="4"/>
      <c r="Q397" s="4"/>
      <c r="R397" s="4"/>
      <c r="S397" s="4"/>
      <c r="T397" s="4"/>
      <c r="U397" s="4"/>
      <c r="V397" s="4"/>
      <c r="W397" s="4"/>
      <c r="X397" s="4"/>
      <c r="Y397" s="4"/>
      <c r="Z397" s="4"/>
      <c r="AA397" s="4"/>
    </row>
    <row r="398" ht="15.75" customHeight="1">
      <c r="A398" s="37"/>
      <c r="B398" s="37"/>
      <c r="C398" s="37"/>
      <c r="D398" s="38"/>
      <c r="E398" s="4"/>
      <c r="F398" s="47"/>
      <c r="G398" s="47"/>
      <c r="H398" s="4"/>
      <c r="I398" s="4"/>
      <c r="J398" s="4"/>
      <c r="K398" s="4"/>
      <c r="L398" s="4"/>
      <c r="M398" s="4"/>
      <c r="N398" s="4"/>
      <c r="O398" s="4"/>
      <c r="P398" s="4"/>
      <c r="Q398" s="4"/>
      <c r="R398" s="4"/>
      <c r="S398" s="4"/>
      <c r="T398" s="4"/>
      <c r="U398" s="4"/>
      <c r="V398" s="4"/>
      <c r="W398" s="4"/>
      <c r="X398" s="4"/>
      <c r="Y398" s="4"/>
      <c r="Z398" s="4"/>
      <c r="AA398" s="4"/>
    </row>
    <row r="399" ht="15.75" customHeight="1">
      <c r="A399" s="37"/>
      <c r="B399" s="37"/>
      <c r="C399" s="37"/>
      <c r="D399" s="38"/>
      <c r="E399" s="4"/>
      <c r="F399" s="47"/>
      <c r="G399" s="47"/>
      <c r="H399" s="4"/>
      <c r="I399" s="4"/>
      <c r="J399" s="4"/>
      <c r="K399" s="4"/>
      <c r="L399" s="4"/>
      <c r="M399" s="4"/>
      <c r="N399" s="4"/>
      <c r="O399" s="4"/>
      <c r="P399" s="4"/>
      <c r="Q399" s="4"/>
      <c r="R399" s="4"/>
      <c r="S399" s="4"/>
      <c r="T399" s="4"/>
      <c r="U399" s="4"/>
      <c r="V399" s="4"/>
      <c r="W399" s="4"/>
      <c r="X399" s="4"/>
      <c r="Y399" s="4"/>
      <c r="Z399" s="4"/>
      <c r="AA399" s="4"/>
    </row>
    <row r="400" ht="15.75" customHeight="1">
      <c r="A400" s="37"/>
      <c r="B400" s="37"/>
      <c r="C400" s="37"/>
      <c r="D400" s="38"/>
      <c r="E400" s="4"/>
      <c r="F400" s="47"/>
      <c r="G400" s="47"/>
      <c r="H400" s="4"/>
      <c r="I400" s="4"/>
      <c r="J400" s="4"/>
      <c r="K400" s="4"/>
      <c r="L400" s="4"/>
      <c r="M400" s="4"/>
      <c r="N400" s="4"/>
      <c r="O400" s="4"/>
      <c r="P400" s="4"/>
      <c r="Q400" s="4"/>
      <c r="R400" s="4"/>
      <c r="S400" s="4"/>
      <c r="T400" s="4"/>
      <c r="U400" s="4"/>
      <c r="V400" s="4"/>
      <c r="W400" s="4"/>
      <c r="X400" s="4"/>
      <c r="Y400" s="4"/>
      <c r="Z400" s="4"/>
      <c r="AA400" s="4"/>
    </row>
    <row r="401" ht="15.75" customHeight="1">
      <c r="A401" s="37"/>
      <c r="B401" s="37"/>
      <c r="C401" s="37"/>
      <c r="D401" s="38"/>
      <c r="E401" s="4"/>
      <c r="F401" s="47"/>
      <c r="G401" s="47"/>
      <c r="H401" s="4"/>
      <c r="I401" s="4"/>
      <c r="J401" s="4"/>
      <c r="K401" s="4"/>
      <c r="L401" s="4"/>
      <c r="M401" s="4"/>
      <c r="N401" s="4"/>
      <c r="O401" s="4"/>
      <c r="P401" s="4"/>
      <c r="Q401" s="4"/>
      <c r="R401" s="4"/>
      <c r="S401" s="4"/>
      <c r="T401" s="4"/>
      <c r="U401" s="4"/>
      <c r="V401" s="4"/>
      <c r="W401" s="4"/>
      <c r="X401" s="4"/>
      <c r="Y401" s="4"/>
      <c r="Z401" s="4"/>
      <c r="AA401" s="4"/>
    </row>
    <row r="402" ht="15.75" customHeight="1">
      <c r="A402" s="37"/>
      <c r="B402" s="37"/>
      <c r="C402" s="37"/>
      <c r="D402" s="38"/>
      <c r="E402" s="4"/>
      <c r="F402" s="47"/>
      <c r="G402" s="47"/>
      <c r="H402" s="4"/>
      <c r="I402" s="4"/>
      <c r="J402" s="4"/>
      <c r="K402" s="4"/>
      <c r="L402" s="4"/>
      <c r="M402" s="4"/>
      <c r="N402" s="4"/>
      <c r="O402" s="4"/>
      <c r="P402" s="4"/>
      <c r="Q402" s="4"/>
      <c r="R402" s="4"/>
      <c r="S402" s="4"/>
      <c r="T402" s="4"/>
      <c r="U402" s="4"/>
      <c r="V402" s="4"/>
      <c r="W402" s="4"/>
      <c r="X402" s="4"/>
      <c r="Y402" s="4"/>
      <c r="Z402" s="4"/>
      <c r="AA402" s="4"/>
    </row>
    <row r="403" ht="15.75" customHeight="1">
      <c r="A403" s="37"/>
      <c r="B403" s="37"/>
      <c r="C403" s="37"/>
      <c r="D403" s="38"/>
      <c r="E403" s="4"/>
      <c r="F403" s="47"/>
      <c r="G403" s="47"/>
      <c r="H403" s="4"/>
      <c r="I403" s="4"/>
      <c r="J403" s="4"/>
      <c r="K403" s="4"/>
      <c r="L403" s="4"/>
      <c r="M403" s="4"/>
      <c r="N403" s="4"/>
      <c r="O403" s="4"/>
      <c r="P403" s="4"/>
      <c r="Q403" s="4"/>
      <c r="R403" s="4"/>
      <c r="S403" s="4"/>
      <c r="T403" s="4"/>
      <c r="U403" s="4"/>
      <c r="V403" s="4"/>
      <c r="W403" s="4"/>
      <c r="X403" s="4"/>
      <c r="Y403" s="4"/>
      <c r="Z403" s="4"/>
      <c r="AA403" s="4"/>
    </row>
    <row r="404" ht="15.75" customHeight="1">
      <c r="A404" s="37"/>
      <c r="B404" s="37"/>
      <c r="C404" s="37"/>
      <c r="D404" s="38"/>
      <c r="E404" s="4"/>
      <c r="F404" s="47"/>
      <c r="G404" s="47"/>
      <c r="H404" s="4"/>
      <c r="I404" s="4"/>
      <c r="J404" s="4"/>
      <c r="K404" s="4"/>
      <c r="L404" s="4"/>
      <c r="M404" s="4"/>
      <c r="N404" s="4"/>
      <c r="O404" s="4"/>
      <c r="P404" s="4"/>
      <c r="Q404" s="4"/>
      <c r="R404" s="4"/>
      <c r="S404" s="4"/>
      <c r="T404" s="4"/>
      <c r="U404" s="4"/>
      <c r="V404" s="4"/>
      <c r="W404" s="4"/>
      <c r="X404" s="4"/>
      <c r="Y404" s="4"/>
      <c r="Z404" s="4"/>
      <c r="AA404" s="4"/>
    </row>
    <row r="405" ht="15.75" customHeight="1">
      <c r="A405" s="37"/>
      <c r="B405" s="37"/>
      <c r="C405" s="37"/>
      <c r="D405" s="38"/>
      <c r="E405" s="4"/>
      <c r="F405" s="47"/>
      <c r="G405" s="47"/>
      <c r="H405" s="4"/>
      <c r="I405" s="4"/>
      <c r="J405" s="4"/>
      <c r="K405" s="4"/>
      <c r="L405" s="4"/>
      <c r="M405" s="4"/>
      <c r="N405" s="4"/>
      <c r="O405" s="4"/>
      <c r="P405" s="4"/>
      <c r="Q405" s="4"/>
      <c r="R405" s="4"/>
      <c r="S405" s="4"/>
      <c r="T405" s="4"/>
      <c r="U405" s="4"/>
      <c r="V405" s="4"/>
      <c r="W405" s="4"/>
      <c r="X405" s="4"/>
      <c r="Y405" s="4"/>
      <c r="Z405" s="4"/>
      <c r="AA405" s="4"/>
    </row>
    <row r="406" ht="15.75" customHeight="1">
      <c r="A406" s="37"/>
      <c r="B406" s="37"/>
      <c r="C406" s="37"/>
      <c r="D406" s="38"/>
      <c r="E406" s="4"/>
      <c r="F406" s="47"/>
      <c r="G406" s="47"/>
      <c r="H406" s="4"/>
      <c r="I406" s="4"/>
      <c r="J406" s="4"/>
      <c r="K406" s="4"/>
      <c r="L406" s="4"/>
      <c r="M406" s="4"/>
      <c r="N406" s="4"/>
      <c r="O406" s="4"/>
      <c r="P406" s="4"/>
      <c r="Q406" s="4"/>
      <c r="R406" s="4"/>
      <c r="S406" s="4"/>
      <c r="T406" s="4"/>
      <c r="U406" s="4"/>
      <c r="V406" s="4"/>
      <c r="W406" s="4"/>
      <c r="X406" s="4"/>
      <c r="Y406" s="4"/>
      <c r="Z406" s="4"/>
      <c r="AA406" s="4"/>
    </row>
    <row r="407" ht="15.75" customHeight="1">
      <c r="A407" s="37"/>
      <c r="B407" s="37"/>
      <c r="C407" s="37"/>
      <c r="D407" s="38"/>
      <c r="E407" s="4"/>
      <c r="F407" s="47"/>
      <c r="G407" s="47"/>
      <c r="H407" s="4"/>
      <c r="I407" s="4"/>
      <c r="J407" s="4"/>
      <c r="K407" s="4"/>
      <c r="L407" s="4"/>
      <c r="M407" s="4"/>
      <c r="N407" s="4"/>
      <c r="O407" s="4"/>
      <c r="P407" s="4"/>
      <c r="Q407" s="4"/>
      <c r="R407" s="4"/>
      <c r="S407" s="4"/>
      <c r="T407" s="4"/>
      <c r="U407" s="4"/>
      <c r="V407" s="4"/>
      <c r="W407" s="4"/>
      <c r="X407" s="4"/>
      <c r="Y407" s="4"/>
      <c r="Z407" s="4"/>
      <c r="AA407" s="4"/>
    </row>
    <row r="408" ht="15.75" customHeight="1">
      <c r="A408" s="37"/>
      <c r="B408" s="37"/>
      <c r="C408" s="37"/>
      <c r="D408" s="38"/>
      <c r="E408" s="4"/>
      <c r="F408" s="47"/>
      <c r="G408" s="47"/>
      <c r="H408" s="4"/>
      <c r="I408" s="4"/>
      <c r="J408" s="4"/>
      <c r="K408" s="4"/>
      <c r="L408" s="4"/>
      <c r="M408" s="4"/>
      <c r="N408" s="4"/>
      <c r="O408" s="4"/>
      <c r="P408" s="4"/>
      <c r="Q408" s="4"/>
      <c r="R408" s="4"/>
      <c r="S408" s="4"/>
      <c r="T408" s="4"/>
      <c r="U408" s="4"/>
      <c r="V408" s="4"/>
      <c r="W408" s="4"/>
      <c r="X408" s="4"/>
      <c r="Y408" s="4"/>
      <c r="Z408" s="4"/>
      <c r="AA408" s="4"/>
    </row>
    <row r="409" ht="15.75" customHeight="1">
      <c r="A409" s="37"/>
      <c r="B409" s="37"/>
      <c r="C409" s="37"/>
      <c r="D409" s="38"/>
      <c r="E409" s="4"/>
      <c r="F409" s="47"/>
      <c r="G409" s="47"/>
      <c r="H409" s="4"/>
      <c r="I409" s="4"/>
      <c r="J409" s="4"/>
      <c r="K409" s="4"/>
      <c r="L409" s="4"/>
      <c r="M409" s="4"/>
      <c r="N409" s="4"/>
      <c r="O409" s="4"/>
      <c r="P409" s="4"/>
      <c r="Q409" s="4"/>
      <c r="R409" s="4"/>
      <c r="S409" s="4"/>
      <c r="T409" s="4"/>
      <c r="U409" s="4"/>
      <c r="V409" s="4"/>
      <c r="W409" s="4"/>
      <c r="X409" s="4"/>
      <c r="Y409" s="4"/>
      <c r="Z409" s="4"/>
      <c r="AA409" s="4"/>
    </row>
    <row r="410" ht="15.75" customHeight="1">
      <c r="A410" s="37"/>
      <c r="B410" s="37"/>
      <c r="C410" s="37"/>
      <c r="D410" s="38"/>
      <c r="E410" s="4"/>
      <c r="F410" s="47"/>
      <c r="G410" s="47"/>
      <c r="H410" s="4"/>
      <c r="I410" s="4"/>
      <c r="J410" s="4"/>
      <c r="K410" s="4"/>
      <c r="L410" s="4"/>
      <c r="M410" s="4"/>
      <c r="N410" s="4"/>
      <c r="O410" s="4"/>
      <c r="P410" s="4"/>
      <c r="Q410" s="4"/>
      <c r="R410" s="4"/>
      <c r="S410" s="4"/>
      <c r="T410" s="4"/>
      <c r="U410" s="4"/>
      <c r="V410" s="4"/>
      <c r="W410" s="4"/>
      <c r="X410" s="4"/>
      <c r="Y410" s="4"/>
      <c r="Z410" s="4"/>
      <c r="AA410" s="4"/>
    </row>
    <row r="411" ht="15.75" customHeight="1">
      <c r="A411" s="37"/>
      <c r="B411" s="37"/>
      <c r="C411" s="37"/>
      <c r="D411" s="38"/>
      <c r="E411" s="4"/>
      <c r="F411" s="47"/>
      <c r="G411" s="47"/>
      <c r="H411" s="4"/>
      <c r="I411" s="4"/>
      <c r="J411" s="4"/>
      <c r="K411" s="4"/>
      <c r="L411" s="4"/>
      <c r="M411" s="4"/>
      <c r="N411" s="4"/>
      <c r="O411" s="4"/>
      <c r="P411" s="4"/>
      <c r="Q411" s="4"/>
      <c r="R411" s="4"/>
      <c r="S411" s="4"/>
      <c r="T411" s="4"/>
      <c r="U411" s="4"/>
      <c r="V411" s="4"/>
      <c r="W411" s="4"/>
      <c r="X411" s="4"/>
      <c r="Y411" s="4"/>
      <c r="Z411" s="4"/>
      <c r="AA411" s="4"/>
    </row>
    <row r="412" ht="15.75" customHeight="1">
      <c r="A412" s="37"/>
      <c r="B412" s="37"/>
      <c r="C412" s="37"/>
      <c r="D412" s="38"/>
      <c r="E412" s="4"/>
      <c r="F412" s="47"/>
      <c r="G412" s="47"/>
      <c r="H412" s="4"/>
      <c r="I412" s="4"/>
      <c r="J412" s="4"/>
      <c r="K412" s="4"/>
      <c r="L412" s="4"/>
      <c r="M412" s="4"/>
      <c r="N412" s="4"/>
      <c r="O412" s="4"/>
      <c r="P412" s="4"/>
      <c r="Q412" s="4"/>
      <c r="R412" s="4"/>
      <c r="S412" s="4"/>
      <c r="T412" s="4"/>
      <c r="U412" s="4"/>
      <c r="V412" s="4"/>
      <c r="W412" s="4"/>
      <c r="X412" s="4"/>
      <c r="Y412" s="4"/>
      <c r="Z412" s="4"/>
      <c r="AA412" s="4"/>
    </row>
    <row r="413" ht="15.75" customHeight="1">
      <c r="A413" s="37"/>
      <c r="B413" s="37"/>
      <c r="C413" s="37"/>
      <c r="D413" s="38"/>
      <c r="E413" s="4"/>
      <c r="F413" s="47"/>
      <c r="G413" s="47"/>
      <c r="H413" s="4"/>
      <c r="I413" s="4"/>
      <c r="J413" s="4"/>
      <c r="K413" s="4"/>
      <c r="L413" s="4"/>
      <c r="M413" s="4"/>
      <c r="N413" s="4"/>
      <c r="O413" s="4"/>
      <c r="P413" s="4"/>
      <c r="Q413" s="4"/>
      <c r="R413" s="4"/>
      <c r="S413" s="4"/>
      <c r="T413" s="4"/>
      <c r="U413" s="4"/>
      <c r="V413" s="4"/>
      <c r="W413" s="4"/>
      <c r="X413" s="4"/>
      <c r="Y413" s="4"/>
      <c r="Z413" s="4"/>
      <c r="AA413" s="4"/>
    </row>
    <row r="414" ht="15.75" customHeight="1">
      <c r="A414" s="37"/>
      <c r="B414" s="37"/>
      <c r="C414" s="37"/>
      <c r="D414" s="38"/>
      <c r="E414" s="4"/>
      <c r="F414" s="47"/>
      <c r="G414" s="47"/>
      <c r="H414" s="4"/>
      <c r="I414" s="4"/>
      <c r="J414" s="4"/>
      <c r="K414" s="4"/>
      <c r="L414" s="4"/>
      <c r="M414" s="4"/>
      <c r="N414" s="4"/>
      <c r="O414" s="4"/>
      <c r="P414" s="4"/>
      <c r="Q414" s="4"/>
      <c r="R414" s="4"/>
      <c r="S414" s="4"/>
      <c r="T414" s="4"/>
      <c r="U414" s="4"/>
      <c r="V414" s="4"/>
      <c r="W414" s="4"/>
      <c r="X414" s="4"/>
      <c r="Y414" s="4"/>
      <c r="Z414" s="4"/>
      <c r="AA414" s="4"/>
    </row>
    <row r="415" ht="15.75" customHeight="1">
      <c r="A415" s="37"/>
      <c r="B415" s="37"/>
      <c r="C415" s="37"/>
      <c r="D415" s="38"/>
      <c r="E415" s="4"/>
      <c r="F415" s="47"/>
      <c r="G415" s="47"/>
      <c r="H415" s="4"/>
      <c r="I415" s="4"/>
      <c r="J415" s="4"/>
      <c r="K415" s="4"/>
      <c r="L415" s="4"/>
      <c r="M415" s="4"/>
      <c r="N415" s="4"/>
      <c r="O415" s="4"/>
      <c r="P415" s="4"/>
      <c r="Q415" s="4"/>
      <c r="R415" s="4"/>
      <c r="S415" s="4"/>
      <c r="T415" s="4"/>
      <c r="U415" s="4"/>
      <c r="V415" s="4"/>
      <c r="W415" s="4"/>
      <c r="X415" s="4"/>
      <c r="Y415" s="4"/>
      <c r="Z415" s="4"/>
      <c r="AA415" s="4"/>
    </row>
    <row r="416" ht="15.75" customHeight="1">
      <c r="A416" s="37"/>
      <c r="B416" s="37"/>
      <c r="C416" s="37"/>
      <c r="D416" s="38"/>
      <c r="E416" s="4"/>
      <c r="F416" s="47"/>
      <c r="G416" s="47"/>
      <c r="H416" s="4"/>
      <c r="I416" s="4"/>
      <c r="J416" s="4"/>
      <c r="K416" s="4"/>
      <c r="L416" s="4"/>
      <c r="M416" s="4"/>
      <c r="N416" s="4"/>
      <c r="O416" s="4"/>
      <c r="P416" s="4"/>
      <c r="Q416" s="4"/>
      <c r="R416" s="4"/>
      <c r="S416" s="4"/>
      <c r="T416" s="4"/>
      <c r="U416" s="4"/>
      <c r="V416" s="4"/>
      <c r="W416" s="4"/>
      <c r="X416" s="4"/>
      <c r="Y416" s="4"/>
      <c r="Z416" s="4"/>
      <c r="AA416" s="4"/>
    </row>
    <row r="417" ht="15.75" customHeight="1">
      <c r="A417" s="37"/>
      <c r="B417" s="37"/>
      <c r="C417" s="37"/>
      <c r="D417" s="38"/>
      <c r="E417" s="4"/>
      <c r="F417" s="47"/>
      <c r="G417" s="47"/>
      <c r="H417" s="4"/>
      <c r="I417" s="4"/>
      <c r="J417" s="4"/>
      <c r="K417" s="4"/>
      <c r="L417" s="4"/>
      <c r="M417" s="4"/>
      <c r="N417" s="4"/>
      <c r="O417" s="4"/>
      <c r="P417" s="4"/>
      <c r="Q417" s="4"/>
      <c r="R417" s="4"/>
      <c r="S417" s="4"/>
      <c r="T417" s="4"/>
      <c r="U417" s="4"/>
      <c r="V417" s="4"/>
      <c r="W417" s="4"/>
      <c r="X417" s="4"/>
      <c r="Y417" s="4"/>
      <c r="Z417" s="4"/>
      <c r="AA417" s="4"/>
    </row>
    <row r="418" ht="15.75" customHeight="1">
      <c r="A418" s="37"/>
      <c r="B418" s="37"/>
      <c r="C418" s="37"/>
      <c r="D418" s="38"/>
      <c r="E418" s="4"/>
      <c r="F418" s="47"/>
      <c r="G418" s="47"/>
      <c r="H418" s="4"/>
      <c r="I418" s="4"/>
      <c r="J418" s="4"/>
      <c r="K418" s="4"/>
      <c r="L418" s="4"/>
      <c r="M418" s="4"/>
      <c r="N418" s="4"/>
      <c r="O418" s="4"/>
      <c r="P418" s="4"/>
      <c r="Q418" s="4"/>
      <c r="R418" s="4"/>
      <c r="S418" s="4"/>
      <c r="T418" s="4"/>
      <c r="U418" s="4"/>
      <c r="V418" s="4"/>
      <c r="W418" s="4"/>
      <c r="X418" s="4"/>
      <c r="Y418" s="4"/>
      <c r="Z418" s="4"/>
      <c r="AA418" s="4"/>
    </row>
    <row r="419" ht="15.75" customHeight="1">
      <c r="A419" s="37"/>
      <c r="B419" s="37"/>
      <c r="C419" s="37"/>
      <c r="D419" s="38"/>
      <c r="E419" s="4"/>
      <c r="F419" s="47"/>
      <c r="G419" s="47"/>
      <c r="H419" s="4"/>
      <c r="I419" s="4"/>
      <c r="J419" s="4"/>
      <c r="K419" s="4"/>
      <c r="L419" s="4"/>
      <c r="M419" s="4"/>
      <c r="N419" s="4"/>
      <c r="O419" s="4"/>
      <c r="P419" s="4"/>
      <c r="Q419" s="4"/>
      <c r="R419" s="4"/>
      <c r="S419" s="4"/>
      <c r="T419" s="4"/>
      <c r="U419" s="4"/>
      <c r="V419" s="4"/>
      <c r="W419" s="4"/>
      <c r="X419" s="4"/>
      <c r="Y419" s="4"/>
      <c r="Z419" s="4"/>
      <c r="AA419" s="4"/>
    </row>
    <row r="420" ht="15.75" customHeight="1">
      <c r="A420" s="37"/>
      <c r="B420" s="37"/>
      <c r="C420" s="37"/>
      <c r="D420" s="38"/>
      <c r="E420" s="4"/>
      <c r="F420" s="47"/>
      <c r="G420" s="47"/>
      <c r="H420" s="4"/>
      <c r="I420" s="4"/>
      <c r="J420" s="4"/>
      <c r="K420" s="4"/>
      <c r="L420" s="4"/>
      <c r="M420" s="4"/>
      <c r="N420" s="4"/>
      <c r="O420" s="4"/>
      <c r="P420" s="4"/>
      <c r="Q420" s="4"/>
      <c r="R420" s="4"/>
      <c r="S420" s="4"/>
      <c r="T420" s="4"/>
      <c r="U420" s="4"/>
      <c r="V420" s="4"/>
      <c r="W420" s="4"/>
      <c r="X420" s="4"/>
      <c r="Y420" s="4"/>
      <c r="Z420" s="4"/>
      <c r="AA420" s="4"/>
    </row>
    <row r="421" ht="15.75" customHeight="1">
      <c r="A421" s="37"/>
      <c r="B421" s="37"/>
      <c r="C421" s="37"/>
      <c r="D421" s="38"/>
      <c r="E421" s="4"/>
      <c r="F421" s="47"/>
      <c r="G421" s="47"/>
      <c r="H421" s="4"/>
      <c r="I421" s="4"/>
      <c r="J421" s="4"/>
      <c r="K421" s="4"/>
      <c r="L421" s="4"/>
      <c r="M421" s="4"/>
      <c r="N421" s="4"/>
      <c r="O421" s="4"/>
      <c r="P421" s="4"/>
      <c r="Q421" s="4"/>
      <c r="R421" s="4"/>
      <c r="S421" s="4"/>
      <c r="T421" s="4"/>
      <c r="U421" s="4"/>
      <c r="V421" s="4"/>
      <c r="W421" s="4"/>
      <c r="X421" s="4"/>
      <c r="Y421" s="4"/>
      <c r="Z421" s="4"/>
      <c r="AA421" s="4"/>
    </row>
    <row r="422" ht="15.75" customHeight="1">
      <c r="A422" s="37"/>
      <c r="B422" s="37"/>
      <c r="C422" s="37"/>
      <c r="D422" s="38"/>
      <c r="E422" s="4"/>
      <c r="F422" s="47"/>
      <c r="G422" s="47"/>
      <c r="H422" s="4"/>
      <c r="I422" s="4"/>
      <c r="J422" s="4"/>
      <c r="K422" s="4"/>
      <c r="L422" s="4"/>
      <c r="M422" s="4"/>
      <c r="N422" s="4"/>
      <c r="O422" s="4"/>
      <c r="P422" s="4"/>
      <c r="Q422" s="4"/>
      <c r="R422" s="4"/>
      <c r="S422" s="4"/>
      <c r="T422" s="4"/>
      <c r="U422" s="4"/>
      <c r="V422" s="4"/>
      <c r="W422" s="4"/>
      <c r="X422" s="4"/>
      <c r="Y422" s="4"/>
      <c r="Z422" s="4"/>
      <c r="AA422" s="4"/>
    </row>
    <row r="423" ht="15.75" customHeight="1">
      <c r="A423" s="37"/>
      <c r="B423" s="37"/>
      <c r="C423" s="37"/>
      <c r="D423" s="38"/>
      <c r="E423" s="4"/>
      <c r="F423" s="47"/>
      <c r="G423" s="47"/>
      <c r="H423" s="4"/>
      <c r="I423" s="4"/>
      <c r="J423" s="4"/>
      <c r="K423" s="4"/>
      <c r="L423" s="4"/>
      <c r="M423" s="4"/>
      <c r="N423" s="4"/>
      <c r="O423" s="4"/>
      <c r="P423" s="4"/>
      <c r="Q423" s="4"/>
      <c r="R423" s="4"/>
      <c r="S423" s="4"/>
      <c r="T423" s="4"/>
      <c r="U423" s="4"/>
      <c r="V423" s="4"/>
      <c r="W423" s="4"/>
      <c r="X423" s="4"/>
      <c r="Y423" s="4"/>
      <c r="Z423" s="4"/>
      <c r="AA423" s="4"/>
    </row>
    <row r="424" ht="15.75" customHeight="1">
      <c r="A424" s="37"/>
      <c r="B424" s="37"/>
      <c r="C424" s="37"/>
      <c r="D424" s="38"/>
      <c r="E424" s="4"/>
      <c r="F424" s="47"/>
      <c r="G424" s="47"/>
      <c r="H424" s="4"/>
      <c r="I424" s="4"/>
      <c r="J424" s="4"/>
      <c r="K424" s="4"/>
      <c r="L424" s="4"/>
      <c r="M424" s="4"/>
      <c r="N424" s="4"/>
      <c r="O424" s="4"/>
      <c r="P424" s="4"/>
      <c r="Q424" s="4"/>
      <c r="R424" s="4"/>
      <c r="S424" s="4"/>
      <c r="T424" s="4"/>
      <c r="U424" s="4"/>
      <c r="V424" s="4"/>
      <c r="W424" s="4"/>
      <c r="X424" s="4"/>
      <c r="Y424" s="4"/>
      <c r="Z424" s="4"/>
      <c r="AA424" s="4"/>
    </row>
    <row r="425" ht="15.75" customHeight="1">
      <c r="A425" s="37"/>
      <c r="B425" s="37"/>
      <c r="C425" s="37"/>
      <c r="D425" s="38"/>
      <c r="E425" s="4"/>
      <c r="F425" s="47"/>
      <c r="G425" s="47"/>
      <c r="H425" s="4"/>
      <c r="I425" s="4"/>
      <c r="J425" s="4"/>
      <c r="K425" s="4"/>
      <c r="L425" s="4"/>
      <c r="M425" s="4"/>
      <c r="N425" s="4"/>
      <c r="O425" s="4"/>
      <c r="P425" s="4"/>
      <c r="Q425" s="4"/>
      <c r="R425" s="4"/>
      <c r="S425" s="4"/>
      <c r="T425" s="4"/>
      <c r="U425" s="4"/>
      <c r="V425" s="4"/>
      <c r="W425" s="4"/>
      <c r="X425" s="4"/>
      <c r="Y425" s="4"/>
      <c r="Z425" s="4"/>
      <c r="AA425" s="4"/>
    </row>
    <row r="426" ht="15.75" customHeight="1">
      <c r="A426" s="37"/>
      <c r="B426" s="37"/>
      <c r="C426" s="37"/>
      <c r="D426" s="38"/>
      <c r="E426" s="4"/>
      <c r="F426" s="47"/>
      <c r="G426" s="47"/>
      <c r="H426" s="4"/>
      <c r="I426" s="4"/>
      <c r="J426" s="4"/>
      <c r="K426" s="4"/>
      <c r="L426" s="4"/>
      <c r="M426" s="4"/>
      <c r="N426" s="4"/>
      <c r="O426" s="4"/>
      <c r="P426" s="4"/>
      <c r="Q426" s="4"/>
      <c r="R426" s="4"/>
      <c r="S426" s="4"/>
      <c r="T426" s="4"/>
      <c r="U426" s="4"/>
      <c r="V426" s="4"/>
      <c r="W426" s="4"/>
      <c r="X426" s="4"/>
      <c r="Y426" s="4"/>
      <c r="Z426" s="4"/>
      <c r="AA426" s="4"/>
    </row>
    <row r="427" ht="15.75" customHeight="1">
      <c r="A427" s="37"/>
      <c r="B427" s="37"/>
      <c r="C427" s="37"/>
      <c r="D427" s="38"/>
      <c r="E427" s="4"/>
      <c r="F427" s="47"/>
      <c r="G427" s="47"/>
      <c r="H427" s="4"/>
      <c r="I427" s="4"/>
      <c r="J427" s="4"/>
      <c r="K427" s="4"/>
      <c r="L427" s="4"/>
      <c r="M427" s="4"/>
      <c r="N427" s="4"/>
      <c r="O427" s="4"/>
      <c r="P427" s="4"/>
      <c r="Q427" s="4"/>
      <c r="R427" s="4"/>
      <c r="S427" s="4"/>
      <c r="T427" s="4"/>
      <c r="U427" s="4"/>
      <c r="V427" s="4"/>
      <c r="W427" s="4"/>
      <c r="X427" s="4"/>
      <c r="Y427" s="4"/>
      <c r="Z427" s="4"/>
      <c r="AA427" s="4"/>
    </row>
    <row r="428" ht="15.75" customHeight="1">
      <c r="A428" s="37"/>
      <c r="B428" s="37"/>
      <c r="C428" s="37"/>
      <c r="D428" s="38"/>
      <c r="E428" s="4"/>
      <c r="F428" s="47"/>
      <c r="G428" s="47"/>
      <c r="H428" s="4"/>
      <c r="I428" s="4"/>
      <c r="J428" s="4"/>
      <c r="K428" s="4"/>
      <c r="L428" s="4"/>
      <c r="M428" s="4"/>
      <c r="N428" s="4"/>
      <c r="O428" s="4"/>
      <c r="P428" s="4"/>
      <c r="Q428" s="4"/>
      <c r="R428" s="4"/>
      <c r="S428" s="4"/>
      <c r="T428" s="4"/>
      <c r="U428" s="4"/>
      <c r="V428" s="4"/>
      <c r="W428" s="4"/>
      <c r="X428" s="4"/>
      <c r="Y428" s="4"/>
      <c r="Z428" s="4"/>
      <c r="AA428" s="4"/>
    </row>
    <row r="429" ht="15.75" customHeight="1">
      <c r="A429" s="37"/>
      <c r="B429" s="37"/>
      <c r="C429" s="37"/>
      <c r="D429" s="38"/>
      <c r="E429" s="4"/>
      <c r="F429" s="47"/>
      <c r="G429" s="47"/>
      <c r="H429" s="4"/>
      <c r="I429" s="4"/>
      <c r="J429" s="4"/>
      <c r="K429" s="4"/>
      <c r="L429" s="4"/>
      <c r="M429" s="4"/>
      <c r="N429" s="4"/>
      <c r="O429" s="4"/>
      <c r="P429" s="4"/>
      <c r="Q429" s="4"/>
      <c r="R429" s="4"/>
      <c r="S429" s="4"/>
      <c r="T429" s="4"/>
      <c r="U429" s="4"/>
      <c r="V429" s="4"/>
      <c r="W429" s="4"/>
      <c r="X429" s="4"/>
      <c r="Y429" s="4"/>
      <c r="Z429" s="4"/>
      <c r="AA429" s="4"/>
    </row>
    <row r="430" ht="15.75" customHeight="1">
      <c r="A430" s="37"/>
      <c r="B430" s="37"/>
      <c r="C430" s="37"/>
      <c r="D430" s="38"/>
      <c r="E430" s="4"/>
      <c r="F430" s="47"/>
      <c r="G430" s="47"/>
      <c r="H430" s="4"/>
      <c r="I430" s="4"/>
      <c r="J430" s="4"/>
      <c r="K430" s="4"/>
      <c r="L430" s="4"/>
      <c r="M430" s="4"/>
      <c r="N430" s="4"/>
      <c r="O430" s="4"/>
      <c r="P430" s="4"/>
      <c r="Q430" s="4"/>
      <c r="R430" s="4"/>
      <c r="S430" s="4"/>
      <c r="T430" s="4"/>
      <c r="U430" s="4"/>
      <c r="V430" s="4"/>
      <c r="W430" s="4"/>
      <c r="X430" s="4"/>
      <c r="Y430" s="4"/>
      <c r="Z430" s="4"/>
      <c r="AA430" s="4"/>
    </row>
    <row r="431" ht="15.75" customHeight="1">
      <c r="A431" s="37"/>
      <c r="B431" s="37"/>
      <c r="C431" s="37"/>
      <c r="D431" s="38"/>
      <c r="E431" s="4"/>
      <c r="F431" s="47"/>
      <c r="G431" s="47"/>
      <c r="H431" s="4"/>
      <c r="I431" s="4"/>
      <c r="J431" s="4"/>
      <c r="K431" s="4"/>
      <c r="L431" s="4"/>
      <c r="M431" s="4"/>
      <c r="N431" s="4"/>
      <c r="O431" s="4"/>
      <c r="P431" s="4"/>
      <c r="Q431" s="4"/>
      <c r="R431" s="4"/>
      <c r="S431" s="4"/>
      <c r="T431" s="4"/>
      <c r="U431" s="4"/>
      <c r="V431" s="4"/>
      <c r="W431" s="4"/>
      <c r="X431" s="4"/>
      <c r="Y431" s="4"/>
      <c r="Z431" s="4"/>
      <c r="AA431" s="4"/>
    </row>
    <row r="432" ht="15.75" customHeight="1">
      <c r="A432" s="37"/>
      <c r="B432" s="37"/>
      <c r="C432" s="37"/>
      <c r="D432" s="38"/>
      <c r="E432" s="4"/>
      <c r="F432" s="47"/>
      <c r="G432" s="47"/>
      <c r="H432" s="4"/>
      <c r="I432" s="4"/>
      <c r="J432" s="4"/>
      <c r="K432" s="4"/>
      <c r="L432" s="4"/>
      <c r="M432" s="4"/>
      <c r="N432" s="4"/>
      <c r="O432" s="4"/>
      <c r="P432" s="4"/>
      <c r="Q432" s="4"/>
      <c r="R432" s="4"/>
      <c r="S432" s="4"/>
      <c r="T432" s="4"/>
      <c r="U432" s="4"/>
      <c r="V432" s="4"/>
      <c r="W432" s="4"/>
      <c r="X432" s="4"/>
      <c r="Y432" s="4"/>
      <c r="Z432" s="4"/>
      <c r="AA432" s="4"/>
    </row>
    <row r="433" ht="15.75" customHeight="1">
      <c r="A433" s="37"/>
      <c r="B433" s="37"/>
      <c r="C433" s="37"/>
      <c r="D433" s="38"/>
      <c r="E433" s="4"/>
      <c r="F433" s="47"/>
      <c r="G433" s="47"/>
      <c r="H433" s="4"/>
      <c r="I433" s="4"/>
      <c r="J433" s="4"/>
      <c r="K433" s="4"/>
      <c r="L433" s="4"/>
      <c r="M433" s="4"/>
      <c r="N433" s="4"/>
      <c r="O433" s="4"/>
      <c r="P433" s="4"/>
      <c r="Q433" s="4"/>
      <c r="R433" s="4"/>
      <c r="S433" s="4"/>
      <c r="T433" s="4"/>
      <c r="U433" s="4"/>
      <c r="V433" s="4"/>
      <c r="W433" s="4"/>
      <c r="X433" s="4"/>
      <c r="Y433" s="4"/>
      <c r="Z433" s="4"/>
      <c r="AA433" s="4"/>
    </row>
    <row r="434" ht="15.75" customHeight="1">
      <c r="A434" s="37"/>
      <c r="B434" s="37"/>
      <c r="C434" s="37"/>
      <c r="D434" s="38"/>
      <c r="E434" s="4"/>
      <c r="F434" s="47"/>
      <c r="G434" s="47"/>
      <c r="H434" s="4"/>
      <c r="I434" s="4"/>
      <c r="J434" s="4"/>
      <c r="K434" s="4"/>
      <c r="L434" s="4"/>
      <c r="M434" s="4"/>
      <c r="N434" s="4"/>
      <c r="O434" s="4"/>
      <c r="P434" s="4"/>
      <c r="Q434" s="4"/>
      <c r="R434" s="4"/>
      <c r="S434" s="4"/>
      <c r="T434" s="4"/>
      <c r="U434" s="4"/>
      <c r="V434" s="4"/>
      <c r="W434" s="4"/>
      <c r="X434" s="4"/>
      <c r="Y434" s="4"/>
      <c r="Z434" s="4"/>
      <c r="AA434" s="4"/>
    </row>
    <row r="435" ht="15.75" customHeight="1">
      <c r="A435" s="37"/>
      <c r="B435" s="37"/>
      <c r="C435" s="37"/>
      <c r="D435" s="38"/>
      <c r="E435" s="4"/>
      <c r="F435" s="47"/>
      <c r="G435" s="47"/>
      <c r="H435" s="4"/>
      <c r="I435" s="4"/>
      <c r="J435" s="4"/>
      <c r="K435" s="4"/>
      <c r="L435" s="4"/>
      <c r="M435" s="4"/>
      <c r="N435" s="4"/>
      <c r="O435" s="4"/>
      <c r="P435" s="4"/>
      <c r="Q435" s="4"/>
      <c r="R435" s="4"/>
      <c r="S435" s="4"/>
      <c r="T435" s="4"/>
      <c r="U435" s="4"/>
      <c r="V435" s="4"/>
      <c r="W435" s="4"/>
      <c r="X435" s="4"/>
      <c r="Y435" s="4"/>
      <c r="Z435" s="4"/>
      <c r="AA435" s="4"/>
    </row>
    <row r="436" ht="15.75" customHeight="1">
      <c r="A436" s="37"/>
      <c r="B436" s="37"/>
      <c r="C436" s="37"/>
      <c r="D436" s="38"/>
      <c r="E436" s="4"/>
      <c r="F436" s="47"/>
      <c r="G436" s="47"/>
      <c r="H436" s="4"/>
      <c r="I436" s="4"/>
      <c r="J436" s="4"/>
      <c r="K436" s="4"/>
      <c r="L436" s="4"/>
      <c r="M436" s="4"/>
      <c r="N436" s="4"/>
      <c r="O436" s="4"/>
      <c r="P436" s="4"/>
      <c r="Q436" s="4"/>
      <c r="R436" s="4"/>
      <c r="S436" s="4"/>
      <c r="T436" s="4"/>
      <c r="U436" s="4"/>
      <c r="V436" s="4"/>
      <c r="W436" s="4"/>
      <c r="X436" s="4"/>
      <c r="Y436" s="4"/>
      <c r="Z436" s="4"/>
      <c r="AA436" s="4"/>
    </row>
    <row r="437" ht="15.75" customHeight="1">
      <c r="A437" s="37"/>
      <c r="B437" s="37"/>
      <c r="C437" s="37"/>
      <c r="D437" s="38"/>
      <c r="E437" s="4"/>
      <c r="F437" s="47"/>
      <c r="G437" s="47"/>
      <c r="H437" s="4"/>
      <c r="I437" s="4"/>
      <c r="J437" s="4"/>
      <c r="K437" s="4"/>
      <c r="L437" s="4"/>
      <c r="M437" s="4"/>
      <c r="N437" s="4"/>
      <c r="O437" s="4"/>
      <c r="P437" s="4"/>
      <c r="Q437" s="4"/>
      <c r="R437" s="4"/>
      <c r="S437" s="4"/>
      <c r="T437" s="4"/>
      <c r="U437" s="4"/>
      <c r="V437" s="4"/>
      <c r="W437" s="4"/>
      <c r="X437" s="4"/>
      <c r="Y437" s="4"/>
      <c r="Z437" s="4"/>
      <c r="AA437" s="4"/>
    </row>
    <row r="438" ht="15.75" customHeight="1">
      <c r="A438" s="37"/>
      <c r="B438" s="37"/>
      <c r="C438" s="37"/>
      <c r="D438" s="38"/>
      <c r="E438" s="4"/>
      <c r="F438" s="47"/>
      <c r="G438" s="47"/>
      <c r="H438" s="4"/>
      <c r="I438" s="4"/>
      <c r="J438" s="4"/>
      <c r="K438" s="4"/>
      <c r="L438" s="4"/>
      <c r="M438" s="4"/>
      <c r="N438" s="4"/>
      <c r="O438" s="4"/>
      <c r="P438" s="4"/>
      <c r="Q438" s="4"/>
      <c r="R438" s="4"/>
      <c r="S438" s="4"/>
      <c r="T438" s="4"/>
      <c r="U438" s="4"/>
      <c r="V438" s="4"/>
      <c r="W438" s="4"/>
      <c r="X438" s="4"/>
      <c r="Y438" s="4"/>
      <c r="Z438" s="4"/>
      <c r="AA438" s="4"/>
    </row>
    <row r="439" ht="15.75" customHeight="1">
      <c r="A439" s="37"/>
      <c r="B439" s="37"/>
      <c r="C439" s="37"/>
      <c r="D439" s="38"/>
      <c r="E439" s="4"/>
      <c r="F439" s="47"/>
      <c r="G439" s="47"/>
      <c r="H439" s="4"/>
      <c r="I439" s="4"/>
      <c r="J439" s="4"/>
      <c r="K439" s="4"/>
      <c r="L439" s="4"/>
      <c r="M439" s="4"/>
      <c r="N439" s="4"/>
      <c r="O439" s="4"/>
      <c r="P439" s="4"/>
      <c r="Q439" s="4"/>
      <c r="R439" s="4"/>
      <c r="S439" s="4"/>
      <c r="T439" s="4"/>
      <c r="U439" s="4"/>
      <c r="V439" s="4"/>
      <c r="W439" s="4"/>
      <c r="X439" s="4"/>
      <c r="Y439" s="4"/>
      <c r="Z439" s="4"/>
      <c r="AA439" s="4"/>
    </row>
    <row r="440" ht="15.75" customHeight="1">
      <c r="A440" s="37"/>
      <c r="B440" s="37"/>
      <c r="C440" s="37"/>
      <c r="D440" s="38"/>
      <c r="E440" s="4"/>
      <c r="F440" s="47"/>
      <c r="G440" s="47"/>
      <c r="H440" s="4"/>
      <c r="I440" s="4"/>
      <c r="J440" s="4"/>
      <c r="K440" s="4"/>
      <c r="L440" s="4"/>
      <c r="M440" s="4"/>
      <c r="N440" s="4"/>
      <c r="O440" s="4"/>
      <c r="P440" s="4"/>
      <c r="Q440" s="4"/>
      <c r="R440" s="4"/>
      <c r="S440" s="4"/>
      <c r="T440" s="4"/>
      <c r="U440" s="4"/>
      <c r="V440" s="4"/>
      <c r="W440" s="4"/>
      <c r="X440" s="4"/>
      <c r="Y440" s="4"/>
      <c r="Z440" s="4"/>
      <c r="AA440" s="4"/>
    </row>
    <row r="441" ht="15.75" customHeight="1">
      <c r="A441" s="37"/>
      <c r="B441" s="37"/>
      <c r="C441" s="37"/>
      <c r="D441" s="38"/>
      <c r="E441" s="4"/>
      <c r="F441" s="47"/>
      <c r="G441" s="47"/>
      <c r="H441" s="4"/>
      <c r="I441" s="4"/>
      <c r="J441" s="4"/>
      <c r="K441" s="4"/>
      <c r="L441" s="4"/>
      <c r="M441" s="4"/>
      <c r="N441" s="4"/>
      <c r="O441" s="4"/>
      <c r="P441" s="4"/>
      <c r="Q441" s="4"/>
      <c r="R441" s="4"/>
      <c r="S441" s="4"/>
      <c r="T441" s="4"/>
      <c r="U441" s="4"/>
      <c r="V441" s="4"/>
      <c r="W441" s="4"/>
      <c r="X441" s="4"/>
      <c r="Y441" s="4"/>
      <c r="Z441" s="4"/>
      <c r="AA441" s="4"/>
    </row>
    <row r="442" ht="15.75" customHeight="1">
      <c r="A442" s="37"/>
      <c r="B442" s="37"/>
      <c r="C442" s="37"/>
      <c r="D442" s="38"/>
      <c r="E442" s="4"/>
      <c r="F442" s="47"/>
      <c r="G442" s="47"/>
      <c r="H442" s="4"/>
      <c r="I442" s="4"/>
      <c r="J442" s="4"/>
      <c r="K442" s="4"/>
      <c r="L442" s="4"/>
      <c r="M442" s="4"/>
      <c r="N442" s="4"/>
      <c r="O442" s="4"/>
      <c r="P442" s="4"/>
      <c r="Q442" s="4"/>
      <c r="R442" s="4"/>
      <c r="S442" s="4"/>
      <c r="T442" s="4"/>
      <c r="U442" s="4"/>
      <c r="V442" s="4"/>
      <c r="W442" s="4"/>
      <c r="X442" s="4"/>
      <c r="Y442" s="4"/>
      <c r="Z442" s="4"/>
      <c r="AA442" s="4"/>
    </row>
    <row r="443" ht="15.75" customHeight="1">
      <c r="A443" s="37"/>
      <c r="B443" s="37"/>
      <c r="C443" s="37"/>
      <c r="D443" s="38"/>
      <c r="E443" s="4"/>
      <c r="F443" s="47"/>
      <c r="G443" s="47"/>
      <c r="H443" s="4"/>
      <c r="I443" s="4"/>
      <c r="J443" s="4"/>
      <c r="K443" s="4"/>
      <c r="L443" s="4"/>
      <c r="M443" s="4"/>
      <c r="N443" s="4"/>
      <c r="O443" s="4"/>
      <c r="P443" s="4"/>
      <c r="Q443" s="4"/>
      <c r="R443" s="4"/>
      <c r="S443" s="4"/>
      <c r="T443" s="4"/>
      <c r="U443" s="4"/>
      <c r="V443" s="4"/>
      <c r="W443" s="4"/>
      <c r="X443" s="4"/>
      <c r="Y443" s="4"/>
      <c r="Z443" s="4"/>
      <c r="AA443" s="4"/>
    </row>
    <row r="444" ht="15.75" customHeight="1">
      <c r="A444" s="37"/>
      <c r="B444" s="37"/>
      <c r="C444" s="37"/>
      <c r="D444" s="38"/>
      <c r="E444" s="4"/>
      <c r="F444" s="47"/>
      <c r="G444" s="47"/>
      <c r="H444" s="4"/>
      <c r="I444" s="4"/>
      <c r="J444" s="4"/>
      <c r="K444" s="4"/>
      <c r="L444" s="4"/>
      <c r="M444" s="4"/>
      <c r="N444" s="4"/>
      <c r="O444" s="4"/>
      <c r="P444" s="4"/>
      <c r="Q444" s="4"/>
      <c r="R444" s="4"/>
      <c r="S444" s="4"/>
      <c r="T444" s="4"/>
      <c r="U444" s="4"/>
      <c r="V444" s="4"/>
      <c r="W444" s="4"/>
      <c r="X444" s="4"/>
      <c r="Y444" s="4"/>
      <c r="Z444" s="4"/>
      <c r="AA444" s="4"/>
    </row>
    <row r="445" ht="15.75" customHeight="1">
      <c r="A445" s="37"/>
      <c r="B445" s="37"/>
      <c r="C445" s="37"/>
      <c r="D445" s="38"/>
      <c r="E445" s="4"/>
      <c r="F445" s="47"/>
      <c r="G445" s="47"/>
      <c r="H445" s="4"/>
      <c r="I445" s="4"/>
      <c r="J445" s="4"/>
      <c r="K445" s="4"/>
      <c r="L445" s="4"/>
      <c r="M445" s="4"/>
      <c r="N445" s="4"/>
      <c r="O445" s="4"/>
      <c r="P445" s="4"/>
      <c r="Q445" s="4"/>
      <c r="R445" s="4"/>
      <c r="S445" s="4"/>
      <c r="T445" s="4"/>
      <c r="U445" s="4"/>
      <c r="V445" s="4"/>
      <c r="W445" s="4"/>
      <c r="X445" s="4"/>
      <c r="Y445" s="4"/>
      <c r="Z445" s="4"/>
      <c r="AA445" s="4"/>
    </row>
    <row r="446" ht="15.75" customHeight="1">
      <c r="A446" s="37"/>
      <c r="B446" s="37"/>
      <c r="C446" s="37"/>
      <c r="D446" s="38"/>
      <c r="E446" s="4"/>
      <c r="F446" s="47"/>
      <c r="G446" s="47"/>
      <c r="H446" s="4"/>
      <c r="I446" s="4"/>
      <c r="J446" s="4"/>
      <c r="K446" s="4"/>
      <c r="L446" s="4"/>
      <c r="M446" s="4"/>
      <c r="N446" s="4"/>
      <c r="O446" s="4"/>
      <c r="P446" s="4"/>
      <c r="Q446" s="4"/>
      <c r="R446" s="4"/>
      <c r="S446" s="4"/>
      <c r="T446" s="4"/>
      <c r="U446" s="4"/>
      <c r="V446" s="4"/>
      <c r="W446" s="4"/>
      <c r="X446" s="4"/>
      <c r="Y446" s="4"/>
      <c r="Z446" s="4"/>
      <c r="AA446" s="4"/>
    </row>
    <row r="447" ht="15.75" customHeight="1">
      <c r="A447" s="37"/>
      <c r="B447" s="37"/>
      <c r="C447" s="37"/>
      <c r="D447" s="38"/>
      <c r="E447" s="4"/>
      <c r="F447" s="47"/>
      <c r="G447" s="47"/>
      <c r="H447" s="4"/>
      <c r="I447" s="4"/>
      <c r="J447" s="4"/>
      <c r="K447" s="4"/>
      <c r="L447" s="4"/>
      <c r="M447" s="4"/>
      <c r="N447" s="4"/>
      <c r="O447" s="4"/>
      <c r="P447" s="4"/>
      <c r="Q447" s="4"/>
      <c r="R447" s="4"/>
      <c r="S447" s="4"/>
      <c r="T447" s="4"/>
      <c r="U447" s="4"/>
      <c r="V447" s="4"/>
      <c r="W447" s="4"/>
      <c r="X447" s="4"/>
      <c r="Y447" s="4"/>
      <c r="Z447" s="4"/>
      <c r="AA447" s="4"/>
    </row>
    <row r="448" ht="15.75" customHeight="1">
      <c r="A448" s="37"/>
      <c r="B448" s="37"/>
      <c r="C448" s="37"/>
      <c r="D448" s="38"/>
      <c r="E448" s="4"/>
      <c r="F448" s="47"/>
      <c r="G448" s="47"/>
      <c r="H448" s="4"/>
      <c r="I448" s="4"/>
      <c r="J448" s="4"/>
      <c r="K448" s="4"/>
      <c r="L448" s="4"/>
      <c r="M448" s="4"/>
      <c r="N448" s="4"/>
      <c r="O448" s="4"/>
      <c r="P448" s="4"/>
      <c r="Q448" s="4"/>
      <c r="R448" s="4"/>
      <c r="S448" s="4"/>
      <c r="T448" s="4"/>
      <c r="U448" s="4"/>
      <c r="V448" s="4"/>
      <c r="W448" s="4"/>
      <c r="X448" s="4"/>
      <c r="Y448" s="4"/>
      <c r="Z448" s="4"/>
      <c r="AA448" s="4"/>
    </row>
    <row r="449" ht="15.75" customHeight="1">
      <c r="A449" s="37"/>
      <c r="B449" s="37"/>
      <c r="C449" s="37"/>
      <c r="D449" s="38"/>
      <c r="E449" s="4"/>
      <c r="F449" s="47"/>
      <c r="G449" s="47"/>
      <c r="H449" s="4"/>
      <c r="I449" s="4"/>
      <c r="J449" s="4"/>
      <c r="K449" s="4"/>
      <c r="L449" s="4"/>
      <c r="M449" s="4"/>
      <c r="N449" s="4"/>
      <c r="O449" s="4"/>
      <c r="P449" s="4"/>
      <c r="Q449" s="4"/>
      <c r="R449" s="4"/>
      <c r="S449" s="4"/>
      <c r="T449" s="4"/>
      <c r="U449" s="4"/>
      <c r="V449" s="4"/>
      <c r="W449" s="4"/>
      <c r="X449" s="4"/>
      <c r="Y449" s="4"/>
      <c r="Z449" s="4"/>
      <c r="AA449" s="4"/>
    </row>
    <row r="450" ht="15.75" customHeight="1">
      <c r="A450" s="37"/>
      <c r="B450" s="37"/>
      <c r="C450" s="37"/>
      <c r="D450" s="38"/>
      <c r="E450" s="4"/>
      <c r="F450" s="47"/>
      <c r="G450" s="47"/>
      <c r="H450" s="4"/>
      <c r="I450" s="4"/>
      <c r="J450" s="4"/>
      <c r="K450" s="4"/>
      <c r="L450" s="4"/>
      <c r="M450" s="4"/>
      <c r="N450" s="4"/>
      <c r="O450" s="4"/>
      <c r="P450" s="4"/>
      <c r="Q450" s="4"/>
      <c r="R450" s="4"/>
      <c r="S450" s="4"/>
      <c r="T450" s="4"/>
      <c r="U450" s="4"/>
      <c r="V450" s="4"/>
      <c r="W450" s="4"/>
      <c r="X450" s="4"/>
      <c r="Y450" s="4"/>
      <c r="Z450" s="4"/>
      <c r="AA450" s="4"/>
    </row>
    <row r="451" ht="15.75" customHeight="1">
      <c r="A451" s="37"/>
      <c r="B451" s="37"/>
      <c r="C451" s="37"/>
      <c r="D451" s="38"/>
      <c r="E451" s="4"/>
      <c r="F451" s="47"/>
      <c r="G451" s="47"/>
      <c r="H451" s="4"/>
      <c r="I451" s="4"/>
      <c r="J451" s="4"/>
      <c r="K451" s="4"/>
      <c r="L451" s="4"/>
      <c r="M451" s="4"/>
      <c r="N451" s="4"/>
      <c r="O451" s="4"/>
      <c r="P451" s="4"/>
      <c r="Q451" s="4"/>
      <c r="R451" s="4"/>
      <c r="S451" s="4"/>
      <c r="T451" s="4"/>
      <c r="U451" s="4"/>
      <c r="V451" s="4"/>
      <c r="W451" s="4"/>
      <c r="X451" s="4"/>
      <c r="Y451" s="4"/>
      <c r="Z451" s="4"/>
      <c r="AA451" s="4"/>
    </row>
    <row r="452" ht="15.75" customHeight="1">
      <c r="A452" s="37"/>
      <c r="B452" s="37"/>
      <c r="C452" s="37"/>
      <c r="D452" s="38"/>
      <c r="E452" s="4"/>
      <c r="F452" s="47"/>
      <c r="G452" s="47"/>
      <c r="H452" s="4"/>
      <c r="I452" s="4"/>
      <c r="J452" s="4"/>
      <c r="K452" s="4"/>
      <c r="L452" s="4"/>
      <c r="M452" s="4"/>
      <c r="N452" s="4"/>
      <c r="O452" s="4"/>
      <c r="P452" s="4"/>
      <c r="Q452" s="4"/>
      <c r="R452" s="4"/>
      <c r="S452" s="4"/>
      <c r="T452" s="4"/>
      <c r="U452" s="4"/>
      <c r="V452" s="4"/>
      <c r="W452" s="4"/>
      <c r="X452" s="4"/>
      <c r="Y452" s="4"/>
      <c r="Z452" s="4"/>
      <c r="AA452" s="4"/>
    </row>
    <row r="453" ht="15.75" customHeight="1">
      <c r="A453" s="37"/>
      <c r="B453" s="37"/>
      <c r="C453" s="37"/>
      <c r="D453" s="38"/>
      <c r="E453" s="4"/>
      <c r="F453" s="47"/>
      <c r="G453" s="47"/>
      <c r="H453" s="4"/>
      <c r="I453" s="4"/>
      <c r="J453" s="4"/>
      <c r="K453" s="4"/>
      <c r="L453" s="4"/>
      <c r="M453" s="4"/>
      <c r="N453" s="4"/>
      <c r="O453" s="4"/>
      <c r="P453" s="4"/>
      <c r="Q453" s="4"/>
      <c r="R453" s="4"/>
      <c r="S453" s="4"/>
      <c r="T453" s="4"/>
      <c r="U453" s="4"/>
      <c r="V453" s="4"/>
      <c r="W453" s="4"/>
      <c r="X453" s="4"/>
      <c r="Y453" s="4"/>
      <c r="Z453" s="4"/>
      <c r="AA453" s="4"/>
    </row>
    <row r="454" ht="15.75" customHeight="1">
      <c r="A454" s="37"/>
      <c r="B454" s="37"/>
      <c r="C454" s="37"/>
      <c r="D454" s="38"/>
      <c r="E454" s="4"/>
      <c r="F454" s="47"/>
      <c r="G454" s="47"/>
      <c r="H454" s="4"/>
      <c r="I454" s="4"/>
      <c r="J454" s="4"/>
      <c r="K454" s="4"/>
      <c r="L454" s="4"/>
      <c r="M454" s="4"/>
      <c r="N454" s="4"/>
      <c r="O454" s="4"/>
      <c r="P454" s="4"/>
      <c r="Q454" s="4"/>
      <c r="R454" s="4"/>
      <c r="S454" s="4"/>
      <c r="T454" s="4"/>
      <c r="U454" s="4"/>
      <c r="V454" s="4"/>
      <c r="W454" s="4"/>
      <c r="X454" s="4"/>
      <c r="Y454" s="4"/>
      <c r="Z454" s="4"/>
      <c r="AA454" s="4"/>
    </row>
    <row r="455" ht="15.75" customHeight="1">
      <c r="A455" s="37"/>
      <c r="B455" s="37"/>
      <c r="C455" s="37"/>
      <c r="D455" s="38"/>
      <c r="E455" s="4"/>
      <c r="F455" s="47"/>
      <c r="G455" s="47"/>
      <c r="H455" s="4"/>
      <c r="I455" s="4"/>
      <c r="J455" s="4"/>
      <c r="K455" s="4"/>
      <c r="L455" s="4"/>
      <c r="M455" s="4"/>
      <c r="N455" s="4"/>
      <c r="O455" s="4"/>
      <c r="P455" s="4"/>
      <c r="Q455" s="4"/>
      <c r="R455" s="4"/>
      <c r="S455" s="4"/>
      <c r="T455" s="4"/>
      <c r="U455" s="4"/>
      <c r="V455" s="4"/>
      <c r="W455" s="4"/>
      <c r="X455" s="4"/>
      <c r="Y455" s="4"/>
      <c r="Z455" s="4"/>
      <c r="AA455" s="4"/>
    </row>
    <row r="456" ht="15.75" customHeight="1">
      <c r="A456" s="37"/>
      <c r="B456" s="37"/>
      <c r="C456" s="37"/>
      <c r="D456" s="38"/>
      <c r="E456" s="4"/>
      <c r="F456" s="47"/>
      <c r="G456" s="47"/>
      <c r="H456" s="4"/>
      <c r="I456" s="4"/>
      <c r="J456" s="4"/>
      <c r="K456" s="4"/>
      <c r="L456" s="4"/>
      <c r="M456" s="4"/>
      <c r="N456" s="4"/>
      <c r="O456" s="4"/>
      <c r="P456" s="4"/>
      <c r="Q456" s="4"/>
      <c r="R456" s="4"/>
      <c r="S456" s="4"/>
      <c r="T456" s="4"/>
      <c r="U456" s="4"/>
      <c r="V456" s="4"/>
      <c r="W456" s="4"/>
      <c r="X456" s="4"/>
      <c r="Y456" s="4"/>
      <c r="Z456" s="4"/>
      <c r="AA456" s="4"/>
    </row>
    <row r="457" ht="15.75" customHeight="1">
      <c r="A457" s="37"/>
      <c r="B457" s="37"/>
      <c r="C457" s="37"/>
      <c r="D457" s="38"/>
      <c r="E457" s="4"/>
      <c r="F457" s="47"/>
      <c r="G457" s="47"/>
      <c r="H457" s="4"/>
      <c r="I457" s="4"/>
      <c r="J457" s="4"/>
      <c r="K457" s="4"/>
      <c r="L457" s="4"/>
      <c r="M457" s="4"/>
      <c r="N457" s="4"/>
      <c r="O457" s="4"/>
      <c r="P457" s="4"/>
      <c r="Q457" s="4"/>
      <c r="R457" s="4"/>
      <c r="S457" s="4"/>
      <c r="T457" s="4"/>
      <c r="U457" s="4"/>
      <c r="V457" s="4"/>
      <c r="W457" s="4"/>
      <c r="X457" s="4"/>
      <c r="Y457" s="4"/>
      <c r="Z457" s="4"/>
      <c r="AA457" s="4"/>
    </row>
    <row r="458" ht="15.75" customHeight="1">
      <c r="A458" s="37"/>
      <c r="B458" s="37"/>
      <c r="C458" s="37"/>
      <c r="D458" s="38"/>
      <c r="E458" s="4"/>
      <c r="F458" s="47"/>
      <c r="G458" s="47"/>
      <c r="H458" s="4"/>
      <c r="I458" s="4"/>
      <c r="J458" s="4"/>
      <c r="K458" s="4"/>
      <c r="L458" s="4"/>
      <c r="M458" s="4"/>
      <c r="N458" s="4"/>
      <c r="O458" s="4"/>
      <c r="P458" s="4"/>
      <c r="Q458" s="4"/>
      <c r="R458" s="4"/>
      <c r="S458" s="4"/>
      <c r="T458" s="4"/>
      <c r="U458" s="4"/>
      <c r="V458" s="4"/>
      <c r="W458" s="4"/>
      <c r="X458" s="4"/>
      <c r="Y458" s="4"/>
      <c r="Z458" s="4"/>
      <c r="AA458" s="4"/>
    </row>
    <row r="459" ht="15.75" customHeight="1">
      <c r="A459" s="37"/>
      <c r="B459" s="37"/>
      <c r="C459" s="37"/>
      <c r="D459" s="38"/>
      <c r="E459" s="4"/>
      <c r="F459" s="47"/>
      <c r="G459" s="47"/>
      <c r="H459" s="4"/>
      <c r="I459" s="4"/>
      <c r="J459" s="4"/>
      <c r="K459" s="4"/>
      <c r="L459" s="4"/>
      <c r="M459" s="4"/>
      <c r="N459" s="4"/>
      <c r="O459" s="4"/>
      <c r="P459" s="4"/>
      <c r="Q459" s="4"/>
      <c r="R459" s="4"/>
      <c r="S459" s="4"/>
      <c r="T459" s="4"/>
      <c r="U459" s="4"/>
      <c r="V459" s="4"/>
      <c r="W459" s="4"/>
      <c r="X459" s="4"/>
      <c r="Y459" s="4"/>
      <c r="Z459" s="4"/>
      <c r="AA459" s="4"/>
    </row>
    <row r="460" ht="15.75" customHeight="1">
      <c r="A460" s="37"/>
      <c r="B460" s="37"/>
      <c r="C460" s="37"/>
      <c r="D460" s="38"/>
      <c r="E460" s="4"/>
      <c r="F460" s="47"/>
      <c r="G460" s="47"/>
      <c r="H460" s="4"/>
      <c r="I460" s="4"/>
      <c r="J460" s="4"/>
      <c r="K460" s="4"/>
      <c r="L460" s="4"/>
      <c r="M460" s="4"/>
      <c r="N460" s="4"/>
      <c r="O460" s="4"/>
      <c r="P460" s="4"/>
      <c r="Q460" s="4"/>
      <c r="R460" s="4"/>
      <c r="S460" s="4"/>
      <c r="T460" s="4"/>
      <c r="U460" s="4"/>
      <c r="V460" s="4"/>
      <c r="W460" s="4"/>
      <c r="X460" s="4"/>
      <c r="Y460" s="4"/>
      <c r="Z460" s="4"/>
      <c r="AA460" s="4"/>
    </row>
    <row r="461" ht="15.75" customHeight="1">
      <c r="A461" s="37"/>
      <c r="B461" s="37"/>
      <c r="C461" s="37"/>
      <c r="D461" s="38"/>
      <c r="E461" s="4"/>
      <c r="F461" s="47"/>
      <c r="G461" s="47"/>
      <c r="H461" s="4"/>
      <c r="I461" s="4"/>
      <c r="J461" s="4"/>
      <c r="K461" s="4"/>
      <c r="L461" s="4"/>
      <c r="M461" s="4"/>
      <c r="N461" s="4"/>
      <c r="O461" s="4"/>
      <c r="P461" s="4"/>
      <c r="Q461" s="4"/>
      <c r="R461" s="4"/>
      <c r="S461" s="4"/>
      <c r="T461" s="4"/>
      <c r="U461" s="4"/>
      <c r="V461" s="4"/>
      <c r="W461" s="4"/>
      <c r="X461" s="4"/>
      <c r="Y461" s="4"/>
      <c r="Z461" s="4"/>
      <c r="AA461" s="4"/>
    </row>
    <row r="462" ht="15.75" customHeight="1">
      <c r="A462" s="37"/>
      <c r="B462" s="37"/>
      <c r="C462" s="37"/>
      <c r="D462" s="38"/>
      <c r="E462" s="4"/>
      <c r="F462" s="47"/>
      <c r="G462" s="47"/>
      <c r="H462" s="4"/>
      <c r="I462" s="4"/>
      <c r="J462" s="4"/>
      <c r="K462" s="4"/>
      <c r="L462" s="4"/>
      <c r="M462" s="4"/>
      <c r="N462" s="4"/>
      <c r="O462" s="4"/>
      <c r="P462" s="4"/>
      <c r="Q462" s="4"/>
      <c r="R462" s="4"/>
      <c r="S462" s="4"/>
      <c r="T462" s="4"/>
      <c r="U462" s="4"/>
      <c r="V462" s="4"/>
      <c r="W462" s="4"/>
      <c r="X462" s="4"/>
      <c r="Y462" s="4"/>
      <c r="Z462" s="4"/>
      <c r="AA462" s="4"/>
    </row>
    <row r="463" ht="15.75" customHeight="1">
      <c r="A463" s="37"/>
      <c r="B463" s="37"/>
      <c r="C463" s="37"/>
      <c r="D463" s="38"/>
      <c r="E463" s="4"/>
      <c r="F463" s="47"/>
      <c r="G463" s="47"/>
      <c r="H463" s="4"/>
      <c r="I463" s="4"/>
      <c r="J463" s="4"/>
      <c r="K463" s="4"/>
      <c r="L463" s="4"/>
      <c r="M463" s="4"/>
      <c r="N463" s="4"/>
      <c r="O463" s="4"/>
      <c r="P463" s="4"/>
      <c r="Q463" s="4"/>
      <c r="R463" s="4"/>
      <c r="S463" s="4"/>
      <c r="T463" s="4"/>
      <c r="U463" s="4"/>
      <c r="V463" s="4"/>
      <c r="W463" s="4"/>
      <c r="X463" s="4"/>
      <c r="Y463" s="4"/>
      <c r="Z463" s="4"/>
      <c r="AA463" s="4"/>
    </row>
    <row r="464" ht="15.75" customHeight="1">
      <c r="A464" s="37"/>
      <c r="B464" s="37"/>
      <c r="C464" s="37"/>
      <c r="D464" s="38"/>
      <c r="E464" s="4"/>
      <c r="F464" s="47"/>
      <c r="G464" s="47"/>
      <c r="H464" s="4"/>
      <c r="I464" s="4"/>
      <c r="J464" s="4"/>
      <c r="K464" s="4"/>
      <c r="L464" s="4"/>
      <c r="M464" s="4"/>
      <c r="N464" s="4"/>
      <c r="O464" s="4"/>
      <c r="P464" s="4"/>
      <c r="Q464" s="4"/>
      <c r="R464" s="4"/>
      <c r="S464" s="4"/>
      <c r="T464" s="4"/>
      <c r="U464" s="4"/>
      <c r="V464" s="4"/>
      <c r="W464" s="4"/>
      <c r="X464" s="4"/>
      <c r="Y464" s="4"/>
      <c r="Z464" s="4"/>
      <c r="AA464" s="4"/>
    </row>
    <row r="465" ht="15.75" customHeight="1">
      <c r="A465" s="37"/>
      <c r="B465" s="37"/>
      <c r="C465" s="37"/>
      <c r="D465" s="38"/>
      <c r="E465" s="4"/>
      <c r="F465" s="47"/>
      <c r="G465" s="47"/>
      <c r="H465" s="4"/>
      <c r="I465" s="4"/>
      <c r="J465" s="4"/>
      <c r="K465" s="4"/>
      <c r="L465" s="4"/>
      <c r="M465" s="4"/>
      <c r="N465" s="4"/>
      <c r="O465" s="4"/>
      <c r="P465" s="4"/>
      <c r="Q465" s="4"/>
      <c r="R465" s="4"/>
      <c r="S465" s="4"/>
      <c r="T465" s="4"/>
      <c r="U465" s="4"/>
      <c r="V465" s="4"/>
      <c r="W465" s="4"/>
      <c r="X465" s="4"/>
      <c r="Y465" s="4"/>
      <c r="Z465" s="4"/>
      <c r="AA465" s="4"/>
    </row>
    <row r="466" ht="15.75" customHeight="1">
      <c r="A466" s="37"/>
      <c r="B466" s="37"/>
      <c r="C466" s="37"/>
      <c r="D466" s="38"/>
      <c r="E466" s="4"/>
      <c r="F466" s="47"/>
      <c r="G466" s="47"/>
      <c r="H466" s="4"/>
      <c r="I466" s="4"/>
      <c r="J466" s="4"/>
      <c r="K466" s="4"/>
      <c r="L466" s="4"/>
      <c r="M466" s="4"/>
      <c r="N466" s="4"/>
      <c r="O466" s="4"/>
      <c r="P466" s="4"/>
      <c r="Q466" s="4"/>
      <c r="R466" s="4"/>
      <c r="S466" s="4"/>
      <c r="T466" s="4"/>
      <c r="U466" s="4"/>
      <c r="V466" s="4"/>
      <c r="W466" s="4"/>
      <c r="X466" s="4"/>
      <c r="Y466" s="4"/>
      <c r="Z466" s="4"/>
      <c r="AA466" s="4"/>
    </row>
    <row r="467" ht="15.75" customHeight="1">
      <c r="A467" s="37"/>
      <c r="B467" s="37"/>
      <c r="C467" s="37"/>
      <c r="D467" s="38"/>
      <c r="E467" s="4"/>
      <c r="F467" s="47"/>
      <c r="G467" s="47"/>
      <c r="H467" s="4"/>
      <c r="I467" s="4"/>
      <c r="J467" s="4"/>
      <c r="K467" s="4"/>
      <c r="L467" s="4"/>
      <c r="M467" s="4"/>
      <c r="N467" s="4"/>
      <c r="O467" s="4"/>
      <c r="P467" s="4"/>
      <c r="Q467" s="4"/>
      <c r="R467" s="4"/>
      <c r="S467" s="4"/>
      <c r="T467" s="4"/>
      <c r="U467" s="4"/>
      <c r="V467" s="4"/>
      <c r="W467" s="4"/>
      <c r="X467" s="4"/>
      <c r="Y467" s="4"/>
      <c r="Z467" s="4"/>
      <c r="AA467" s="4"/>
    </row>
    <row r="468" ht="15.75" customHeight="1">
      <c r="A468" s="37"/>
      <c r="B468" s="37"/>
      <c r="C468" s="37"/>
      <c r="D468" s="38"/>
      <c r="E468" s="4"/>
      <c r="F468" s="47"/>
      <c r="G468" s="47"/>
      <c r="H468" s="4"/>
      <c r="I468" s="4"/>
      <c r="J468" s="4"/>
      <c r="K468" s="4"/>
      <c r="L468" s="4"/>
      <c r="M468" s="4"/>
      <c r="N468" s="4"/>
      <c r="O468" s="4"/>
      <c r="P468" s="4"/>
      <c r="Q468" s="4"/>
      <c r="R468" s="4"/>
      <c r="S468" s="4"/>
      <c r="T468" s="4"/>
      <c r="U468" s="4"/>
      <c r="V468" s="4"/>
      <c r="W468" s="4"/>
      <c r="X468" s="4"/>
      <c r="Y468" s="4"/>
      <c r="Z468" s="4"/>
      <c r="AA468" s="4"/>
    </row>
    <row r="469" ht="15.75" customHeight="1">
      <c r="A469" s="37"/>
      <c r="B469" s="37"/>
      <c r="C469" s="37"/>
      <c r="D469" s="38"/>
      <c r="E469" s="4"/>
      <c r="F469" s="47"/>
      <c r="G469" s="47"/>
      <c r="H469" s="4"/>
      <c r="I469" s="4"/>
      <c r="J469" s="4"/>
      <c r="K469" s="4"/>
      <c r="L469" s="4"/>
      <c r="M469" s="4"/>
      <c r="N469" s="4"/>
      <c r="O469" s="4"/>
      <c r="P469" s="4"/>
      <c r="Q469" s="4"/>
      <c r="R469" s="4"/>
      <c r="S469" s="4"/>
      <c r="T469" s="4"/>
      <c r="U469" s="4"/>
      <c r="V469" s="4"/>
      <c r="W469" s="4"/>
      <c r="X469" s="4"/>
      <c r="Y469" s="4"/>
      <c r="Z469" s="4"/>
      <c r="AA469" s="4"/>
    </row>
    <row r="470" ht="15.75" customHeight="1">
      <c r="A470" s="37"/>
      <c r="B470" s="37"/>
      <c r="C470" s="37"/>
      <c r="D470" s="38"/>
      <c r="E470" s="4"/>
      <c r="F470" s="47"/>
      <c r="G470" s="47"/>
      <c r="H470" s="4"/>
      <c r="I470" s="4"/>
      <c r="J470" s="4"/>
      <c r="K470" s="4"/>
      <c r="L470" s="4"/>
      <c r="M470" s="4"/>
      <c r="N470" s="4"/>
      <c r="O470" s="4"/>
      <c r="P470" s="4"/>
      <c r="Q470" s="4"/>
      <c r="R470" s="4"/>
      <c r="S470" s="4"/>
      <c r="T470" s="4"/>
      <c r="U470" s="4"/>
      <c r="V470" s="4"/>
      <c r="W470" s="4"/>
      <c r="X470" s="4"/>
      <c r="Y470" s="4"/>
      <c r="Z470" s="4"/>
      <c r="AA470" s="4"/>
    </row>
    <row r="471" ht="15.75" customHeight="1">
      <c r="A471" s="37"/>
      <c r="B471" s="37"/>
      <c r="C471" s="37"/>
      <c r="D471" s="38"/>
      <c r="E471" s="4"/>
      <c r="F471" s="47"/>
      <c r="G471" s="47"/>
      <c r="H471" s="4"/>
      <c r="I471" s="4"/>
      <c r="J471" s="4"/>
      <c r="K471" s="4"/>
      <c r="L471" s="4"/>
      <c r="M471" s="4"/>
      <c r="N471" s="4"/>
      <c r="O471" s="4"/>
      <c r="P471" s="4"/>
      <c r="Q471" s="4"/>
      <c r="R471" s="4"/>
      <c r="S471" s="4"/>
      <c r="T471" s="4"/>
      <c r="U471" s="4"/>
      <c r="V471" s="4"/>
      <c r="W471" s="4"/>
      <c r="X471" s="4"/>
      <c r="Y471" s="4"/>
      <c r="Z471" s="4"/>
      <c r="AA471" s="4"/>
    </row>
    <row r="472" ht="15.75" customHeight="1">
      <c r="A472" s="37"/>
      <c r="B472" s="37"/>
      <c r="C472" s="37"/>
      <c r="D472" s="38"/>
      <c r="E472" s="4"/>
      <c r="F472" s="47"/>
      <c r="G472" s="47"/>
      <c r="H472" s="4"/>
      <c r="I472" s="4"/>
      <c r="J472" s="4"/>
      <c r="K472" s="4"/>
      <c r="L472" s="4"/>
      <c r="M472" s="4"/>
      <c r="N472" s="4"/>
      <c r="O472" s="4"/>
      <c r="P472" s="4"/>
      <c r="Q472" s="4"/>
      <c r="R472" s="4"/>
      <c r="S472" s="4"/>
      <c r="T472" s="4"/>
      <c r="U472" s="4"/>
      <c r="V472" s="4"/>
      <c r="W472" s="4"/>
      <c r="X472" s="4"/>
      <c r="Y472" s="4"/>
      <c r="Z472" s="4"/>
      <c r="AA472" s="4"/>
    </row>
    <row r="473" ht="15.75" customHeight="1">
      <c r="A473" s="37"/>
      <c r="B473" s="37"/>
      <c r="C473" s="37"/>
      <c r="D473" s="38"/>
      <c r="E473" s="4"/>
      <c r="F473" s="47"/>
      <c r="G473" s="47"/>
      <c r="H473" s="4"/>
      <c r="I473" s="4"/>
      <c r="J473" s="4"/>
      <c r="K473" s="4"/>
      <c r="L473" s="4"/>
      <c r="M473" s="4"/>
      <c r="N473" s="4"/>
      <c r="O473" s="4"/>
      <c r="P473" s="4"/>
      <c r="Q473" s="4"/>
      <c r="R473" s="4"/>
      <c r="S473" s="4"/>
      <c r="T473" s="4"/>
      <c r="U473" s="4"/>
      <c r="V473" s="4"/>
      <c r="W473" s="4"/>
      <c r="X473" s="4"/>
      <c r="Y473" s="4"/>
      <c r="Z473" s="4"/>
      <c r="AA473" s="4"/>
    </row>
    <row r="474" ht="15.75" customHeight="1">
      <c r="A474" s="37"/>
      <c r="B474" s="37"/>
      <c r="C474" s="37"/>
      <c r="D474" s="38"/>
      <c r="E474" s="4"/>
      <c r="F474" s="47"/>
      <c r="G474" s="47"/>
      <c r="H474" s="4"/>
      <c r="I474" s="4"/>
      <c r="J474" s="4"/>
      <c r="K474" s="4"/>
      <c r="L474" s="4"/>
      <c r="M474" s="4"/>
      <c r="N474" s="4"/>
      <c r="O474" s="4"/>
      <c r="P474" s="4"/>
      <c r="Q474" s="4"/>
      <c r="R474" s="4"/>
      <c r="S474" s="4"/>
      <c r="T474" s="4"/>
      <c r="U474" s="4"/>
      <c r="V474" s="4"/>
      <c r="W474" s="4"/>
      <c r="X474" s="4"/>
      <c r="Y474" s="4"/>
      <c r="Z474" s="4"/>
      <c r="AA474" s="4"/>
    </row>
    <row r="475" ht="15.75" customHeight="1">
      <c r="A475" s="37"/>
      <c r="B475" s="37"/>
      <c r="C475" s="37"/>
      <c r="D475" s="38"/>
      <c r="E475" s="4"/>
      <c r="F475" s="47"/>
      <c r="G475" s="47"/>
      <c r="H475" s="4"/>
      <c r="I475" s="4"/>
      <c r="J475" s="4"/>
      <c r="K475" s="4"/>
      <c r="L475" s="4"/>
      <c r="M475" s="4"/>
      <c r="N475" s="4"/>
      <c r="O475" s="4"/>
      <c r="P475" s="4"/>
      <c r="Q475" s="4"/>
      <c r="R475" s="4"/>
      <c r="S475" s="4"/>
      <c r="T475" s="4"/>
      <c r="U475" s="4"/>
      <c r="V475" s="4"/>
      <c r="W475" s="4"/>
      <c r="X475" s="4"/>
      <c r="Y475" s="4"/>
      <c r="Z475" s="4"/>
      <c r="AA475" s="4"/>
    </row>
    <row r="476" ht="15.75" customHeight="1">
      <c r="A476" s="37"/>
      <c r="B476" s="37"/>
      <c r="C476" s="37"/>
      <c r="D476" s="38"/>
      <c r="E476" s="4"/>
      <c r="F476" s="47"/>
      <c r="G476" s="47"/>
      <c r="H476" s="4"/>
      <c r="I476" s="4"/>
      <c r="J476" s="4"/>
      <c r="K476" s="4"/>
      <c r="L476" s="4"/>
      <c r="M476" s="4"/>
      <c r="N476" s="4"/>
      <c r="O476" s="4"/>
      <c r="P476" s="4"/>
      <c r="Q476" s="4"/>
      <c r="R476" s="4"/>
      <c r="S476" s="4"/>
      <c r="T476" s="4"/>
      <c r="U476" s="4"/>
      <c r="V476" s="4"/>
      <c r="W476" s="4"/>
      <c r="X476" s="4"/>
      <c r="Y476" s="4"/>
      <c r="Z476" s="4"/>
      <c r="AA476" s="4"/>
    </row>
    <row r="477" ht="15.75" customHeight="1">
      <c r="A477" s="37"/>
      <c r="B477" s="37"/>
      <c r="C477" s="37"/>
      <c r="D477" s="38"/>
      <c r="E477" s="4"/>
      <c r="F477" s="47"/>
      <c r="G477" s="47"/>
      <c r="H477" s="4"/>
      <c r="I477" s="4"/>
      <c r="J477" s="4"/>
      <c r="K477" s="4"/>
      <c r="L477" s="4"/>
      <c r="M477" s="4"/>
      <c r="N477" s="4"/>
      <c r="O477" s="4"/>
      <c r="P477" s="4"/>
      <c r="Q477" s="4"/>
      <c r="R477" s="4"/>
      <c r="S477" s="4"/>
      <c r="T477" s="4"/>
      <c r="U477" s="4"/>
      <c r="V477" s="4"/>
      <c r="W477" s="4"/>
      <c r="X477" s="4"/>
      <c r="Y477" s="4"/>
      <c r="Z477" s="4"/>
      <c r="AA477" s="4"/>
    </row>
    <row r="478" ht="15.75" customHeight="1">
      <c r="A478" s="37"/>
      <c r="B478" s="37"/>
      <c r="C478" s="37"/>
      <c r="D478" s="38"/>
      <c r="E478" s="4"/>
      <c r="F478" s="47"/>
      <c r="G478" s="47"/>
      <c r="H478" s="4"/>
      <c r="I478" s="4"/>
      <c r="J478" s="4"/>
      <c r="K478" s="4"/>
      <c r="L478" s="4"/>
      <c r="M478" s="4"/>
      <c r="N478" s="4"/>
      <c r="O478" s="4"/>
      <c r="P478" s="4"/>
      <c r="Q478" s="4"/>
      <c r="R478" s="4"/>
      <c r="S478" s="4"/>
      <c r="T478" s="4"/>
      <c r="U478" s="4"/>
      <c r="V478" s="4"/>
      <c r="W478" s="4"/>
      <c r="X478" s="4"/>
      <c r="Y478" s="4"/>
      <c r="Z478" s="4"/>
      <c r="AA478" s="4"/>
    </row>
    <row r="479" ht="15.75" customHeight="1">
      <c r="A479" s="37"/>
      <c r="B479" s="37"/>
      <c r="C479" s="37"/>
      <c r="D479" s="38"/>
      <c r="E479" s="4"/>
      <c r="F479" s="47"/>
      <c r="G479" s="47"/>
      <c r="H479" s="4"/>
      <c r="I479" s="4"/>
      <c r="J479" s="4"/>
      <c r="K479" s="4"/>
      <c r="L479" s="4"/>
      <c r="M479" s="4"/>
      <c r="N479" s="4"/>
      <c r="O479" s="4"/>
      <c r="P479" s="4"/>
      <c r="Q479" s="4"/>
      <c r="R479" s="4"/>
      <c r="S479" s="4"/>
      <c r="T479" s="4"/>
      <c r="U479" s="4"/>
      <c r="V479" s="4"/>
      <c r="W479" s="4"/>
      <c r="X479" s="4"/>
      <c r="Y479" s="4"/>
      <c r="Z479" s="4"/>
      <c r="AA479" s="4"/>
    </row>
    <row r="480" ht="15.75" customHeight="1">
      <c r="A480" s="37"/>
      <c r="B480" s="37"/>
      <c r="C480" s="37"/>
      <c r="D480" s="38"/>
      <c r="E480" s="4"/>
      <c r="F480" s="47"/>
      <c r="G480" s="47"/>
      <c r="H480" s="4"/>
      <c r="I480" s="4"/>
      <c r="J480" s="4"/>
      <c r="K480" s="4"/>
      <c r="L480" s="4"/>
      <c r="M480" s="4"/>
      <c r="N480" s="4"/>
      <c r="O480" s="4"/>
      <c r="P480" s="4"/>
      <c r="Q480" s="4"/>
      <c r="R480" s="4"/>
      <c r="S480" s="4"/>
      <c r="T480" s="4"/>
      <c r="U480" s="4"/>
      <c r="V480" s="4"/>
      <c r="W480" s="4"/>
      <c r="X480" s="4"/>
      <c r="Y480" s="4"/>
      <c r="Z480" s="4"/>
      <c r="AA480" s="4"/>
    </row>
    <row r="481" ht="15.75" customHeight="1">
      <c r="A481" s="37"/>
      <c r="B481" s="37"/>
      <c r="C481" s="37"/>
      <c r="D481" s="38"/>
      <c r="E481" s="4"/>
      <c r="F481" s="47"/>
      <c r="G481" s="47"/>
      <c r="H481" s="4"/>
      <c r="I481" s="4"/>
      <c r="J481" s="4"/>
      <c r="K481" s="4"/>
      <c r="L481" s="4"/>
      <c r="M481" s="4"/>
      <c r="N481" s="4"/>
      <c r="O481" s="4"/>
      <c r="P481" s="4"/>
      <c r="Q481" s="4"/>
      <c r="R481" s="4"/>
      <c r="S481" s="4"/>
      <c r="T481" s="4"/>
      <c r="U481" s="4"/>
      <c r="V481" s="4"/>
      <c r="W481" s="4"/>
      <c r="X481" s="4"/>
      <c r="Y481" s="4"/>
      <c r="Z481" s="4"/>
      <c r="AA481" s="4"/>
    </row>
    <row r="482" ht="15.75" customHeight="1">
      <c r="A482" s="37"/>
      <c r="B482" s="37"/>
      <c r="C482" s="37"/>
      <c r="D482" s="38"/>
      <c r="E482" s="4"/>
      <c r="F482" s="47"/>
      <c r="G482" s="47"/>
      <c r="H482" s="4"/>
      <c r="I482" s="4"/>
      <c r="J482" s="4"/>
      <c r="K482" s="4"/>
      <c r="L482" s="4"/>
      <c r="M482" s="4"/>
      <c r="N482" s="4"/>
      <c r="O482" s="4"/>
      <c r="P482" s="4"/>
      <c r="Q482" s="4"/>
      <c r="R482" s="4"/>
      <c r="S482" s="4"/>
      <c r="T482" s="4"/>
      <c r="U482" s="4"/>
      <c r="V482" s="4"/>
      <c r="W482" s="4"/>
      <c r="X482" s="4"/>
      <c r="Y482" s="4"/>
      <c r="Z482" s="4"/>
      <c r="AA482" s="4"/>
    </row>
    <row r="483" ht="15.75" customHeight="1">
      <c r="A483" s="37"/>
      <c r="B483" s="37"/>
      <c r="C483" s="37"/>
      <c r="D483" s="38"/>
      <c r="E483" s="4"/>
      <c r="F483" s="47"/>
      <c r="G483" s="47"/>
      <c r="H483" s="4"/>
      <c r="I483" s="4"/>
      <c r="J483" s="4"/>
      <c r="K483" s="4"/>
      <c r="L483" s="4"/>
      <c r="M483" s="4"/>
      <c r="N483" s="4"/>
      <c r="O483" s="4"/>
      <c r="P483" s="4"/>
      <c r="Q483" s="4"/>
      <c r="R483" s="4"/>
      <c r="S483" s="4"/>
      <c r="T483" s="4"/>
      <c r="U483" s="4"/>
      <c r="V483" s="4"/>
      <c r="W483" s="4"/>
      <c r="X483" s="4"/>
      <c r="Y483" s="4"/>
      <c r="Z483" s="4"/>
      <c r="AA483" s="4"/>
    </row>
    <row r="484" ht="15.75" customHeight="1">
      <c r="A484" s="37"/>
      <c r="B484" s="37"/>
      <c r="C484" s="37"/>
      <c r="D484" s="38"/>
      <c r="E484" s="4"/>
      <c r="F484" s="47"/>
      <c r="G484" s="47"/>
      <c r="H484" s="4"/>
      <c r="I484" s="4"/>
      <c r="J484" s="4"/>
      <c r="K484" s="4"/>
      <c r="L484" s="4"/>
      <c r="M484" s="4"/>
      <c r="N484" s="4"/>
      <c r="O484" s="4"/>
      <c r="P484" s="4"/>
      <c r="Q484" s="4"/>
      <c r="R484" s="4"/>
      <c r="S484" s="4"/>
      <c r="T484" s="4"/>
      <c r="U484" s="4"/>
      <c r="V484" s="4"/>
      <c r="W484" s="4"/>
      <c r="X484" s="4"/>
      <c r="Y484" s="4"/>
      <c r="Z484" s="4"/>
      <c r="AA484" s="4"/>
    </row>
    <row r="485" ht="15.75" customHeight="1">
      <c r="A485" s="37"/>
      <c r="B485" s="37"/>
      <c r="C485" s="37"/>
      <c r="D485" s="38"/>
      <c r="E485" s="4"/>
      <c r="F485" s="47"/>
      <c r="G485" s="47"/>
      <c r="H485" s="4"/>
      <c r="I485" s="4"/>
      <c r="J485" s="4"/>
      <c r="K485" s="4"/>
      <c r="L485" s="4"/>
      <c r="M485" s="4"/>
      <c r="N485" s="4"/>
      <c r="O485" s="4"/>
      <c r="P485" s="4"/>
      <c r="Q485" s="4"/>
      <c r="R485" s="4"/>
      <c r="S485" s="4"/>
      <c r="T485" s="4"/>
      <c r="U485" s="4"/>
      <c r="V485" s="4"/>
      <c r="W485" s="4"/>
      <c r="X485" s="4"/>
      <c r="Y485" s="4"/>
      <c r="Z485" s="4"/>
      <c r="AA485" s="4"/>
    </row>
    <row r="486" ht="15.75" customHeight="1">
      <c r="A486" s="37"/>
      <c r="B486" s="37"/>
      <c r="C486" s="37"/>
      <c r="D486" s="38"/>
      <c r="E486" s="4"/>
      <c r="F486" s="47"/>
      <c r="G486" s="47"/>
      <c r="H486" s="4"/>
      <c r="I486" s="4"/>
      <c r="J486" s="4"/>
      <c r="K486" s="4"/>
      <c r="L486" s="4"/>
      <c r="M486" s="4"/>
      <c r="N486" s="4"/>
      <c r="O486" s="4"/>
      <c r="P486" s="4"/>
      <c r="Q486" s="4"/>
      <c r="R486" s="4"/>
      <c r="S486" s="4"/>
      <c r="T486" s="4"/>
      <c r="U486" s="4"/>
      <c r="V486" s="4"/>
      <c r="W486" s="4"/>
      <c r="X486" s="4"/>
      <c r="Y486" s="4"/>
      <c r="Z486" s="4"/>
      <c r="AA486" s="4"/>
    </row>
    <row r="487" ht="15.75" customHeight="1">
      <c r="A487" s="37"/>
      <c r="B487" s="37"/>
      <c r="C487" s="37"/>
      <c r="D487" s="38"/>
      <c r="E487" s="4"/>
      <c r="F487" s="47"/>
      <c r="G487" s="47"/>
      <c r="H487" s="4"/>
      <c r="I487" s="4"/>
      <c r="J487" s="4"/>
      <c r="K487" s="4"/>
      <c r="L487" s="4"/>
      <c r="M487" s="4"/>
      <c r="N487" s="4"/>
      <c r="O487" s="4"/>
      <c r="P487" s="4"/>
      <c r="Q487" s="4"/>
      <c r="R487" s="4"/>
      <c r="S487" s="4"/>
      <c r="T487" s="4"/>
      <c r="U487" s="4"/>
      <c r="V487" s="4"/>
      <c r="W487" s="4"/>
      <c r="X487" s="4"/>
      <c r="Y487" s="4"/>
      <c r="Z487" s="4"/>
      <c r="AA487" s="4"/>
    </row>
    <row r="488" ht="15.75" customHeight="1">
      <c r="A488" s="37"/>
      <c r="B488" s="37"/>
      <c r="C488" s="37"/>
      <c r="D488" s="38"/>
      <c r="E488" s="4"/>
      <c r="F488" s="47"/>
      <c r="G488" s="47"/>
      <c r="H488" s="4"/>
      <c r="I488" s="4"/>
      <c r="J488" s="4"/>
      <c r="K488" s="4"/>
      <c r="L488" s="4"/>
      <c r="M488" s="4"/>
      <c r="N488" s="4"/>
      <c r="O488" s="4"/>
      <c r="P488" s="4"/>
      <c r="Q488" s="4"/>
      <c r="R488" s="4"/>
      <c r="S488" s="4"/>
      <c r="T488" s="4"/>
      <c r="U488" s="4"/>
      <c r="V488" s="4"/>
      <c r="W488" s="4"/>
      <c r="X488" s="4"/>
      <c r="Y488" s="4"/>
      <c r="Z488" s="4"/>
      <c r="AA488" s="4"/>
    </row>
    <row r="489" ht="15.75" customHeight="1">
      <c r="A489" s="37"/>
      <c r="B489" s="37"/>
      <c r="C489" s="37"/>
      <c r="D489" s="38"/>
      <c r="E489" s="4"/>
      <c r="F489" s="47"/>
      <c r="G489" s="47"/>
      <c r="H489" s="4"/>
      <c r="I489" s="4"/>
      <c r="J489" s="4"/>
      <c r="K489" s="4"/>
      <c r="L489" s="4"/>
      <c r="M489" s="4"/>
      <c r="N489" s="4"/>
      <c r="O489" s="4"/>
      <c r="P489" s="4"/>
      <c r="Q489" s="4"/>
      <c r="R489" s="4"/>
      <c r="S489" s="4"/>
      <c r="T489" s="4"/>
      <c r="U489" s="4"/>
      <c r="V489" s="4"/>
      <c r="W489" s="4"/>
      <c r="X489" s="4"/>
      <c r="Y489" s="4"/>
      <c r="Z489" s="4"/>
      <c r="AA489" s="4"/>
    </row>
    <row r="490" ht="15.75" customHeight="1">
      <c r="A490" s="37"/>
      <c r="B490" s="37"/>
      <c r="C490" s="37"/>
      <c r="D490" s="38"/>
      <c r="E490" s="4"/>
      <c r="F490" s="47"/>
      <c r="G490" s="47"/>
      <c r="H490" s="4"/>
      <c r="I490" s="4"/>
      <c r="J490" s="4"/>
      <c r="K490" s="4"/>
      <c r="L490" s="4"/>
      <c r="M490" s="4"/>
      <c r="N490" s="4"/>
      <c r="O490" s="4"/>
      <c r="P490" s="4"/>
      <c r="Q490" s="4"/>
      <c r="R490" s="4"/>
      <c r="S490" s="4"/>
      <c r="T490" s="4"/>
      <c r="U490" s="4"/>
      <c r="V490" s="4"/>
      <c r="W490" s="4"/>
      <c r="X490" s="4"/>
      <c r="Y490" s="4"/>
      <c r="Z490" s="4"/>
      <c r="AA490" s="4"/>
    </row>
    <row r="491" ht="15.75" customHeight="1">
      <c r="A491" s="37"/>
      <c r="B491" s="37"/>
      <c r="C491" s="37"/>
      <c r="D491" s="38"/>
      <c r="E491" s="4"/>
      <c r="F491" s="47"/>
      <c r="G491" s="47"/>
      <c r="H491" s="4"/>
      <c r="I491" s="4"/>
      <c r="J491" s="4"/>
      <c r="K491" s="4"/>
      <c r="L491" s="4"/>
      <c r="M491" s="4"/>
      <c r="N491" s="4"/>
      <c r="O491" s="4"/>
      <c r="P491" s="4"/>
      <c r="Q491" s="4"/>
      <c r="R491" s="4"/>
      <c r="S491" s="4"/>
      <c r="T491" s="4"/>
      <c r="U491" s="4"/>
      <c r="V491" s="4"/>
      <c r="W491" s="4"/>
      <c r="X491" s="4"/>
      <c r="Y491" s="4"/>
      <c r="Z491" s="4"/>
      <c r="AA491" s="4"/>
    </row>
    <row r="492" ht="15.75" customHeight="1">
      <c r="A492" s="37"/>
      <c r="B492" s="37"/>
      <c r="C492" s="37"/>
      <c r="D492" s="38"/>
      <c r="E492" s="4"/>
      <c r="F492" s="47"/>
      <c r="G492" s="47"/>
      <c r="H492" s="4"/>
      <c r="I492" s="4"/>
      <c r="J492" s="4"/>
      <c r="K492" s="4"/>
      <c r="L492" s="4"/>
      <c r="M492" s="4"/>
      <c r="N492" s="4"/>
      <c r="O492" s="4"/>
      <c r="P492" s="4"/>
      <c r="Q492" s="4"/>
      <c r="R492" s="4"/>
      <c r="S492" s="4"/>
      <c r="T492" s="4"/>
      <c r="U492" s="4"/>
      <c r="V492" s="4"/>
      <c r="W492" s="4"/>
      <c r="X492" s="4"/>
      <c r="Y492" s="4"/>
      <c r="Z492" s="4"/>
      <c r="AA492" s="4"/>
    </row>
    <row r="493" ht="15.75" customHeight="1">
      <c r="A493" s="37"/>
      <c r="B493" s="37"/>
      <c r="C493" s="37"/>
      <c r="D493" s="38"/>
      <c r="E493" s="4"/>
      <c r="F493" s="47"/>
      <c r="G493" s="47"/>
      <c r="H493" s="4"/>
      <c r="I493" s="4"/>
      <c r="J493" s="4"/>
      <c r="K493" s="4"/>
      <c r="L493" s="4"/>
      <c r="M493" s="4"/>
      <c r="N493" s="4"/>
      <c r="O493" s="4"/>
      <c r="P493" s="4"/>
      <c r="Q493" s="4"/>
      <c r="R493" s="4"/>
      <c r="S493" s="4"/>
      <c r="T493" s="4"/>
      <c r="U493" s="4"/>
      <c r="V493" s="4"/>
      <c r="W493" s="4"/>
      <c r="X493" s="4"/>
      <c r="Y493" s="4"/>
      <c r="Z493" s="4"/>
      <c r="AA493" s="4"/>
    </row>
    <row r="494" ht="15.75" customHeight="1">
      <c r="A494" s="37"/>
      <c r="B494" s="37"/>
      <c r="C494" s="37"/>
      <c r="D494" s="38"/>
      <c r="E494" s="4"/>
      <c r="F494" s="47"/>
      <c r="G494" s="47"/>
      <c r="H494" s="4"/>
      <c r="I494" s="4"/>
      <c r="J494" s="4"/>
      <c r="K494" s="4"/>
      <c r="L494" s="4"/>
      <c r="M494" s="4"/>
      <c r="N494" s="4"/>
      <c r="O494" s="4"/>
      <c r="P494" s="4"/>
      <c r="Q494" s="4"/>
      <c r="R494" s="4"/>
      <c r="S494" s="4"/>
      <c r="T494" s="4"/>
      <c r="U494" s="4"/>
      <c r="V494" s="4"/>
      <c r="W494" s="4"/>
      <c r="X494" s="4"/>
      <c r="Y494" s="4"/>
      <c r="Z494" s="4"/>
      <c r="AA494" s="4"/>
    </row>
    <row r="495" ht="15.75" customHeight="1">
      <c r="A495" s="37"/>
      <c r="B495" s="37"/>
      <c r="C495" s="37"/>
      <c r="D495" s="38"/>
      <c r="E495" s="4"/>
      <c r="F495" s="47"/>
      <c r="G495" s="47"/>
      <c r="H495" s="4"/>
      <c r="I495" s="4"/>
      <c r="J495" s="4"/>
      <c r="K495" s="4"/>
      <c r="L495" s="4"/>
      <c r="M495" s="4"/>
      <c r="N495" s="4"/>
      <c r="O495" s="4"/>
      <c r="P495" s="4"/>
      <c r="Q495" s="4"/>
      <c r="R495" s="4"/>
      <c r="S495" s="4"/>
      <c r="T495" s="4"/>
      <c r="U495" s="4"/>
      <c r="V495" s="4"/>
      <c r="W495" s="4"/>
      <c r="X495" s="4"/>
      <c r="Y495" s="4"/>
      <c r="Z495" s="4"/>
      <c r="AA495" s="4"/>
    </row>
    <row r="496" ht="15.75" customHeight="1">
      <c r="A496" s="37"/>
      <c r="B496" s="37"/>
      <c r="C496" s="37"/>
      <c r="D496" s="38"/>
      <c r="E496" s="4"/>
      <c r="F496" s="47"/>
      <c r="G496" s="47"/>
      <c r="H496" s="4"/>
      <c r="I496" s="4"/>
      <c r="J496" s="4"/>
      <c r="K496" s="4"/>
      <c r="L496" s="4"/>
      <c r="M496" s="4"/>
      <c r="N496" s="4"/>
      <c r="O496" s="4"/>
      <c r="P496" s="4"/>
      <c r="Q496" s="4"/>
      <c r="R496" s="4"/>
      <c r="S496" s="4"/>
      <c r="T496" s="4"/>
      <c r="U496" s="4"/>
      <c r="V496" s="4"/>
      <c r="W496" s="4"/>
      <c r="X496" s="4"/>
      <c r="Y496" s="4"/>
      <c r="Z496" s="4"/>
      <c r="AA496" s="4"/>
    </row>
    <row r="497" ht="15.75" customHeight="1">
      <c r="A497" s="37"/>
      <c r="B497" s="37"/>
      <c r="C497" s="37"/>
      <c r="D497" s="38"/>
      <c r="E497" s="4"/>
      <c r="F497" s="47"/>
      <c r="G497" s="47"/>
      <c r="H497" s="4"/>
      <c r="I497" s="4"/>
      <c r="J497" s="4"/>
      <c r="K497" s="4"/>
      <c r="L497" s="4"/>
      <c r="M497" s="4"/>
      <c r="N497" s="4"/>
      <c r="O497" s="4"/>
      <c r="P497" s="4"/>
      <c r="Q497" s="4"/>
      <c r="R497" s="4"/>
      <c r="S497" s="4"/>
      <c r="T497" s="4"/>
      <c r="U497" s="4"/>
      <c r="V497" s="4"/>
      <c r="W497" s="4"/>
      <c r="X497" s="4"/>
      <c r="Y497" s="4"/>
      <c r="Z497" s="4"/>
      <c r="AA497" s="4"/>
    </row>
    <row r="498" ht="15.75" customHeight="1">
      <c r="A498" s="37"/>
      <c r="B498" s="37"/>
      <c r="C498" s="37"/>
      <c r="D498" s="38"/>
      <c r="E498" s="4"/>
      <c r="F498" s="47"/>
      <c r="G498" s="47"/>
      <c r="H498" s="4"/>
      <c r="I498" s="4"/>
      <c r="J498" s="4"/>
      <c r="K498" s="4"/>
      <c r="L498" s="4"/>
      <c r="M498" s="4"/>
      <c r="N498" s="4"/>
      <c r="O498" s="4"/>
      <c r="P498" s="4"/>
      <c r="Q498" s="4"/>
      <c r="R498" s="4"/>
      <c r="S498" s="4"/>
      <c r="T498" s="4"/>
      <c r="U498" s="4"/>
      <c r="V498" s="4"/>
      <c r="W498" s="4"/>
      <c r="X498" s="4"/>
      <c r="Y498" s="4"/>
      <c r="Z498" s="4"/>
      <c r="AA498" s="4"/>
    </row>
    <row r="499" ht="15.75" customHeight="1">
      <c r="A499" s="37"/>
      <c r="B499" s="37"/>
      <c r="C499" s="37"/>
      <c r="D499" s="38"/>
      <c r="E499" s="4"/>
      <c r="F499" s="47"/>
      <c r="G499" s="47"/>
      <c r="H499" s="4"/>
      <c r="I499" s="4"/>
      <c r="J499" s="4"/>
      <c r="K499" s="4"/>
      <c r="L499" s="4"/>
      <c r="M499" s="4"/>
      <c r="N499" s="4"/>
      <c r="O499" s="4"/>
      <c r="P499" s="4"/>
      <c r="Q499" s="4"/>
      <c r="R499" s="4"/>
      <c r="S499" s="4"/>
      <c r="T499" s="4"/>
      <c r="U499" s="4"/>
      <c r="V499" s="4"/>
      <c r="W499" s="4"/>
      <c r="X499" s="4"/>
      <c r="Y499" s="4"/>
      <c r="Z499" s="4"/>
      <c r="AA499" s="4"/>
    </row>
    <row r="500" ht="15.75" customHeight="1">
      <c r="A500" s="37"/>
      <c r="B500" s="37"/>
      <c r="C500" s="37"/>
      <c r="D500" s="38"/>
      <c r="E500" s="4"/>
      <c r="F500" s="47"/>
      <c r="G500" s="47"/>
      <c r="H500" s="4"/>
      <c r="I500" s="4"/>
      <c r="J500" s="4"/>
      <c r="K500" s="4"/>
      <c r="L500" s="4"/>
      <c r="M500" s="4"/>
      <c r="N500" s="4"/>
      <c r="O500" s="4"/>
      <c r="P500" s="4"/>
      <c r="Q500" s="4"/>
      <c r="R500" s="4"/>
      <c r="S500" s="4"/>
      <c r="T500" s="4"/>
      <c r="U500" s="4"/>
      <c r="V500" s="4"/>
      <c r="W500" s="4"/>
      <c r="X500" s="4"/>
      <c r="Y500" s="4"/>
      <c r="Z500" s="4"/>
      <c r="AA500" s="4"/>
    </row>
    <row r="501" ht="15.75" customHeight="1">
      <c r="A501" s="37"/>
      <c r="B501" s="37"/>
      <c r="C501" s="37"/>
      <c r="D501" s="38"/>
      <c r="E501" s="4"/>
      <c r="F501" s="47"/>
      <c r="G501" s="47"/>
      <c r="H501" s="4"/>
      <c r="I501" s="4"/>
      <c r="J501" s="4"/>
      <c r="K501" s="4"/>
      <c r="L501" s="4"/>
      <c r="M501" s="4"/>
      <c r="N501" s="4"/>
      <c r="O501" s="4"/>
      <c r="P501" s="4"/>
      <c r="Q501" s="4"/>
      <c r="R501" s="4"/>
      <c r="S501" s="4"/>
      <c r="T501" s="4"/>
      <c r="U501" s="4"/>
      <c r="V501" s="4"/>
      <c r="W501" s="4"/>
      <c r="X501" s="4"/>
      <c r="Y501" s="4"/>
      <c r="Z501" s="4"/>
      <c r="AA501" s="4"/>
    </row>
    <row r="502" ht="15.75" customHeight="1">
      <c r="A502" s="37"/>
      <c r="B502" s="37"/>
      <c r="C502" s="37"/>
      <c r="D502" s="38"/>
      <c r="E502" s="4"/>
      <c r="F502" s="47"/>
      <c r="G502" s="47"/>
      <c r="H502" s="4"/>
      <c r="I502" s="4"/>
      <c r="J502" s="4"/>
      <c r="K502" s="4"/>
      <c r="L502" s="4"/>
      <c r="M502" s="4"/>
      <c r="N502" s="4"/>
      <c r="O502" s="4"/>
      <c r="P502" s="4"/>
      <c r="Q502" s="4"/>
      <c r="R502" s="4"/>
      <c r="S502" s="4"/>
      <c r="T502" s="4"/>
      <c r="U502" s="4"/>
      <c r="V502" s="4"/>
      <c r="W502" s="4"/>
      <c r="X502" s="4"/>
      <c r="Y502" s="4"/>
      <c r="Z502" s="4"/>
      <c r="AA502" s="4"/>
    </row>
    <row r="503" ht="15.75" customHeight="1">
      <c r="A503" s="37"/>
      <c r="B503" s="37"/>
      <c r="C503" s="37"/>
      <c r="D503" s="38"/>
      <c r="E503" s="4"/>
      <c r="F503" s="47"/>
      <c r="G503" s="47"/>
      <c r="H503" s="4"/>
      <c r="I503" s="4"/>
      <c r="J503" s="4"/>
      <c r="K503" s="4"/>
      <c r="L503" s="4"/>
      <c r="M503" s="4"/>
      <c r="N503" s="4"/>
      <c r="O503" s="4"/>
      <c r="P503" s="4"/>
      <c r="Q503" s="4"/>
      <c r="R503" s="4"/>
      <c r="S503" s="4"/>
      <c r="T503" s="4"/>
      <c r="U503" s="4"/>
      <c r="V503" s="4"/>
      <c r="W503" s="4"/>
      <c r="X503" s="4"/>
      <c r="Y503" s="4"/>
      <c r="Z503" s="4"/>
      <c r="AA503" s="4"/>
    </row>
    <row r="504" ht="15.75" customHeight="1">
      <c r="A504" s="37"/>
      <c r="B504" s="37"/>
      <c r="C504" s="37"/>
      <c r="D504" s="38"/>
      <c r="E504" s="4"/>
      <c r="F504" s="47"/>
      <c r="G504" s="47"/>
      <c r="H504" s="4"/>
      <c r="I504" s="4"/>
      <c r="J504" s="4"/>
      <c r="K504" s="4"/>
      <c r="L504" s="4"/>
      <c r="M504" s="4"/>
      <c r="N504" s="4"/>
      <c r="O504" s="4"/>
      <c r="P504" s="4"/>
      <c r="Q504" s="4"/>
      <c r="R504" s="4"/>
      <c r="S504" s="4"/>
      <c r="T504" s="4"/>
      <c r="U504" s="4"/>
      <c r="V504" s="4"/>
      <c r="W504" s="4"/>
      <c r="X504" s="4"/>
      <c r="Y504" s="4"/>
      <c r="Z504" s="4"/>
      <c r="AA504" s="4"/>
    </row>
    <row r="505" ht="15.75" customHeight="1">
      <c r="A505" s="37"/>
      <c r="B505" s="37"/>
      <c r="C505" s="37"/>
      <c r="D505" s="38"/>
      <c r="E505" s="4"/>
      <c r="F505" s="47"/>
      <c r="G505" s="47"/>
      <c r="H505" s="4"/>
      <c r="I505" s="4"/>
      <c r="J505" s="4"/>
      <c r="K505" s="4"/>
      <c r="L505" s="4"/>
      <c r="M505" s="4"/>
      <c r="N505" s="4"/>
      <c r="O505" s="4"/>
      <c r="P505" s="4"/>
      <c r="Q505" s="4"/>
      <c r="R505" s="4"/>
      <c r="S505" s="4"/>
      <c r="T505" s="4"/>
      <c r="U505" s="4"/>
      <c r="V505" s="4"/>
      <c r="W505" s="4"/>
      <c r="X505" s="4"/>
      <c r="Y505" s="4"/>
      <c r="Z505" s="4"/>
      <c r="AA505" s="4"/>
    </row>
    <row r="506" ht="15.75" customHeight="1">
      <c r="A506" s="37"/>
      <c r="B506" s="37"/>
      <c r="C506" s="37"/>
      <c r="D506" s="38"/>
      <c r="E506" s="4"/>
      <c r="F506" s="47"/>
      <c r="G506" s="47"/>
      <c r="H506" s="4"/>
      <c r="I506" s="4"/>
      <c r="J506" s="4"/>
      <c r="K506" s="4"/>
      <c r="L506" s="4"/>
      <c r="M506" s="4"/>
      <c r="N506" s="4"/>
      <c r="O506" s="4"/>
      <c r="P506" s="4"/>
      <c r="Q506" s="4"/>
      <c r="R506" s="4"/>
      <c r="S506" s="4"/>
      <c r="T506" s="4"/>
      <c r="U506" s="4"/>
      <c r="V506" s="4"/>
      <c r="W506" s="4"/>
      <c r="X506" s="4"/>
      <c r="Y506" s="4"/>
      <c r="Z506" s="4"/>
      <c r="AA506" s="4"/>
    </row>
    <row r="507" ht="15.75" customHeight="1">
      <c r="A507" s="37"/>
      <c r="B507" s="37"/>
      <c r="C507" s="37"/>
      <c r="D507" s="38"/>
      <c r="E507" s="4"/>
      <c r="F507" s="47"/>
      <c r="G507" s="47"/>
      <c r="H507" s="4"/>
      <c r="I507" s="4"/>
      <c r="J507" s="4"/>
      <c r="K507" s="4"/>
      <c r="L507" s="4"/>
      <c r="M507" s="4"/>
      <c r="N507" s="4"/>
      <c r="O507" s="4"/>
      <c r="P507" s="4"/>
      <c r="Q507" s="4"/>
      <c r="R507" s="4"/>
      <c r="S507" s="4"/>
      <c r="T507" s="4"/>
      <c r="U507" s="4"/>
      <c r="V507" s="4"/>
      <c r="W507" s="4"/>
      <c r="X507" s="4"/>
      <c r="Y507" s="4"/>
      <c r="Z507" s="4"/>
      <c r="AA507" s="4"/>
    </row>
    <row r="508" ht="15.75" customHeight="1">
      <c r="A508" s="37"/>
      <c r="B508" s="37"/>
      <c r="C508" s="37"/>
      <c r="D508" s="38"/>
      <c r="E508" s="4"/>
      <c r="F508" s="47"/>
      <c r="G508" s="47"/>
      <c r="H508" s="4"/>
      <c r="I508" s="4"/>
      <c r="J508" s="4"/>
      <c r="K508" s="4"/>
      <c r="L508" s="4"/>
      <c r="M508" s="4"/>
      <c r="N508" s="4"/>
      <c r="O508" s="4"/>
      <c r="P508" s="4"/>
      <c r="Q508" s="4"/>
      <c r="R508" s="4"/>
      <c r="S508" s="4"/>
      <c r="T508" s="4"/>
      <c r="U508" s="4"/>
      <c r="V508" s="4"/>
      <c r="W508" s="4"/>
      <c r="X508" s="4"/>
      <c r="Y508" s="4"/>
      <c r="Z508" s="4"/>
      <c r="AA508" s="4"/>
    </row>
    <row r="509" ht="15.75" customHeight="1">
      <c r="A509" s="37"/>
      <c r="B509" s="37"/>
      <c r="C509" s="37"/>
      <c r="D509" s="38"/>
      <c r="E509" s="4"/>
      <c r="F509" s="47"/>
      <c r="G509" s="47"/>
      <c r="H509" s="4"/>
      <c r="I509" s="4"/>
      <c r="J509" s="4"/>
      <c r="K509" s="4"/>
      <c r="L509" s="4"/>
      <c r="M509" s="4"/>
      <c r="N509" s="4"/>
      <c r="O509" s="4"/>
      <c r="P509" s="4"/>
      <c r="Q509" s="4"/>
      <c r="R509" s="4"/>
      <c r="S509" s="4"/>
      <c r="T509" s="4"/>
      <c r="U509" s="4"/>
      <c r="V509" s="4"/>
      <c r="W509" s="4"/>
      <c r="X509" s="4"/>
      <c r="Y509" s="4"/>
      <c r="Z509" s="4"/>
      <c r="AA509" s="4"/>
    </row>
    <row r="510" ht="15.75" customHeight="1">
      <c r="A510" s="37"/>
      <c r="B510" s="37"/>
      <c r="C510" s="37"/>
      <c r="D510" s="38"/>
      <c r="E510" s="4"/>
      <c r="F510" s="47"/>
      <c r="G510" s="47"/>
      <c r="H510" s="4"/>
      <c r="I510" s="4"/>
      <c r="J510" s="4"/>
      <c r="K510" s="4"/>
      <c r="L510" s="4"/>
      <c r="M510" s="4"/>
      <c r="N510" s="4"/>
      <c r="O510" s="4"/>
      <c r="P510" s="4"/>
      <c r="Q510" s="4"/>
      <c r="R510" s="4"/>
      <c r="S510" s="4"/>
      <c r="T510" s="4"/>
      <c r="U510" s="4"/>
      <c r="V510" s="4"/>
      <c r="W510" s="4"/>
      <c r="X510" s="4"/>
      <c r="Y510" s="4"/>
      <c r="Z510" s="4"/>
      <c r="AA510" s="4"/>
    </row>
    <row r="511" ht="15.75" customHeight="1">
      <c r="A511" s="37"/>
      <c r="B511" s="37"/>
      <c r="C511" s="37"/>
      <c r="D511" s="38"/>
      <c r="E511" s="4"/>
      <c r="F511" s="47"/>
      <c r="G511" s="47"/>
      <c r="H511" s="4"/>
      <c r="I511" s="4"/>
      <c r="J511" s="4"/>
      <c r="K511" s="4"/>
      <c r="L511" s="4"/>
      <c r="M511" s="4"/>
      <c r="N511" s="4"/>
      <c r="O511" s="4"/>
      <c r="P511" s="4"/>
      <c r="Q511" s="4"/>
      <c r="R511" s="4"/>
      <c r="S511" s="4"/>
      <c r="T511" s="4"/>
      <c r="U511" s="4"/>
      <c r="V511" s="4"/>
      <c r="W511" s="4"/>
      <c r="X511" s="4"/>
      <c r="Y511" s="4"/>
      <c r="Z511" s="4"/>
      <c r="AA511" s="4"/>
    </row>
    <row r="512" ht="15.75" customHeight="1">
      <c r="A512" s="37"/>
      <c r="B512" s="37"/>
      <c r="C512" s="37"/>
      <c r="D512" s="38"/>
      <c r="E512" s="4"/>
      <c r="F512" s="47"/>
      <c r="G512" s="47"/>
      <c r="H512" s="4"/>
      <c r="I512" s="4"/>
      <c r="J512" s="4"/>
      <c r="K512" s="4"/>
      <c r="L512" s="4"/>
      <c r="M512" s="4"/>
      <c r="N512" s="4"/>
      <c r="O512" s="4"/>
      <c r="P512" s="4"/>
      <c r="Q512" s="4"/>
      <c r="R512" s="4"/>
      <c r="S512" s="4"/>
      <c r="T512" s="4"/>
      <c r="U512" s="4"/>
      <c r="V512" s="4"/>
      <c r="W512" s="4"/>
      <c r="X512" s="4"/>
      <c r="Y512" s="4"/>
      <c r="Z512" s="4"/>
      <c r="AA512" s="4"/>
    </row>
    <row r="513" ht="15.75" customHeight="1">
      <c r="A513" s="37"/>
      <c r="B513" s="37"/>
      <c r="C513" s="37"/>
      <c r="D513" s="38"/>
      <c r="E513" s="4"/>
      <c r="F513" s="47"/>
      <c r="G513" s="47"/>
      <c r="H513" s="4"/>
      <c r="I513" s="4"/>
      <c r="J513" s="4"/>
      <c r="K513" s="4"/>
      <c r="L513" s="4"/>
      <c r="M513" s="4"/>
      <c r="N513" s="4"/>
      <c r="O513" s="4"/>
      <c r="P513" s="4"/>
      <c r="Q513" s="4"/>
      <c r="R513" s="4"/>
      <c r="S513" s="4"/>
      <c r="T513" s="4"/>
      <c r="U513" s="4"/>
      <c r="V513" s="4"/>
      <c r="W513" s="4"/>
      <c r="X513" s="4"/>
      <c r="Y513" s="4"/>
      <c r="Z513" s="4"/>
      <c r="AA513" s="4"/>
    </row>
    <row r="514" ht="15.75" customHeight="1">
      <c r="A514" s="37"/>
      <c r="B514" s="37"/>
      <c r="C514" s="37"/>
      <c r="D514" s="38"/>
      <c r="E514" s="4"/>
      <c r="F514" s="47"/>
      <c r="G514" s="47"/>
      <c r="H514" s="4"/>
      <c r="I514" s="4"/>
      <c r="J514" s="4"/>
      <c r="K514" s="4"/>
      <c r="L514" s="4"/>
      <c r="M514" s="4"/>
      <c r="N514" s="4"/>
      <c r="O514" s="4"/>
      <c r="P514" s="4"/>
      <c r="Q514" s="4"/>
      <c r="R514" s="4"/>
      <c r="S514" s="4"/>
      <c r="T514" s="4"/>
      <c r="U514" s="4"/>
      <c r="V514" s="4"/>
      <c r="W514" s="4"/>
      <c r="X514" s="4"/>
      <c r="Y514" s="4"/>
      <c r="Z514" s="4"/>
      <c r="AA514" s="4"/>
    </row>
    <row r="515" ht="15.75" customHeight="1">
      <c r="A515" s="37"/>
      <c r="B515" s="37"/>
      <c r="C515" s="37"/>
      <c r="D515" s="38"/>
      <c r="E515" s="4"/>
      <c r="F515" s="47"/>
      <c r="G515" s="47"/>
      <c r="H515" s="4"/>
      <c r="I515" s="4"/>
      <c r="J515" s="4"/>
      <c r="K515" s="4"/>
      <c r="L515" s="4"/>
      <c r="M515" s="4"/>
      <c r="N515" s="4"/>
      <c r="O515" s="4"/>
      <c r="P515" s="4"/>
      <c r="Q515" s="4"/>
      <c r="R515" s="4"/>
      <c r="S515" s="4"/>
      <c r="T515" s="4"/>
      <c r="U515" s="4"/>
      <c r="V515" s="4"/>
      <c r="W515" s="4"/>
      <c r="X515" s="4"/>
      <c r="Y515" s="4"/>
      <c r="Z515" s="4"/>
      <c r="AA515" s="4"/>
    </row>
    <row r="516" ht="15.75" customHeight="1">
      <c r="A516" s="37"/>
      <c r="B516" s="37"/>
      <c r="C516" s="37"/>
      <c r="D516" s="38"/>
      <c r="E516" s="4"/>
      <c r="F516" s="47"/>
      <c r="G516" s="47"/>
      <c r="H516" s="4"/>
      <c r="I516" s="4"/>
      <c r="J516" s="4"/>
      <c r="K516" s="4"/>
      <c r="L516" s="4"/>
      <c r="M516" s="4"/>
      <c r="N516" s="4"/>
      <c r="O516" s="4"/>
      <c r="P516" s="4"/>
      <c r="Q516" s="4"/>
      <c r="R516" s="4"/>
      <c r="S516" s="4"/>
      <c r="T516" s="4"/>
      <c r="U516" s="4"/>
      <c r="V516" s="4"/>
      <c r="W516" s="4"/>
      <c r="X516" s="4"/>
      <c r="Y516" s="4"/>
      <c r="Z516" s="4"/>
      <c r="AA516" s="4"/>
    </row>
    <row r="517" ht="15.75" customHeight="1">
      <c r="A517" s="37"/>
      <c r="B517" s="37"/>
      <c r="C517" s="37"/>
      <c r="D517" s="38"/>
      <c r="E517" s="4"/>
      <c r="F517" s="47"/>
      <c r="G517" s="47"/>
      <c r="H517" s="4"/>
      <c r="I517" s="4"/>
      <c r="J517" s="4"/>
      <c r="K517" s="4"/>
      <c r="L517" s="4"/>
      <c r="M517" s="4"/>
      <c r="N517" s="4"/>
      <c r="O517" s="4"/>
      <c r="P517" s="4"/>
      <c r="Q517" s="4"/>
      <c r="R517" s="4"/>
      <c r="S517" s="4"/>
      <c r="T517" s="4"/>
      <c r="U517" s="4"/>
      <c r="V517" s="4"/>
      <c r="W517" s="4"/>
      <c r="X517" s="4"/>
      <c r="Y517" s="4"/>
      <c r="Z517" s="4"/>
      <c r="AA517" s="4"/>
    </row>
    <row r="518" ht="15.75" customHeight="1">
      <c r="A518" s="37"/>
      <c r="B518" s="37"/>
      <c r="C518" s="37"/>
      <c r="D518" s="38"/>
      <c r="E518" s="4"/>
      <c r="F518" s="47"/>
      <c r="G518" s="47"/>
      <c r="H518" s="4"/>
      <c r="I518" s="4"/>
      <c r="J518" s="4"/>
      <c r="K518" s="4"/>
      <c r="L518" s="4"/>
      <c r="M518" s="4"/>
      <c r="N518" s="4"/>
      <c r="O518" s="4"/>
      <c r="P518" s="4"/>
      <c r="Q518" s="4"/>
      <c r="R518" s="4"/>
      <c r="S518" s="4"/>
      <c r="T518" s="4"/>
      <c r="U518" s="4"/>
      <c r="V518" s="4"/>
      <c r="W518" s="4"/>
      <c r="X518" s="4"/>
      <c r="Y518" s="4"/>
      <c r="Z518" s="4"/>
      <c r="AA518" s="4"/>
    </row>
    <row r="519" ht="15.75" customHeight="1">
      <c r="A519" s="37"/>
      <c r="B519" s="37"/>
      <c r="C519" s="37"/>
      <c r="D519" s="38"/>
      <c r="E519" s="4"/>
      <c r="F519" s="47"/>
      <c r="G519" s="47"/>
      <c r="H519" s="4"/>
      <c r="I519" s="4"/>
      <c r="J519" s="4"/>
      <c r="K519" s="4"/>
      <c r="L519" s="4"/>
      <c r="M519" s="4"/>
      <c r="N519" s="4"/>
      <c r="O519" s="4"/>
      <c r="P519" s="4"/>
      <c r="Q519" s="4"/>
      <c r="R519" s="4"/>
      <c r="S519" s="4"/>
      <c r="T519" s="4"/>
      <c r="U519" s="4"/>
      <c r="V519" s="4"/>
      <c r="W519" s="4"/>
      <c r="X519" s="4"/>
      <c r="Y519" s="4"/>
      <c r="Z519" s="4"/>
      <c r="AA519" s="4"/>
    </row>
    <row r="520" ht="15.75" customHeight="1">
      <c r="A520" s="37"/>
      <c r="B520" s="37"/>
      <c r="C520" s="37"/>
      <c r="D520" s="38"/>
      <c r="E520" s="4"/>
      <c r="F520" s="47"/>
      <c r="G520" s="47"/>
      <c r="H520" s="4"/>
      <c r="I520" s="4"/>
      <c r="J520" s="4"/>
      <c r="K520" s="4"/>
      <c r="L520" s="4"/>
      <c r="M520" s="4"/>
      <c r="N520" s="4"/>
      <c r="O520" s="4"/>
      <c r="P520" s="4"/>
      <c r="Q520" s="4"/>
      <c r="R520" s="4"/>
      <c r="S520" s="4"/>
      <c r="T520" s="4"/>
      <c r="U520" s="4"/>
      <c r="V520" s="4"/>
      <c r="W520" s="4"/>
      <c r="X520" s="4"/>
      <c r="Y520" s="4"/>
      <c r="Z520" s="4"/>
      <c r="AA520" s="4"/>
    </row>
    <row r="521" ht="15.75" customHeight="1">
      <c r="A521" s="37"/>
      <c r="B521" s="37"/>
      <c r="C521" s="37"/>
      <c r="D521" s="38"/>
      <c r="E521" s="4"/>
      <c r="F521" s="47"/>
      <c r="G521" s="47"/>
      <c r="H521" s="4"/>
      <c r="I521" s="4"/>
      <c r="J521" s="4"/>
      <c r="K521" s="4"/>
      <c r="L521" s="4"/>
      <c r="M521" s="4"/>
      <c r="N521" s="4"/>
      <c r="O521" s="4"/>
      <c r="P521" s="4"/>
      <c r="Q521" s="4"/>
      <c r="R521" s="4"/>
      <c r="S521" s="4"/>
      <c r="T521" s="4"/>
      <c r="U521" s="4"/>
      <c r="V521" s="4"/>
      <c r="W521" s="4"/>
      <c r="X521" s="4"/>
      <c r="Y521" s="4"/>
      <c r="Z521" s="4"/>
      <c r="AA521" s="4"/>
    </row>
    <row r="522" ht="15.75" customHeight="1">
      <c r="A522" s="37"/>
      <c r="B522" s="37"/>
      <c r="C522" s="37"/>
      <c r="D522" s="38"/>
      <c r="E522" s="4"/>
      <c r="F522" s="47"/>
      <c r="G522" s="47"/>
      <c r="H522" s="4"/>
      <c r="I522" s="4"/>
      <c r="J522" s="4"/>
      <c r="K522" s="4"/>
      <c r="L522" s="4"/>
      <c r="M522" s="4"/>
      <c r="N522" s="4"/>
      <c r="O522" s="4"/>
      <c r="P522" s="4"/>
      <c r="Q522" s="4"/>
      <c r="R522" s="4"/>
      <c r="S522" s="4"/>
      <c r="T522" s="4"/>
      <c r="U522" s="4"/>
      <c r="V522" s="4"/>
      <c r="W522" s="4"/>
      <c r="X522" s="4"/>
      <c r="Y522" s="4"/>
      <c r="Z522" s="4"/>
      <c r="AA522" s="4"/>
    </row>
    <row r="523" ht="15.75" customHeight="1">
      <c r="A523" s="37"/>
      <c r="B523" s="37"/>
      <c r="C523" s="37"/>
      <c r="D523" s="38"/>
      <c r="E523" s="4"/>
      <c r="F523" s="47"/>
      <c r="G523" s="47"/>
      <c r="H523" s="4"/>
      <c r="I523" s="4"/>
      <c r="J523" s="4"/>
      <c r="K523" s="4"/>
      <c r="L523" s="4"/>
      <c r="M523" s="4"/>
      <c r="N523" s="4"/>
      <c r="O523" s="4"/>
      <c r="P523" s="4"/>
      <c r="Q523" s="4"/>
      <c r="R523" s="4"/>
      <c r="S523" s="4"/>
      <c r="T523" s="4"/>
      <c r="U523" s="4"/>
      <c r="V523" s="4"/>
      <c r="W523" s="4"/>
      <c r="X523" s="4"/>
      <c r="Y523" s="4"/>
      <c r="Z523" s="4"/>
      <c r="AA523" s="4"/>
    </row>
    <row r="524" ht="15.75" customHeight="1">
      <c r="A524" s="37"/>
      <c r="B524" s="37"/>
      <c r="C524" s="37"/>
      <c r="D524" s="38"/>
      <c r="E524" s="4"/>
      <c r="F524" s="47"/>
      <c r="G524" s="47"/>
      <c r="H524" s="4"/>
      <c r="I524" s="4"/>
      <c r="J524" s="4"/>
      <c r="K524" s="4"/>
      <c r="L524" s="4"/>
      <c r="M524" s="4"/>
      <c r="N524" s="4"/>
      <c r="O524" s="4"/>
      <c r="P524" s="4"/>
      <c r="Q524" s="4"/>
      <c r="R524" s="4"/>
      <c r="S524" s="4"/>
      <c r="T524" s="4"/>
      <c r="U524" s="4"/>
      <c r="V524" s="4"/>
      <c r="W524" s="4"/>
      <c r="X524" s="4"/>
      <c r="Y524" s="4"/>
      <c r="Z524" s="4"/>
      <c r="AA524" s="4"/>
    </row>
    <row r="525" ht="15.75" customHeight="1">
      <c r="A525" s="37"/>
      <c r="B525" s="37"/>
      <c r="C525" s="37"/>
      <c r="D525" s="38"/>
      <c r="E525" s="4"/>
      <c r="F525" s="47"/>
      <c r="G525" s="47"/>
      <c r="H525" s="4"/>
      <c r="I525" s="4"/>
      <c r="J525" s="4"/>
      <c r="K525" s="4"/>
      <c r="L525" s="4"/>
      <c r="M525" s="4"/>
      <c r="N525" s="4"/>
      <c r="O525" s="4"/>
      <c r="P525" s="4"/>
      <c r="Q525" s="4"/>
      <c r="R525" s="4"/>
      <c r="S525" s="4"/>
      <c r="T525" s="4"/>
      <c r="U525" s="4"/>
      <c r="V525" s="4"/>
      <c r="W525" s="4"/>
      <c r="X525" s="4"/>
      <c r="Y525" s="4"/>
      <c r="Z525" s="4"/>
      <c r="AA525" s="4"/>
    </row>
    <row r="526" ht="15.75" customHeight="1">
      <c r="A526" s="37"/>
      <c r="B526" s="37"/>
      <c r="C526" s="37"/>
      <c r="D526" s="38"/>
      <c r="E526" s="4"/>
      <c r="F526" s="47"/>
      <c r="G526" s="47"/>
      <c r="H526" s="4"/>
      <c r="I526" s="4"/>
      <c r="J526" s="4"/>
      <c r="K526" s="4"/>
      <c r="L526" s="4"/>
      <c r="M526" s="4"/>
      <c r="N526" s="4"/>
      <c r="O526" s="4"/>
      <c r="P526" s="4"/>
      <c r="Q526" s="4"/>
      <c r="R526" s="4"/>
      <c r="S526" s="4"/>
      <c r="T526" s="4"/>
      <c r="U526" s="4"/>
      <c r="V526" s="4"/>
      <c r="W526" s="4"/>
      <c r="X526" s="4"/>
      <c r="Y526" s="4"/>
      <c r="Z526" s="4"/>
      <c r="AA526" s="4"/>
    </row>
    <row r="527" ht="15.75" customHeight="1">
      <c r="A527" s="37"/>
      <c r="B527" s="37"/>
      <c r="C527" s="37"/>
      <c r="D527" s="38"/>
      <c r="E527" s="4"/>
      <c r="F527" s="47"/>
      <c r="G527" s="47"/>
      <c r="H527" s="4"/>
      <c r="I527" s="4"/>
      <c r="J527" s="4"/>
      <c r="K527" s="4"/>
      <c r="L527" s="4"/>
      <c r="M527" s="4"/>
      <c r="N527" s="4"/>
      <c r="O527" s="4"/>
      <c r="P527" s="4"/>
      <c r="Q527" s="4"/>
      <c r="R527" s="4"/>
      <c r="S527" s="4"/>
      <c r="T527" s="4"/>
      <c r="U527" s="4"/>
      <c r="V527" s="4"/>
      <c r="W527" s="4"/>
      <c r="X527" s="4"/>
      <c r="Y527" s="4"/>
      <c r="Z527" s="4"/>
      <c r="AA527" s="4"/>
    </row>
    <row r="528" ht="15.75" customHeight="1">
      <c r="A528" s="37"/>
      <c r="B528" s="37"/>
      <c r="C528" s="37"/>
      <c r="D528" s="38"/>
      <c r="E528" s="4"/>
      <c r="F528" s="47"/>
      <c r="G528" s="47"/>
      <c r="H528" s="4"/>
      <c r="I528" s="4"/>
      <c r="J528" s="4"/>
      <c r="K528" s="4"/>
      <c r="L528" s="4"/>
      <c r="M528" s="4"/>
      <c r="N528" s="4"/>
      <c r="O528" s="4"/>
      <c r="P528" s="4"/>
      <c r="Q528" s="4"/>
      <c r="R528" s="4"/>
      <c r="S528" s="4"/>
      <c r="T528" s="4"/>
      <c r="U528" s="4"/>
      <c r="V528" s="4"/>
      <c r="W528" s="4"/>
      <c r="X528" s="4"/>
      <c r="Y528" s="4"/>
      <c r="Z528" s="4"/>
      <c r="AA528" s="4"/>
    </row>
    <row r="529" ht="15.75" customHeight="1">
      <c r="A529" s="37"/>
      <c r="B529" s="37"/>
      <c r="C529" s="37"/>
      <c r="D529" s="38"/>
      <c r="E529" s="4"/>
      <c r="F529" s="47"/>
      <c r="G529" s="47"/>
      <c r="H529" s="4"/>
      <c r="I529" s="4"/>
      <c r="J529" s="4"/>
      <c r="K529" s="4"/>
      <c r="L529" s="4"/>
      <c r="M529" s="4"/>
      <c r="N529" s="4"/>
      <c r="O529" s="4"/>
      <c r="P529" s="4"/>
      <c r="Q529" s="4"/>
      <c r="R529" s="4"/>
      <c r="S529" s="4"/>
      <c r="T529" s="4"/>
      <c r="U529" s="4"/>
      <c r="V529" s="4"/>
      <c r="W529" s="4"/>
      <c r="X529" s="4"/>
      <c r="Y529" s="4"/>
      <c r="Z529" s="4"/>
      <c r="AA529" s="4"/>
    </row>
    <row r="530" ht="15.75" customHeight="1">
      <c r="A530" s="37"/>
      <c r="B530" s="37"/>
      <c r="C530" s="37"/>
      <c r="D530" s="38"/>
      <c r="E530" s="4"/>
      <c r="F530" s="47"/>
      <c r="G530" s="47"/>
      <c r="H530" s="4"/>
      <c r="I530" s="4"/>
      <c r="J530" s="4"/>
      <c r="K530" s="4"/>
      <c r="L530" s="4"/>
      <c r="M530" s="4"/>
      <c r="N530" s="4"/>
      <c r="O530" s="4"/>
      <c r="P530" s="4"/>
      <c r="Q530" s="4"/>
      <c r="R530" s="4"/>
      <c r="S530" s="4"/>
      <c r="T530" s="4"/>
      <c r="U530" s="4"/>
      <c r="V530" s="4"/>
      <c r="W530" s="4"/>
      <c r="X530" s="4"/>
      <c r="Y530" s="4"/>
      <c r="Z530" s="4"/>
      <c r="AA530" s="4"/>
    </row>
    <row r="531" ht="15.75" customHeight="1">
      <c r="A531" s="37"/>
      <c r="B531" s="37"/>
      <c r="C531" s="37"/>
      <c r="D531" s="38"/>
      <c r="E531" s="4"/>
      <c r="F531" s="47"/>
      <c r="G531" s="47"/>
      <c r="H531" s="4"/>
      <c r="I531" s="4"/>
      <c r="J531" s="4"/>
      <c r="K531" s="4"/>
      <c r="L531" s="4"/>
      <c r="M531" s="4"/>
      <c r="N531" s="4"/>
      <c r="O531" s="4"/>
      <c r="P531" s="4"/>
      <c r="Q531" s="4"/>
      <c r="R531" s="4"/>
      <c r="S531" s="4"/>
      <c r="T531" s="4"/>
      <c r="U531" s="4"/>
      <c r="V531" s="4"/>
      <c r="W531" s="4"/>
      <c r="X531" s="4"/>
      <c r="Y531" s="4"/>
      <c r="Z531" s="4"/>
      <c r="AA531" s="4"/>
    </row>
    <row r="532" ht="15.75" customHeight="1">
      <c r="A532" s="37"/>
      <c r="B532" s="37"/>
      <c r="C532" s="37"/>
      <c r="D532" s="38"/>
      <c r="E532" s="4"/>
      <c r="F532" s="47"/>
      <c r="G532" s="47"/>
      <c r="H532" s="4"/>
      <c r="I532" s="4"/>
      <c r="J532" s="4"/>
      <c r="K532" s="4"/>
      <c r="L532" s="4"/>
      <c r="M532" s="4"/>
      <c r="N532" s="4"/>
      <c r="O532" s="4"/>
      <c r="P532" s="4"/>
      <c r="Q532" s="4"/>
      <c r="R532" s="4"/>
      <c r="S532" s="4"/>
      <c r="T532" s="4"/>
      <c r="U532" s="4"/>
      <c r="V532" s="4"/>
      <c r="W532" s="4"/>
      <c r="X532" s="4"/>
      <c r="Y532" s="4"/>
      <c r="Z532" s="4"/>
      <c r="AA532" s="4"/>
    </row>
    <row r="533" ht="15.75" customHeight="1">
      <c r="A533" s="37"/>
      <c r="B533" s="37"/>
      <c r="C533" s="37"/>
      <c r="D533" s="38"/>
      <c r="E533" s="4"/>
      <c r="F533" s="47"/>
      <c r="G533" s="47"/>
      <c r="H533" s="4"/>
      <c r="I533" s="4"/>
      <c r="J533" s="4"/>
      <c r="K533" s="4"/>
      <c r="L533" s="4"/>
      <c r="M533" s="4"/>
      <c r="N533" s="4"/>
      <c r="O533" s="4"/>
      <c r="P533" s="4"/>
      <c r="Q533" s="4"/>
      <c r="R533" s="4"/>
      <c r="S533" s="4"/>
      <c r="T533" s="4"/>
      <c r="U533" s="4"/>
      <c r="V533" s="4"/>
      <c r="W533" s="4"/>
      <c r="X533" s="4"/>
      <c r="Y533" s="4"/>
      <c r="Z533" s="4"/>
      <c r="AA533" s="4"/>
    </row>
    <row r="534" ht="15.75" customHeight="1">
      <c r="A534" s="37"/>
      <c r="B534" s="37"/>
      <c r="C534" s="37"/>
      <c r="D534" s="38"/>
      <c r="E534" s="4"/>
      <c r="F534" s="47"/>
      <c r="G534" s="47"/>
      <c r="H534" s="4"/>
      <c r="I534" s="4"/>
      <c r="J534" s="4"/>
      <c r="K534" s="4"/>
      <c r="L534" s="4"/>
      <c r="M534" s="4"/>
      <c r="N534" s="4"/>
      <c r="O534" s="4"/>
      <c r="P534" s="4"/>
      <c r="Q534" s="4"/>
      <c r="R534" s="4"/>
      <c r="S534" s="4"/>
      <c r="T534" s="4"/>
      <c r="U534" s="4"/>
      <c r="V534" s="4"/>
      <c r="W534" s="4"/>
      <c r="X534" s="4"/>
      <c r="Y534" s="4"/>
      <c r="Z534" s="4"/>
      <c r="AA534" s="4"/>
    </row>
    <row r="535" ht="15.75" customHeight="1">
      <c r="A535" s="37"/>
      <c r="B535" s="37"/>
      <c r="C535" s="37"/>
      <c r="D535" s="38"/>
      <c r="E535" s="4"/>
      <c r="F535" s="47"/>
      <c r="G535" s="47"/>
      <c r="H535" s="4"/>
      <c r="I535" s="4"/>
      <c r="J535" s="4"/>
      <c r="K535" s="4"/>
      <c r="L535" s="4"/>
      <c r="M535" s="4"/>
      <c r="N535" s="4"/>
      <c r="O535" s="4"/>
      <c r="P535" s="4"/>
      <c r="Q535" s="4"/>
      <c r="R535" s="4"/>
      <c r="S535" s="4"/>
      <c r="T535" s="4"/>
      <c r="U535" s="4"/>
      <c r="V535" s="4"/>
      <c r="W535" s="4"/>
      <c r="X535" s="4"/>
      <c r="Y535" s="4"/>
      <c r="Z535" s="4"/>
      <c r="AA535" s="4"/>
    </row>
    <row r="536" ht="15.75" customHeight="1">
      <c r="A536" s="37"/>
      <c r="B536" s="37"/>
      <c r="C536" s="37"/>
      <c r="D536" s="38"/>
      <c r="E536" s="4"/>
      <c r="F536" s="47"/>
      <c r="G536" s="47"/>
      <c r="H536" s="4"/>
      <c r="I536" s="4"/>
      <c r="J536" s="4"/>
      <c r="K536" s="4"/>
      <c r="L536" s="4"/>
      <c r="M536" s="4"/>
      <c r="N536" s="4"/>
      <c r="O536" s="4"/>
      <c r="P536" s="4"/>
      <c r="Q536" s="4"/>
      <c r="R536" s="4"/>
      <c r="S536" s="4"/>
      <c r="T536" s="4"/>
      <c r="U536" s="4"/>
      <c r="V536" s="4"/>
      <c r="W536" s="4"/>
      <c r="X536" s="4"/>
      <c r="Y536" s="4"/>
      <c r="Z536" s="4"/>
      <c r="AA536" s="4"/>
    </row>
    <row r="537" ht="15.75" customHeight="1">
      <c r="A537" s="37"/>
      <c r="B537" s="37"/>
      <c r="C537" s="37"/>
      <c r="D537" s="38"/>
      <c r="E537" s="4"/>
      <c r="F537" s="47"/>
      <c r="G537" s="47"/>
      <c r="H537" s="4"/>
      <c r="I537" s="4"/>
      <c r="J537" s="4"/>
      <c r="K537" s="4"/>
      <c r="L537" s="4"/>
      <c r="M537" s="4"/>
      <c r="N537" s="4"/>
      <c r="O537" s="4"/>
      <c r="P537" s="4"/>
      <c r="Q537" s="4"/>
      <c r="R537" s="4"/>
      <c r="S537" s="4"/>
      <c r="T537" s="4"/>
      <c r="U537" s="4"/>
      <c r="V537" s="4"/>
      <c r="W537" s="4"/>
      <c r="X537" s="4"/>
      <c r="Y537" s="4"/>
      <c r="Z537" s="4"/>
      <c r="AA537" s="4"/>
    </row>
    <row r="538" ht="15.75" customHeight="1">
      <c r="A538" s="37"/>
      <c r="B538" s="37"/>
      <c r="C538" s="37"/>
      <c r="D538" s="38"/>
      <c r="E538" s="4"/>
      <c r="F538" s="47"/>
      <c r="G538" s="47"/>
      <c r="H538" s="4"/>
      <c r="I538" s="4"/>
      <c r="J538" s="4"/>
      <c r="K538" s="4"/>
      <c r="L538" s="4"/>
      <c r="M538" s="4"/>
      <c r="N538" s="4"/>
      <c r="O538" s="4"/>
      <c r="P538" s="4"/>
      <c r="Q538" s="4"/>
      <c r="R538" s="4"/>
      <c r="S538" s="4"/>
      <c r="T538" s="4"/>
      <c r="U538" s="4"/>
      <c r="V538" s="4"/>
      <c r="W538" s="4"/>
      <c r="X538" s="4"/>
      <c r="Y538" s="4"/>
      <c r="Z538" s="4"/>
      <c r="AA538" s="4"/>
    </row>
    <row r="539" ht="15.75" customHeight="1">
      <c r="A539" s="37"/>
      <c r="B539" s="37"/>
      <c r="C539" s="37"/>
      <c r="D539" s="38"/>
      <c r="E539" s="4"/>
      <c r="F539" s="47"/>
      <c r="G539" s="47"/>
      <c r="H539" s="4"/>
      <c r="I539" s="4"/>
      <c r="J539" s="4"/>
      <c r="K539" s="4"/>
      <c r="L539" s="4"/>
      <c r="M539" s="4"/>
      <c r="N539" s="4"/>
      <c r="O539" s="4"/>
      <c r="P539" s="4"/>
      <c r="Q539" s="4"/>
      <c r="R539" s="4"/>
      <c r="S539" s="4"/>
      <c r="T539" s="4"/>
      <c r="U539" s="4"/>
      <c r="V539" s="4"/>
      <c r="W539" s="4"/>
      <c r="X539" s="4"/>
      <c r="Y539" s="4"/>
      <c r="Z539" s="4"/>
      <c r="AA539" s="4"/>
    </row>
    <row r="540" ht="15.75" customHeight="1">
      <c r="A540" s="37"/>
      <c r="B540" s="37"/>
      <c r="C540" s="37"/>
      <c r="D540" s="38"/>
      <c r="E540" s="4"/>
      <c r="F540" s="47"/>
      <c r="G540" s="47"/>
      <c r="H540" s="4"/>
      <c r="I540" s="4"/>
      <c r="J540" s="4"/>
      <c r="K540" s="4"/>
      <c r="L540" s="4"/>
      <c r="M540" s="4"/>
      <c r="N540" s="4"/>
      <c r="O540" s="4"/>
      <c r="P540" s="4"/>
      <c r="Q540" s="4"/>
      <c r="R540" s="4"/>
      <c r="S540" s="4"/>
      <c r="T540" s="4"/>
      <c r="U540" s="4"/>
      <c r="V540" s="4"/>
      <c r="W540" s="4"/>
      <c r="X540" s="4"/>
      <c r="Y540" s="4"/>
      <c r="Z540" s="4"/>
      <c r="AA540" s="4"/>
    </row>
    <row r="541" ht="15.75" customHeight="1">
      <c r="A541" s="37"/>
      <c r="B541" s="37"/>
      <c r="C541" s="37"/>
      <c r="D541" s="38"/>
      <c r="E541" s="4"/>
      <c r="F541" s="47"/>
      <c r="G541" s="47"/>
      <c r="H541" s="4"/>
      <c r="I541" s="4"/>
      <c r="J541" s="4"/>
      <c r="K541" s="4"/>
      <c r="L541" s="4"/>
      <c r="M541" s="4"/>
      <c r="N541" s="4"/>
      <c r="O541" s="4"/>
      <c r="P541" s="4"/>
      <c r="Q541" s="4"/>
      <c r="R541" s="4"/>
      <c r="S541" s="4"/>
      <c r="T541" s="4"/>
      <c r="U541" s="4"/>
      <c r="V541" s="4"/>
      <c r="W541" s="4"/>
      <c r="X541" s="4"/>
      <c r="Y541" s="4"/>
      <c r="Z541" s="4"/>
      <c r="AA541" s="4"/>
    </row>
    <row r="542" ht="15.75" customHeight="1">
      <c r="A542" s="37"/>
      <c r="B542" s="37"/>
      <c r="C542" s="37"/>
      <c r="D542" s="38"/>
      <c r="E542" s="4"/>
      <c r="F542" s="47"/>
      <c r="G542" s="47"/>
      <c r="H542" s="4"/>
      <c r="I542" s="4"/>
      <c r="J542" s="4"/>
      <c r="K542" s="4"/>
      <c r="L542" s="4"/>
      <c r="M542" s="4"/>
      <c r="N542" s="4"/>
      <c r="O542" s="4"/>
      <c r="P542" s="4"/>
      <c r="Q542" s="4"/>
      <c r="R542" s="4"/>
      <c r="S542" s="4"/>
      <c r="T542" s="4"/>
      <c r="U542" s="4"/>
      <c r="V542" s="4"/>
      <c r="W542" s="4"/>
      <c r="X542" s="4"/>
      <c r="Y542" s="4"/>
      <c r="Z542" s="4"/>
      <c r="AA542" s="4"/>
    </row>
    <row r="543" ht="15.75" customHeight="1">
      <c r="A543" s="37"/>
      <c r="B543" s="37"/>
      <c r="C543" s="37"/>
      <c r="D543" s="38"/>
      <c r="E543" s="4"/>
      <c r="F543" s="47"/>
      <c r="G543" s="47"/>
      <c r="H543" s="4"/>
      <c r="I543" s="4"/>
      <c r="J543" s="4"/>
      <c r="K543" s="4"/>
      <c r="L543" s="4"/>
      <c r="M543" s="4"/>
      <c r="N543" s="4"/>
      <c r="O543" s="4"/>
      <c r="P543" s="4"/>
      <c r="Q543" s="4"/>
      <c r="R543" s="4"/>
      <c r="S543" s="4"/>
      <c r="T543" s="4"/>
      <c r="U543" s="4"/>
      <c r="V543" s="4"/>
      <c r="W543" s="4"/>
      <c r="X543" s="4"/>
      <c r="Y543" s="4"/>
      <c r="Z543" s="4"/>
      <c r="AA543" s="4"/>
    </row>
    <row r="544" ht="15.75" customHeight="1">
      <c r="A544" s="37"/>
      <c r="B544" s="37"/>
      <c r="C544" s="37"/>
      <c r="D544" s="38"/>
      <c r="E544" s="4"/>
      <c r="F544" s="47"/>
      <c r="G544" s="47"/>
      <c r="H544" s="4"/>
      <c r="I544" s="4"/>
      <c r="J544" s="4"/>
      <c r="K544" s="4"/>
      <c r="L544" s="4"/>
      <c r="M544" s="4"/>
      <c r="N544" s="4"/>
      <c r="O544" s="4"/>
      <c r="P544" s="4"/>
      <c r="Q544" s="4"/>
      <c r="R544" s="4"/>
      <c r="S544" s="4"/>
      <c r="T544" s="4"/>
      <c r="U544" s="4"/>
      <c r="V544" s="4"/>
      <c r="W544" s="4"/>
      <c r="X544" s="4"/>
      <c r="Y544" s="4"/>
      <c r="Z544" s="4"/>
      <c r="AA544" s="4"/>
    </row>
    <row r="545" ht="15.75" customHeight="1">
      <c r="A545" s="37"/>
      <c r="B545" s="37"/>
      <c r="C545" s="37"/>
      <c r="D545" s="38"/>
      <c r="E545" s="4"/>
      <c r="F545" s="47"/>
      <c r="G545" s="47"/>
      <c r="H545" s="4"/>
      <c r="I545" s="4"/>
      <c r="J545" s="4"/>
      <c r="K545" s="4"/>
      <c r="L545" s="4"/>
      <c r="M545" s="4"/>
      <c r="N545" s="4"/>
      <c r="O545" s="4"/>
      <c r="P545" s="4"/>
      <c r="Q545" s="4"/>
      <c r="R545" s="4"/>
      <c r="S545" s="4"/>
      <c r="T545" s="4"/>
      <c r="U545" s="4"/>
      <c r="V545" s="4"/>
      <c r="W545" s="4"/>
      <c r="X545" s="4"/>
      <c r="Y545" s="4"/>
      <c r="Z545" s="4"/>
      <c r="AA545" s="4"/>
    </row>
    <row r="546" ht="15.75" customHeight="1">
      <c r="A546" s="37"/>
      <c r="B546" s="37"/>
      <c r="C546" s="37"/>
      <c r="D546" s="38"/>
      <c r="E546" s="4"/>
      <c r="F546" s="47"/>
      <c r="G546" s="47"/>
      <c r="H546" s="4"/>
      <c r="I546" s="4"/>
      <c r="J546" s="4"/>
      <c r="K546" s="4"/>
      <c r="L546" s="4"/>
      <c r="M546" s="4"/>
      <c r="N546" s="4"/>
      <c r="O546" s="4"/>
      <c r="P546" s="4"/>
      <c r="Q546" s="4"/>
      <c r="R546" s="4"/>
      <c r="S546" s="4"/>
      <c r="T546" s="4"/>
      <c r="U546" s="4"/>
      <c r="V546" s="4"/>
      <c r="W546" s="4"/>
      <c r="X546" s="4"/>
      <c r="Y546" s="4"/>
      <c r="Z546" s="4"/>
      <c r="AA546" s="4"/>
    </row>
    <row r="547" ht="15.75" customHeight="1">
      <c r="A547" s="37"/>
      <c r="B547" s="37"/>
      <c r="C547" s="37"/>
      <c r="D547" s="38"/>
      <c r="E547" s="4"/>
      <c r="F547" s="47"/>
      <c r="G547" s="47"/>
      <c r="H547" s="4"/>
      <c r="I547" s="4"/>
      <c r="J547" s="4"/>
      <c r="K547" s="4"/>
      <c r="L547" s="4"/>
      <c r="M547" s="4"/>
      <c r="N547" s="4"/>
      <c r="O547" s="4"/>
      <c r="P547" s="4"/>
      <c r="Q547" s="4"/>
      <c r="R547" s="4"/>
      <c r="S547" s="4"/>
      <c r="T547" s="4"/>
      <c r="U547" s="4"/>
      <c r="V547" s="4"/>
      <c r="W547" s="4"/>
      <c r="X547" s="4"/>
      <c r="Y547" s="4"/>
      <c r="Z547" s="4"/>
      <c r="AA547" s="4"/>
    </row>
    <row r="548" ht="15.75" customHeight="1">
      <c r="A548" s="37"/>
      <c r="B548" s="37"/>
      <c r="C548" s="37"/>
      <c r="D548" s="38"/>
      <c r="E548" s="4"/>
      <c r="F548" s="47"/>
      <c r="G548" s="47"/>
      <c r="H548" s="4"/>
      <c r="I548" s="4"/>
      <c r="J548" s="4"/>
      <c r="K548" s="4"/>
      <c r="L548" s="4"/>
      <c r="M548" s="4"/>
      <c r="N548" s="4"/>
      <c r="O548" s="4"/>
      <c r="P548" s="4"/>
      <c r="Q548" s="4"/>
      <c r="R548" s="4"/>
      <c r="S548" s="4"/>
      <c r="T548" s="4"/>
      <c r="U548" s="4"/>
      <c r="V548" s="4"/>
      <c r="W548" s="4"/>
      <c r="X548" s="4"/>
      <c r="Y548" s="4"/>
      <c r="Z548" s="4"/>
      <c r="AA548" s="4"/>
    </row>
    <row r="549" ht="15.75" customHeight="1">
      <c r="A549" s="37"/>
      <c r="B549" s="37"/>
      <c r="C549" s="37"/>
      <c r="D549" s="38"/>
      <c r="E549" s="4"/>
      <c r="F549" s="47"/>
      <c r="G549" s="47"/>
      <c r="H549" s="4"/>
      <c r="I549" s="4"/>
      <c r="J549" s="4"/>
      <c r="K549" s="4"/>
      <c r="L549" s="4"/>
      <c r="M549" s="4"/>
      <c r="N549" s="4"/>
      <c r="O549" s="4"/>
      <c r="P549" s="4"/>
      <c r="Q549" s="4"/>
      <c r="R549" s="4"/>
      <c r="S549" s="4"/>
      <c r="T549" s="4"/>
      <c r="U549" s="4"/>
      <c r="V549" s="4"/>
      <c r="W549" s="4"/>
      <c r="X549" s="4"/>
      <c r="Y549" s="4"/>
      <c r="Z549" s="4"/>
      <c r="AA549" s="4"/>
    </row>
    <row r="550" ht="15.75" customHeight="1">
      <c r="A550" s="37"/>
      <c r="B550" s="37"/>
      <c r="C550" s="37"/>
      <c r="D550" s="38"/>
      <c r="E550" s="4"/>
      <c r="F550" s="47"/>
      <c r="G550" s="47"/>
      <c r="H550" s="4"/>
      <c r="I550" s="4"/>
      <c r="J550" s="4"/>
      <c r="K550" s="4"/>
      <c r="L550" s="4"/>
      <c r="M550" s="4"/>
      <c r="N550" s="4"/>
      <c r="O550" s="4"/>
      <c r="P550" s="4"/>
      <c r="Q550" s="4"/>
      <c r="R550" s="4"/>
      <c r="S550" s="4"/>
      <c r="T550" s="4"/>
      <c r="U550" s="4"/>
      <c r="V550" s="4"/>
      <c r="W550" s="4"/>
      <c r="X550" s="4"/>
      <c r="Y550" s="4"/>
      <c r="Z550" s="4"/>
      <c r="AA550" s="4"/>
    </row>
    <row r="551" ht="15.75" customHeight="1">
      <c r="A551" s="37"/>
      <c r="B551" s="37"/>
      <c r="C551" s="37"/>
      <c r="D551" s="38"/>
      <c r="E551" s="4"/>
      <c r="F551" s="47"/>
      <c r="G551" s="47"/>
      <c r="H551" s="4"/>
      <c r="I551" s="4"/>
      <c r="J551" s="4"/>
      <c r="K551" s="4"/>
      <c r="L551" s="4"/>
      <c r="M551" s="4"/>
      <c r="N551" s="4"/>
      <c r="O551" s="4"/>
      <c r="P551" s="4"/>
      <c r="Q551" s="4"/>
      <c r="R551" s="4"/>
      <c r="S551" s="4"/>
      <c r="T551" s="4"/>
      <c r="U551" s="4"/>
      <c r="V551" s="4"/>
      <c r="W551" s="4"/>
      <c r="X551" s="4"/>
      <c r="Y551" s="4"/>
      <c r="Z551" s="4"/>
      <c r="AA551" s="4"/>
    </row>
    <row r="552" ht="15.75" customHeight="1">
      <c r="A552" s="37"/>
      <c r="B552" s="37"/>
      <c r="C552" s="37"/>
      <c r="D552" s="38"/>
      <c r="E552" s="4"/>
      <c r="F552" s="47"/>
      <c r="G552" s="47"/>
      <c r="H552" s="4"/>
      <c r="I552" s="4"/>
      <c r="J552" s="4"/>
      <c r="K552" s="4"/>
      <c r="L552" s="4"/>
      <c r="M552" s="4"/>
      <c r="N552" s="4"/>
      <c r="O552" s="4"/>
      <c r="P552" s="4"/>
      <c r="Q552" s="4"/>
      <c r="R552" s="4"/>
      <c r="S552" s="4"/>
      <c r="T552" s="4"/>
      <c r="U552" s="4"/>
      <c r="V552" s="4"/>
      <c r="W552" s="4"/>
      <c r="X552" s="4"/>
      <c r="Y552" s="4"/>
      <c r="Z552" s="4"/>
      <c r="AA552" s="4"/>
    </row>
    <row r="553" ht="15.75" customHeight="1">
      <c r="A553" s="37"/>
      <c r="B553" s="37"/>
      <c r="C553" s="37"/>
      <c r="D553" s="38"/>
      <c r="E553" s="4"/>
      <c r="F553" s="47"/>
      <c r="G553" s="47"/>
      <c r="H553" s="4"/>
      <c r="I553" s="4"/>
      <c r="J553" s="4"/>
      <c r="K553" s="4"/>
      <c r="L553" s="4"/>
      <c r="M553" s="4"/>
      <c r="N553" s="4"/>
      <c r="O553" s="4"/>
      <c r="P553" s="4"/>
      <c r="Q553" s="4"/>
      <c r="R553" s="4"/>
      <c r="S553" s="4"/>
      <c r="T553" s="4"/>
      <c r="U553" s="4"/>
      <c r="V553" s="4"/>
      <c r="W553" s="4"/>
      <c r="X553" s="4"/>
      <c r="Y553" s="4"/>
      <c r="Z553" s="4"/>
      <c r="AA553" s="4"/>
    </row>
    <row r="554" ht="15.75" customHeight="1">
      <c r="A554" s="37"/>
      <c r="B554" s="37"/>
      <c r="C554" s="37"/>
      <c r="D554" s="38"/>
      <c r="E554" s="4"/>
      <c r="F554" s="47"/>
      <c r="G554" s="47"/>
      <c r="H554" s="4"/>
      <c r="I554" s="4"/>
      <c r="J554" s="4"/>
      <c r="K554" s="4"/>
      <c r="L554" s="4"/>
      <c r="M554" s="4"/>
      <c r="N554" s="4"/>
      <c r="O554" s="4"/>
      <c r="P554" s="4"/>
      <c r="Q554" s="4"/>
      <c r="R554" s="4"/>
      <c r="S554" s="4"/>
      <c r="T554" s="4"/>
      <c r="U554" s="4"/>
      <c r="V554" s="4"/>
      <c r="W554" s="4"/>
      <c r="X554" s="4"/>
      <c r="Y554" s="4"/>
      <c r="Z554" s="4"/>
      <c r="AA554" s="4"/>
    </row>
    <row r="555" ht="15.75" customHeight="1">
      <c r="A555" s="37"/>
      <c r="B555" s="37"/>
      <c r="C555" s="37"/>
      <c r="D555" s="38"/>
      <c r="E555" s="4"/>
      <c r="F555" s="47"/>
      <c r="G555" s="47"/>
      <c r="H555" s="4"/>
      <c r="I555" s="4"/>
      <c r="J555" s="4"/>
      <c r="K555" s="4"/>
      <c r="L555" s="4"/>
      <c r="M555" s="4"/>
      <c r="N555" s="4"/>
      <c r="O555" s="4"/>
      <c r="P555" s="4"/>
      <c r="Q555" s="4"/>
      <c r="R555" s="4"/>
      <c r="S555" s="4"/>
      <c r="T555" s="4"/>
      <c r="U555" s="4"/>
      <c r="V555" s="4"/>
      <c r="W555" s="4"/>
      <c r="X555" s="4"/>
      <c r="Y555" s="4"/>
      <c r="Z555" s="4"/>
      <c r="AA555" s="4"/>
    </row>
    <row r="556" ht="15.75" customHeight="1">
      <c r="A556" s="37"/>
      <c r="B556" s="37"/>
      <c r="C556" s="37"/>
      <c r="D556" s="38"/>
      <c r="E556" s="4"/>
      <c r="F556" s="47"/>
      <c r="G556" s="47"/>
      <c r="H556" s="4"/>
      <c r="I556" s="4"/>
      <c r="J556" s="4"/>
      <c r="K556" s="4"/>
      <c r="L556" s="4"/>
      <c r="M556" s="4"/>
      <c r="N556" s="4"/>
      <c r="O556" s="4"/>
      <c r="P556" s="4"/>
      <c r="Q556" s="4"/>
      <c r="R556" s="4"/>
      <c r="S556" s="4"/>
      <c r="T556" s="4"/>
      <c r="U556" s="4"/>
      <c r="V556" s="4"/>
      <c r="W556" s="4"/>
      <c r="X556" s="4"/>
      <c r="Y556" s="4"/>
      <c r="Z556" s="4"/>
      <c r="AA556" s="4"/>
    </row>
    <row r="557" ht="15.75" customHeight="1">
      <c r="A557" s="37"/>
      <c r="B557" s="37"/>
      <c r="C557" s="37"/>
      <c r="D557" s="38"/>
      <c r="E557" s="4"/>
      <c r="F557" s="47"/>
      <c r="G557" s="47"/>
      <c r="H557" s="4"/>
      <c r="I557" s="4"/>
      <c r="J557" s="4"/>
      <c r="K557" s="4"/>
      <c r="L557" s="4"/>
      <c r="M557" s="4"/>
      <c r="N557" s="4"/>
      <c r="O557" s="4"/>
      <c r="P557" s="4"/>
      <c r="Q557" s="4"/>
      <c r="R557" s="4"/>
      <c r="S557" s="4"/>
      <c r="T557" s="4"/>
      <c r="U557" s="4"/>
      <c r="V557" s="4"/>
      <c r="W557" s="4"/>
      <c r="X557" s="4"/>
      <c r="Y557" s="4"/>
      <c r="Z557" s="4"/>
      <c r="AA557" s="4"/>
    </row>
    <row r="558" ht="15.75" customHeight="1">
      <c r="A558" s="37"/>
      <c r="B558" s="37"/>
      <c r="C558" s="37"/>
      <c r="D558" s="38"/>
      <c r="E558" s="4"/>
      <c r="F558" s="47"/>
      <c r="G558" s="47"/>
      <c r="H558" s="4"/>
      <c r="I558" s="4"/>
      <c r="J558" s="4"/>
      <c r="K558" s="4"/>
      <c r="L558" s="4"/>
      <c r="M558" s="4"/>
      <c r="N558" s="4"/>
      <c r="O558" s="4"/>
      <c r="P558" s="4"/>
      <c r="Q558" s="4"/>
      <c r="R558" s="4"/>
      <c r="S558" s="4"/>
      <c r="T558" s="4"/>
      <c r="U558" s="4"/>
      <c r="V558" s="4"/>
      <c r="W558" s="4"/>
      <c r="X558" s="4"/>
      <c r="Y558" s="4"/>
      <c r="Z558" s="4"/>
      <c r="AA558" s="4"/>
    </row>
    <row r="559" ht="15.75" customHeight="1">
      <c r="A559" s="37"/>
      <c r="B559" s="37"/>
      <c r="C559" s="37"/>
      <c r="D559" s="38"/>
      <c r="E559" s="4"/>
      <c r="F559" s="47"/>
      <c r="G559" s="47"/>
      <c r="H559" s="4"/>
      <c r="I559" s="4"/>
      <c r="J559" s="4"/>
      <c r="K559" s="4"/>
      <c r="L559" s="4"/>
      <c r="M559" s="4"/>
      <c r="N559" s="4"/>
      <c r="O559" s="4"/>
      <c r="P559" s="4"/>
      <c r="Q559" s="4"/>
      <c r="R559" s="4"/>
      <c r="S559" s="4"/>
      <c r="T559" s="4"/>
      <c r="U559" s="4"/>
      <c r="V559" s="4"/>
      <c r="W559" s="4"/>
      <c r="X559" s="4"/>
      <c r="Y559" s="4"/>
      <c r="Z559" s="4"/>
      <c r="AA559" s="4"/>
    </row>
    <row r="560" ht="15.75" customHeight="1">
      <c r="A560" s="37"/>
      <c r="B560" s="37"/>
      <c r="C560" s="37"/>
      <c r="D560" s="38"/>
      <c r="E560" s="4"/>
      <c r="F560" s="47"/>
      <c r="G560" s="47"/>
      <c r="H560" s="4"/>
      <c r="I560" s="4"/>
      <c r="J560" s="4"/>
      <c r="K560" s="4"/>
      <c r="L560" s="4"/>
      <c r="M560" s="4"/>
      <c r="N560" s="4"/>
      <c r="O560" s="4"/>
      <c r="P560" s="4"/>
      <c r="Q560" s="4"/>
      <c r="R560" s="4"/>
      <c r="S560" s="4"/>
      <c r="T560" s="4"/>
      <c r="U560" s="4"/>
      <c r="V560" s="4"/>
      <c r="W560" s="4"/>
      <c r="X560" s="4"/>
      <c r="Y560" s="4"/>
      <c r="Z560" s="4"/>
      <c r="AA560" s="4"/>
    </row>
    <row r="561" ht="15.75" customHeight="1">
      <c r="A561" s="37"/>
      <c r="B561" s="37"/>
      <c r="C561" s="37"/>
      <c r="D561" s="38"/>
      <c r="E561" s="4"/>
      <c r="F561" s="47"/>
      <c r="G561" s="47"/>
      <c r="H561" s="4"/>
      <c r="I561" s="4"/>
      <c r="J561" s="4"/>
      <c r="K561" s="4"/>
      <c r="L561" s="4"/>
      <c r="M561" s="4"/>
      <c r="N561" s="4"/>
      <c r="O561" s="4"/>
      <c r="P561" s="4"/>
      <c r="Q561" s="4"/>
      <c r="R561" s="4"/>
      <c r="S561" s="4"/>
      <c r="T561" s="4"/>
      <c r="U561" s="4"/>
      <c r="V561" s="4"/>
      <c r="W561" s="4"/>
      <c r="X561" s="4"/>
      <c r="Y561" s="4"/>
      <c r="Z561" s="4"/>
      <c r="AA561" s="4"/>
    </row>
    <row r="562" ht="15.75" customHeight="1">
      <c r="A562" s="37"/>
      <c r="B562" s="37"/>
      <c r="C562" s="37"/>
      <c r="D562" s="38"/>
      <c r="E562" s="4"/>
      <c r="F562" s="47"/>
      <c r="G562" s="47"/>
      <c r="H562" s="4"/>
      <c r="I562" s="4"/>
      <c r="J562" s="4"/>
      <c r="K562" s="4"/>
      <c r="L562" s="4"/>
      <c r="M562" s="4"/>
      <c r="N562" s="4"/>
      <c r="O562" s="4"/>
      <c r="P562" s="4"/>
      <c r="Q562" s="4"/>
      <c r="R562" s="4"/>
      <c r="S562" s="4"/>
      <c r="T562" s="4"/>
      <c r="U562" s="4"/>
      <c r="V562" s="4"/>
      <c r="W562" s="4"/>
      <c r="X562" s="4"/>
      <c r="Y562" s="4"/>
      <c r="Z562" s="4"/>
      <c r="AA562" s="4"/>
    </row>
    <row r="563" ht="15.75" customHeight="1">
      <c r="A563" s="37"/>
      <c r="B563" s="37"/>
      <c r="C563" s="37"/>
      <c r="D563" s="38"/>
      <c r="E563" s="4"/>
      <c r="F563" s="47"/>
      <c r="G563" s="47"/>
      <c r="H563" s="4"/>
      <c r="I563" s="4"/>
      <c r="J563" s="4"/>
      <c r="K563" s="4"/>
      <c r="L563" s="4"/>
      <c r="M563" s="4"/>
      <c r="N563" s="4"/>
      <c r="O563" s="4"/>
      <c r="P563" s="4"/>
      <c r="Q563" s="4"/>
      <c r="R563" s="4"/>
      <c r="S563" s="4"/>
      <c r="T563" s="4"/>
      <c r="U563" s="4"/>
      <c r="V563" s="4"/>
      <c r="W563" s="4"/>
      <c r="X563" s="4"/>
      <c r="Y563" s="4"/>
      <c r="Z563" s="4"/>
      <c r="AA563" s="4"/>
    </row>
    <row r="564" ht="15.75" customHeight="1">
      <c r="A564" s="37"/>
      <c r="B564" s="37"/>
      <c r="C564" s="37"/>
      <c r="D564" s="38"/>
      <c r="E564" s="4"/>
      <c r="F564" s="47"/>
      <c r="G564" s="47"/>
      <c r="H564" s="4"/>
      <c r="I564" s="4"/>
      <c r="J564" s="4"/>
      <c r="K564" s="4"/>
      <c r="L564" s="4"/>
      <c r="M564" s="4"/>
      <c r="N564" s="4"/>
      <c r="O564" s="4"/>
      <c r="P564" s="4"/>
      <c r="Q564" s="4"/>
      <c r="R564" s="4"/>
      <c r="S564" s="4"/>
      <c r="T564" s="4"/>
      <c r="U564" s="4"/>
      <c r="V564" s="4"/>
      <c r="W564" s="4"/>
      <c r="X564" s="4"/>
      <c r="Y564" s="4"/>
      <c r="Z564" s="4"/>
      <c r="AA564" s="4"/>
    </row>
    <row r="565" ht="15.75" customHeight="1">
      <c r="A565" s="37"/>
      <c r="B565" s="37"/>
      <c r="C565" s="37"/>
      <c r="D565" s="38"/>
      <c r="E565" s="4"/>
      <c r="F565" s="47"/>
      <c r="G565" s="47"/>
      <c r="H565" s="4"/>
      <c r="I565" s="4"/>
      <c r="J565" s="4"/>
      <c r="K565" s="4"/>
      <c r="L565" s="4"/>
      <c r="M565" s="4"/>
      <c r="N565" s="4"/>
      <c r="O565" s="4"/>
      <c r="P565" s="4"/>
      <c r="Q565" s="4"/>
      <c r="R565" s="4"/>
      <c r="S565" s="4"/>
      <c r="T565" s="4"/>
      <c r="U565" s="4"/>
      <c r="V565" s="4"/>
      <c r="W565" s="4"/>
      <c r="X565" s="4"/>
      <c r="Y565" s="4"/>
      <c r="Z565" s="4"/>
      <c r="AA565" s="4"/>
    </row>
    <row r="566" ht="15.75" customHeight="1">
      <c r="A566" s="37"/>
      <c r="B566" s="37"/>
      <c r="C566" s="37"/>
      <c r="D566" s="38"/>
      <c r="E566" s="4"/>
      <c r="F566" s="47"/>
      <c r="G566" s="47"/>
      <c r="H566" s="4"/>
      <c r="I566" s="4"/>
      <c r="J566" s="4"/>
      <c r="K566" s="4"/>
      <c r="L566" s="4"/>
      <c r="M566" s="4"/>
      <c r="N566" s="4"/>
      <c r="O566" s="4"/>
      <c r="P566" s="4"/>
      <c r="Q566" s="4"/>
      <c r="R566" s="4"/>
      <c r="S566" s="4"/>
      <c r="T566" s="4"/>
      <c r="U566" s="4"/>
      <c r="V566" s="4"/>
      <c r="W566" s="4"/>
      <c r="X566" s="4"/>
      <c r="Y566" s="4"/>
      <c r="Z566" s="4"/>
      <c r="AA566" s="4"/>
    </row>
    <row r="567" ht="15.75" customHeight="1">
      <c r="A567" s="37"/>
      <c r="B567" s="37"/>
      <c r="C567" s="37"/>
      <c r="D567" s="38"/>
      <c r="E567" s="4"/>
      <c r="F567" s="47"/>
      <c r="G567" s="47"/>
      <c r="H567" s="4"/>
      <c r="I567" s="4"/>
      <c r="J567" s="4"/>
      <c r="K567" s="4"/>
      <c r="L567" s="4"/>
      <c r="M567" s="4"/>
      <c r="N567" s="4"/>
      <c r="O567" s="4"/>
      <c r="P567" s="4"/>
      <c r="Q567" s="4"/>
      <c r="R567" s="4"/>
      <c r="S567" s="4"/>
      <c r="T567" s="4"/>
      <c r="U567" s="4"/>
      <c r="V567" s="4"/>
      <c r="W567" s="4"/>
      <c r="X567" s="4"/>
      <c r="Y567" s="4"/>
      <c r="Z567" s="4"/>
      <c r="AA567" s="4"/>
    </row>
    <row r="568" ht="15.75" customHeight="1">
      <c r="A568" s="37"/>
      <c r="B568" s="37"/>
      <c r="C568" s="37"/>
      <c r="D568" s="38"/>
      <c r="E568" s="4"/>
      <c r="F568" s="47"/>
      <c r="G568" s="47"/>
      <c r="H568" s="4"/>
      <c r="I568" s="4"/>
      <c r="J568" s="4"/>
      <c r="K568" s="4"/>
      <c r="L568" s="4"/>
      <c r="M568" s="4"/>
      <c r="N568" s="4"/>
      <c r="O568" s="4"/>
      <c r="P568" s="4"/>
      <c r="Q568" s="4"/>
      <c r="R568" s="4"/>
      <c r="S568" s="4"/>
      <c r="T568" s="4"/>
      <c r="U568" s="4"/>
      <c r="V568" s="4"/>
      <c r="W568" s="4"/>
      <c r="X568" s="4"/>
      <c r="Y568" s="4"/>
      <c r="Z568" s="4"/>
      <c r="AA568" s="4"/>
    </row>
    <row r="569" ht="15.75" customHeight="1">
      <c r="A569" s="37"/>
      <c r="B569" s="37"/>
      <c r="C569" s="37"/>
      <c r="D569" s="38"/>
      <c r="E569" s="4"/>
      <c r="F569" s="47"/>
      <c r="G569" s="47"/>
      <c r="H569" s="4"/>
      <c r="I569" s="4"/>
      <c r="J569" s="4"/>
      <c r="K569" s="4"/>
      <c r="L569" s="4"/>
      <c r="M569" s="4"/>
      <c r="N569" s="4"/>
      <c r="O569" s="4"/>
      <c r="P569" s="4"/>
      <c r="Q569" s="4"/>
      <c r="R569" s="4"/>
      <c r="S569" s="4"/>
      <c r="T569" s="4"/>
      <c r="U569" s="4"/>
      <c r="V569" s="4"/>
      <c r="W569" s="4"/>
      <c r="X569" s="4"/>
      <c r="Y569" s="4"/>
      <c r="Z569" s="4"/>
      <c r="AA569" s="4"/>
    </row>
    <row r="570" ht="15.75" customHeight="1">
      <c r="A570" s="37"/>
      <c r="B570" s="37"/>
      <c r="C570" s="37"/>
      <c r="D570" s="38"/>
      <c r="E570" s="4"/>
      <c r="F570" s="47"/>
      <c r="G570" s="47"/>
      <c r="H570" s="4"/>
      <c r="I570" s="4"/>
      <c r="J570" s="4"/>
      <c r="K570" s="4"/>
      <c r="L570" s="4"/>
      <c r="M570" s="4"/>
      <c r="N570" s="4"/>
      <c r="O570" s="4"/>
      <c r="P570" s="4"/>
      <c r="Q570" s="4"/>
      <c r="R570" s="4"/>
      <c r="S570" s="4"/>
      <c r="T570" s="4"/>
      <c r="U570" s="4"/>
      <c r="V570" s="4"/>
      <c r="W570" s="4"/>
      <c r="X570" s="4"/>
      <c r="Y570" s="4"/>
      <c r="Z570" s="4"/>
      <c r="AA570" s="4"/>
    </row>
    <row r="571" ht="15.75" customHeight="1">
      <c r="A571" s="37"/>
      <c r="B571" s="37"/>
      <c r="C571" s="37"/>
      <c r="D571" s="38"/>
      <c r="E571" s="4"/>
      <c r="F571" s="47"/>
      <c r="G571" s="47"/>
      <c r="H571" s="4"/>
      <c r="I571" s="4"/>
      <c r="J571" s="4"/>
      <c r="K571" s="4"/>
      <c r="L571" s="4"/>
      <c r="M571" s="4"/>
      <c r="N571" s="4"/>
      <c r="O571" s="4"/>
      <c r="P571" s="4"/>
      <c r="Q571" s="4"/>
      <c r="R571" s="4"/>
      <c r="S571" s="4"/>
      <c r="T571" s="4"/>
      <c r="U571" s="4"/>
      <c r="V571" s="4"/>
      <c r="W571" s="4"/>
      <c r="X571" s="4"/>
      <c r="Y571" s="4"/>
      <c r="Z571" s="4"/>
      <c r="AA571" s="4"/>
    </row>
    <row r="572" ht="15.75" customHeight="1">
      <c r="A572" s="37"/>
      <c r="B572" s="37"/>
      <c r="C572" s="37"/>
      <c r="D572" s="38"/>
      <c r="E572" s="4"/>
      <c r="F572" s="47"/>
      <c r="G572" s="47"/>
      <c r="H572" s="4"/>
      <c r="I572" s="4"/>
      <c r="J572" s="4"/>
      <c r="K572" s="4"/>
      <c r="L572" s="4"/>
      <c r="M572" s="4"/>
      <c r="N572" s="4"/>
      <c r="O572" s="4"/>
      <c r="P572" s="4"/>
      <c r="Q572" s="4"/>
      <c r="R572" s="4"/>
      <c r="S572" s="4"/>
      <c r="T572" s="4"/>
      <c r="U572" s="4"/>
      <c r="V572" s="4"/>
      <c r="W572" s="4"/>
      <c r="X572" s="4"/>
      <c r="Y572" s="4"/>
      <c r="Z572" s="4"/>
      <c r="AA572" s="4"/>
    </row>
    <row r="573" ht="15.75" customHeight="1">
      <c r="A573" s="37"/>
      <c r="B573" s="37"/>
      <c r="C573" s="37"/>
      <c r="D573" s="38"/>
      <c r="E573" s="4"/>
      <c r="F573" s="47"/>
      <c r="G573" s="47"/>
      <c r="H573" s="4"/>
      <c r="I573" s="4"/>
      <c r="J573" s="4"/>
      <c r="K573" s="4"/>
      <c r="L573" s="4"/>
      <c r="M573" s="4"/>
      <c r="N573" s="4"/>
      <c r="O573" s="4"/>
      <c r="P573" s="4"/>
      <c r="Q573" s="4"/>
      <c r="R573" s="4"/>
      <c r="S573" s="4"/>
      <c r="T573" s="4"/>
      <c r="U573" s="4"/>
      <c r="V573" s="4"/>
      <c r="W573" s="4"/>
      <c r="X573" s="4"/>
      <c r="Y573" s="4"/>
      <c r="Z573" s="4"/>
      <c r="AA573" s="4"/>
    </row>
    <row r="574" ht="15.75" customHeight="1">
      <c r="A574" s="37"/>
      <c r="B574" s="37"/>
      <c r="C574" s="37"/>
      <c r="D574" s="38"/>
      <c r="E574" s="4"/>
      <c r="F574" s="47"/>
      <c r="G574" s="47"/>
      <c r="H574" s="4"/>
      <c r="I574" s="4"/>
      <c r="J574" s="4"/>
      <c r="K574" s="4"/>
      <c r="L574" s="4"/>
      <c r="M574" s="4"/>
      <c r="N574" s="4"/>
      <c r="O574" s="4"/>
      <c r="P574" s="4"/>
      <c r="Q574" s="4"/>
      <c r="R574" s="4"/>
      <c r="S574" s="4"/>
      <c r="T574" s="4"/>
      <c r="U574" s="4"/>
      <c r="V574" s="4"/>
      <c r="W574" s="4"/>
      <c r="X574" s="4"/>
      <c r="Y574" s="4"/>
      <c r="Z574" s="4"/>
      <c r="AA574" s="4"/>
    </row>
    <row r="575" ht="15.75" customHeight="1">
      <c r="A575" s="37"/>
      <c r="B575" s="37"/>
      <c r="C575" s="37"/>
      <c r="D575" s="38"/>
      <c r="E575" s="4"/>
      <c r="F575" s="47"/>
      <c r="G575" s="47"/>
      <c r="H575" s="4"/>
      <c r="I575" s="4"/>
      <c r="J575" s="4"/>
      <c r="K575" s="4"/>
      <c r="L575" s="4"/>
      <c r="M575" s="4"/>
      <c r="N575" s="4"/>
      <c r="O575" s="4"/>
      <c r="P575" s="4"/>
      <c r="Q575" s="4"/>
      <c r="R575" s="4"/>
      <c r="S575" s="4"/>
      <c r="T575" s="4"/>
      <c r="U575" s="4"/>
      <c r="V575" s="4"/>
      <c r="W575" s="4"/>
      <c r="X575" s="4"/>
      <c r="Y575" s="4"/>
      <c r="Z575" s="4"/>
      <c r="AA575" s="4"/>
    </row>
    <row r="576" ht="15.75" customHeight="1">
      <c r="A576" s="37"/>
      <c r="B576" s="37"/>
      <c r="C576" s="37"/>
      <c r="D576" s="38"/>
      <c r="E576" s="4"/>
      <c r="F576" s="47"/>
      <c r="G576" s="47"/>
      <c r="H576" s="4"/>
      <c r="I576" s="4"/>
      <c r="J576" s="4"/>
      <c r="K576" s="4"/>
      <c r="L576" s="4"/>
      <c r="M576" s="4"/>
      <c r="N576" s="4"/>
      <c r="O576" s="4"/>
      <c r="P576" s="4"/>
      <c r="Q576" s="4"/>
      <c r="R576" s="4"/>
      <c r="S576" s="4"/>
      <c r="T576" s="4"/>
      <c r="U576" s="4"/>
      <c r="V576" s="4"/>
      <c r="W576" s="4"/>
      <c r="X576" s="4"/>
      <c r="Y576" s="4"/>
      <c r="Z576" s="4"/>
      <c r="AA576" s="4"/>
    </row>
    <row r="577" ht="15.75" customHeight="1">
      <c r="A577" s="37"/>
      <c r="B577" s="37"/>
      <c r="C577" s="37"/>
      <c r="D577" s="38"/>
      <c r="E577" s="4"/>
      <c r="F577" s="47"/>
      <c r="G577" s="47"/>
      <c r="H577" s="4"/>
      <c r="I577" s="4"/>
      <c r="J577" s="4"/>
      <c r="K577" s="4"/>
      <c r="L577" s="4"/>
      <c r="M577" s="4"/>
      <c r="N577" s="4"/>
      <c r="O577" s="4"/>
      <c r="P577" s="4"/>
      <c r="Q577" s="4"/>
      <c r="R577" s="4"/>
      <c r="S577" s="4"/>
      <c r="T577" s="4"/>
      <c r="U577" s="4"/>
      <c r="V577" s="4"/>
      <c r="W577" s="4"/>
      <c r="X577" s="4"/>
      <c r="Y577" s="4"/>
      <c r="Z577" s="4"/>
      <c r="AA577" s="4"/>
    </row>
    <row r="578" ht="15.75" customHeight="1">
      <c r="A578" s="37"/>
      <c r="B578" s="37"/>
      <c r="C578" s="37"/>
      <c r="D578" s="38"/>
      <c r="E578" s="4"/>
      <c r="F578" s="47"/>
      <c r="G578" s="47"/>
      <c r="H578" s="4"/>
      <c r="I578" s="4"/>
      <c r="J578" s="4"/>
      <c r="K578" s="4"/>
      <c r="L578" s="4"/>
      <c r="M578" s="4"/>
      <c r="N578" s="4"/>
      <c r="O578" s="4"/>
      <c r="P578" s="4"/>
      <c r="Q578" s="4"/>
      <c r="R578" s="4"/>
      <c r="S578" s="4"/>
      <c r="T578" s="4"/>
      <c r="U578" s="4"/>
      <c r="V578" s="4"/>
      <c r="W578" s="4"/>
      <c r="X578" s="4"/>
      <c r="Y578" s="4"/>
      <c r="Z578" s="4"/>
      <c r="AA578" s="4"/>
    </row>
    <row r="579" ht="15.75" customHeight="1">
      <c r="A579" s="37"/>
      <c r="B579" s="37"/>
      <c r="C579" s="37"/>
      <c r="D579" s="38"/>
      <c r="E579" s="4"/>
      <c r="F579" s="47"/>
      <c r="G579" s="47"/>
      <c r="H579" s="4"/>
      <c r="I579" s="4"/>
      <c r="J579" s="4"/>
      <c r="K579" s="4"/>
      <c r="L579" s="4"/>
      <c r="M579" s="4"/>
      <c r="N579" s="4"/>
      <c r="O579" s="4"/>
      <c r="P579" s="4"/>
      <c r="Q579" s="4"/>
      <c r="R579" s="4"/>
      <c r="S579" s="4"/>
      <c r="T579" s="4"/>
      <c r="U579" s="4"/>
      <c r="V579" s="4"/>
      <c r="W579" s="4"/>
      <c r="X579" s="4"/>
      <c r="Y579" s="4"/>
      <c r="Z579" s="4"/>
      <c r="AA579" s="4"/>
    </row>
    <row r="580" ht="15.75" customHeight="1">
      <c r="A580" s="37"/>
      <c r="B580" s="37"/>
      <c r="C580" s="37"/>
      <c r="D580" s="38"/>
      <c r="E580" s="4"/>
      <c r="F580" s="47"/>
      <c r="G580" s="47"/>
      <c r="H580" s="4"/>
      <c r="I580" s="4"/>
      <c r="J580" s="4"/>
      <c r="K580" s="4"/>
      <c r="L580" s="4"/>
      <c r="M580" s="4"/>
      <c r="N580" s="4"/>
      <c r="O580" s="4"/>
      <c r="P580" s="4"/>
      <c r="Q580" s="4"/>
      <c r="R580" s="4"/>
      <c r="S580" s="4"/>
      <c r="T580" s="4"/>
      <c r="U580" s="4"/>
      <c r="V580" s="4"/>
      <c r="W580" s="4"/>
      <c r="X580" s="4"/>
      <c r="Y580" s="4"/>
      <c r="Z580" s="4"/>
      <c r="AA580" s="4"/>
    </row>
    <row r="581" ht="15.75" customHeight="1">
      <c r="A581" s="37"/>
      <c r="B581" s="37"/>
      <c r="C581" s="37"/>
      <c r="D581" s="38"/>
      <c r="E581" s="4"/>
      <c r="F581" s="47"/>
      <c r="G581" s="47"/>
      <c r="H581" s="4"/>
      <c r="I581" s="4"/>
      <c r="J581" s="4"/>
      <c r="K581" s="4"/>
      <c r="L581" s="4"/>
      <c r="M581" s="4"/>
      <c r="N581" s="4"/>
      <c r="O581" s="4"/>
      <c r="P581" s="4"/>
      <c r="Q581" s="4"/>
      <c r="R581" s="4"/>
      <c r="S581" s="4"/>
      <c r="T581" s="4"/>
      <c r="U581" s="4"/>
      <c r="V581" s="4"/>
      <c r="W581" s="4"/>
      <c r="X581" s="4"/>
      <c r="Y581" s="4"/>
      <c r="Z581" s="4"/>
      <c r="AA581" s="4"/>
    </row>
    <row r="582" ht="15.75" customHeight="1">
      <c r="A582" s="37"/>
      <c r="B582" s="37"/>
      <c r="C582" s="37"/>
      <c r="D582" s="38"/>
      <c r="E582" s="4"/>
      <c r="F582" s="47"/>
      <c r="G582" s="47"/>
      <c r="H582" s="4"/>
      <c r="I582" s="4"/>
      <c r="J582" s="4"/>
      <c r="K582" s="4"/>
      <c r="L582" s="4"/>
      <c r="M582" s="4"/>
      <c r="N582" s="4"/>
      <c r="O582" s="4"/>
      <c r="P582" s="4"/>
      <c r="Q582" s="4"/>
      <c r="R582" s="4"/>
      <c r="S582" s="4"/>
      <c r="T582" s="4"/>
      <c r="U582" s="4"/>
      <c r="V582" s="4"/>
      <c r="W582" s="4"/>
      <c r="X582" s="4"/>
      <c r="Y582" s="4"/>
      <c r="Z582" s="4"/>
      <c r="AA582" s="4"/>
    </row>
    <row r="583" ht="15.75" customHeight="1">
      <c r="A583" s="37"/>
      <c r="B583" s="37"/>
      <c r="C583" s="37"/>
      <c r="D583" s="38"/>
      <c r="E583" s="4"/>
      <c r="F583" s="47"/>
      <c r="G583" s="47"/>
      <c r="H583" s="4"/>
      <c r="I583" s="4"/>
      <c r="J583" s="4"/>
      <c r="K583" s="4"/>
      <c r="L583" s="4"/>
      <c r="M583" s="4"/>
      <c r="N583" s="4"/>
      <c r="O583" s="4"/>
      <c r="P583" s="4"/>
      <c r="Q583" s="4"/>
      <c r="R583" s="4"/>
      <c r="S583" s="4"/>
      <c r="T583" s="4"/>
      <c r="U583" s="4"/>
      <c r="V583" s="4"/>
      <c r="W583" s="4"/>
      <c r="X583" s="4"/>
      <c r="Y583" s="4"/>
      <c r="Z583" s="4"/>
      <c r="AA583" s="4"/>
    </row>
    <row r="584" ht="15.75" customHeight="1">
      <c r="A584" s="37"/>
      <c r="B584" s="37"/>
      <c r="C584" s="37"/>
      <c r="D584" s="38"/>
      <c r="E584" s="4"/>
      <c r="F584" s="47"/>
      <c r="G584" s="47"/>
      <c r="H584" s="4"/>
      <c r="I584" s="4"/>
      <c r="J584" s="4"/>
      <c r="K584" s="4"/>
      <c r="L584" s="4"/>
      <c r="M584" s="4"/>
      <c r="N584" s="4"/>
      <c r="O584" s="4"/>
      <c r="P584" s="4"/>
      <c r="Q584" s="4"/>
      <c r="R584" s="4"/>
      <c r="S584" s="4"/>
      <c r="T584" s="4"/>
      <c r="U584" s="4"/>
      <c r="V584" s="4"/>
      <c r="W584" s="4"/>
      <c r="X584" s="4"/>
      <c r="Y584" s="4"/>
      <c r="Z584" s="4"/>
      <c r="AA584" s="4"/>
    </row>
    <row r="585" ht="15.75" customHeight="1">
      <c r="A585" s="37"/>
      <c r="B585" s="37"/>
      <c r="C585" s="37"/>
      <c r="D585" s="38"/>
      <c r="E585" s="4"/>
      <c r="F585" s="47"/>
      <c r="G585" s="47"/>
      <c r="H585" s="4"/>
      <c r="I585" s="4"/>
      <c r="J585" s="4"/>
      <c r="K585" s="4"/>
      <c r="L585" s="4"/>
      <c r="M585" s="4"/>
      <c r="N585" s="4"/>
      <c r="O585" s="4"/>
      <c r="P585" s="4"/>
      <c r="Q585" s="4"/>
      <c r="R585" s="4"/>
      <c r="S585" s="4"/>
      <c r="T585" s="4"/>
      <c r="U585" s="4"/>
      <c r="V585" s="4"/>
      <c r="W585" s="4"/>
      <c r="X585" s="4"/>
      <c r="Y585" s="4"/>
      <c r="Z585" s="4"/>
      <c r="AA585" s="4"/>
    </row>
    <row r="586" ht="15.75" customHeight="1">
      <c r="A586" s="37"/>
      <c r="B586" s="37"/>
      <c r="C586" s="37"/>
      <c r="D586" s="38"/>
      <c r="E586" s="4"/>
      <c r="F586" s="47"/>
      <c r="G586" s="47"/>
      <c r="H586" s="4"/>
      <c r="I586" s="4"/>
      <c r="J586" s="4"/>
      <c r="K586" s="4"/>
      <c r="L586" s="4"/>
      <c r="M586" s="4"/>
      <c r="N586" s="4"/>
      <c r="O586" s="4"/>
      <c r="P586" s="4"/>
      <c r="Q586" s="4"/>
      <c r="R586" s="4"/>
      <c r="S586" s="4"/>
      <c r="T586" s="4"/>
      <c r="U586" s="4"/>
      <c r="V586" s="4"/>
      <c r="W586" s="4"/>
      <c r="X586" s="4"/>
      <c r="Y586" s="4"/>
      <c r="Z586" s="4"/>
      <c r="AA586" s="4"/>
    </row>
    <row r="587" ht="15.75" customHeight="1">
      <c r="A587" s="37"/>
      <c r="B587" s="37"/>
      <c r="C587" s="37"/>
      <c r="D587" s="38"/>
      <c r="E587" s="4"/>
      <c r="F587" s="47"/>
      <c r="G587" s="47"/>
      <c r="H587" s="4"/>
      <c r="I587" s="4"/>
      <c r="J587" s="4"/>
      <c r="K587" s="4"/>
      <c r="L587" s="4"/>
      <c r="M587" s="4"/>
      <c r="N587" s="4"/>
      <c r="O587" s="4"/>
      <c r="P587" s="4"/>
      <c r="Q587" s="4"/>
      <c r="R587" s="4"/>
      <c r="S587" s="4"/>
      <c r="T587" s="4"/>
      <c r="U587" s="4"/>
      <c r="V587" s="4"/>
      <c r="W587" s="4"/>
      <c r="X587" s="4"/>
      <c r="Y587" s="4"/>
      <c r="Z587" s="4"/>
      <c r="AA587" s="4"/>
    </row>
    <row r="588" ht="15.75" customHeight="1">
      <c r="A588" s="37"/>
      <c r="B588" s="37"/>
      <c r="C588" s="37"/>
      <c r="D588" s="38"/>
      <c r="E588" s="4"/>
      <c r="F588" s="47"/>
      <c r="G588" s="47"/>
      <c r="H588" s="4"/>
      <c r="I588" s="4"/>
      <c r="J588" s="4"/>
      <c r="K588" s="4"/>
      <c r="L588" s="4"/>
      <c r="M588" s="4"/>
      <c r="N588" s="4"/>
      <c r="O588" s="4"/>
      <c r="P588" s="4"/>
      <c r="Q588" s="4"/>
      <c r="R588" s="4"/>
      <c r="S588" s="4"/>
      <c r="T588" s="4"/>
      <c r="U588" s="4"/>
      <c r="V588" s="4"/>
      <c r="W588" s="4"/>
      <c r="X588" s="4"/>
      <c r="Y588" s="4"/>
      <c r="Z588" s="4"/>
      <c r="AA588" s="4"/>
    </row>
    <row r="589" ht="15.75" customHeight="1">
      <c r="A589" s="37"/>
      <c r="B589" s="37"/>
      <c r="C589" s="37"/>
      <c r="D589" s="38"/>
      <c r="E589" s="4"/>
      <c r="F589" s="47"/>
      <c r="G589" s="47"/>
      <c r="H589" s="4"/>
      <c r="I589" s="4"/>
      <c r="J589" s="4"/>
      <c r="K589" s="4"/>
      <c r="L589" s="4"/>
      <c r="M589" s="4"/>
      <c r="N589" s="4"/>
      <c r="O589" s="4"/>
      <c r="P589" s="4"/>
      <c r="Q589" s="4"/>
      <c r="R589" s="4"/>
      <c r="S589" s="4"/>
      <c r="T589" s="4"/>
      <c r="U589" s="4"/>
      <c r="V589" s="4"/>
      <c r="W589" s="4"/>
      <c r="X589" s="4"/>
      <c r="Y589" s="4"/>
      <c r="Z589" s="4"/>
      <c r="AA589" s="4"/>
    </row>
    <row r="590" ht="15.75" customHeight="1">
      <c r="A590" s="37"/>
      <c r="B590" s="37"/>
      <c r="C590" s="37"/>
      <c r="D590" s="38"/>
      <c r="E590" s="4"/>
      <c r="F590" s="47"/>
      <c r="G590" s="47"/>
      <c r="H590" s="4"/>
      <c r="I590" s="4"/>
      <c r="J590" s="4"/>
      <c r="K590" s="4"/>
      <c r="L590" s="4"/>
      <c r="M590" s="4"/>
      <c r="N590" s="4"/>
      <c r="O590" s="4"/>
      <c r="P590" s="4"/>
      <c r="Q590" s="4"/>
      <c r="R590" s="4"/>
      <c r="S590" s="4"/>
      <c r="T590" s="4"/>
      <c r="U590" s="4"/>
      <c r="V590" s="4"/>
      <c r="W590" s="4"/>
      <c r="X590" s="4"/>
      <c r="Y590" s="4"/>
      <c r="Z590" s="4"/>
      <c r="AA590" s="4"/>
    </row>
    <row r="591" ht="15.75" customHeight="1">
      <c r="A591" s="37"/>
      <c r="B591" s="37"/>
      <c r="C591" s="37"/>
      <c r="D591" s="38"/>
      <c r="E591" s="4"/>
      <c r="F591" s="47"/>
      <c r="G591" s="47"/>
      <c r="H591" s="4"/>
      <c r="I591" s="4"/>
      <c r="J591" s="4"/>
      <c r="K591" s="4"/>
      <c r="L591" s="4"/>
      <c r="M591" s="4"/>
      <c r="N591" s="4"/>
      <c r="O591" s="4"/>
      <c r="P591" s="4"/>
      <c r="Q591" s="4"/>
      <c r="R591" s="4"/>
      <c r="S591" s="4"/>
      <c r="T591" s="4"/>
      <c r="U591" s="4"/>
      <c r="V591" s="4"/>
      <c r="W591" s="4"/>
      <c r="X591" s="4"/>
      <c r="Y591" s="4"/>
      <c r="Z591" s="4"/>
      <c r="AA591" s="4"/>
    </row>
    <row r="592" ht="15.75" customHeight="1">
      <c r="A592" s="37"/>
      <c r="B592" s="37"/>
      <c r="C592" s="37"/>
      <c r="D592" s="38"/>
      <c r="E592" s="4"/>
      <c r="F592" s="47"/>
      <c r="G592" s="47"/>
      <c r="H592" s="4"/>
      <c r="I592" s="4"/>
      <c r="J592" s="4"/>
      <c r="K592" s="4"/>
      <c r="L592" s="4"/>
      <c r="M592" s="4"/>
      <c r="N592" s="4"/>
      <c r="O592" s="4"/>
      <c r="P592" s="4"/>
      <c r="Q592" s="4"/>
      <c r="R592" s="4"/>
      <c r="S592" s="4"/>
      <c r="T592" s="4"/>
      <c r="U592" s="4"/>
      <c r="V592" s="4"/>
      <c r="W592" s="4"/>
      <c r="X592" s="4"/>
      <c r="Y592" s="4"/>
      <c r="Z592" s="4"/>
      <c r="AA592" s="4"/>
    </row>
    <row r="593" ht="15.75" customHeight="1">
      <c r="A593" s="37"/>
      <c r="B593" s="37"/>
      <c r="C593" s="37"/>
      <c r="D593" s="38"/>
      <c r="E593" s="4"/>
      <c r="F593" s="47"/>
      <c r="G593" s="47"/>
      <c r="H593" s="4"/>
      <c r="I593" s="4"/>
      <c r="J593" s="4"/>
      <c r="K593" s="4"/>
      <c r="L593" s="4"/>
      <c r="M593" s="4"/>
      <c r="N593" s="4"/>
      <c r="O593" s="4"/>
      <c r="P593" s="4"/>
      <c r="Q593" s="4"/>
      <c r="R593" s="4"/>
      <c r="S593" s="4"/>
      <c r="T593" s="4"/>
      <c r="U593" s="4"/>
      <c r="V593" s="4"/>
      <c r="W593" s="4"/>
      <c r="X593" s="4"/>
      <c r="Y593" s="4"/>
      <c r="Z593" s="4"/>
      <c r="AA593" s="4"/>
    </row>
    <row r="594" ht="15.75" customHeight="1">
      <c r="A594" s="37"/>
      <c r="B594" s="37"/>
      <c r="C594" s="37"/>
      <c r="D594" s="38"/>
      <c r="E594" s="4"/>
      <c r="F594" s="47"/>
      <c r="G594" s="47"/>
      <c r="H594" s="4"/>
      <c r="I594" s="4"/>
      <c r="J594" s="4"/>
      <c r="K594" s="4"/>
      <c r="L594" s="4"/>
      <c r="M594" s="4"/>
      <c r="N594" s="4"/>
      <c r="O594" s="4"/>
      <c r="P594" s="4"/>
      <c r="Q594" s="4"/>
      <c r="R594" s="4"/>
      <c r="S594" s="4"/>
      <c r="T594" s="4"/>
      <c r="U594" s="4"/>
      <c r="V594" s="4"/>
      <c r="W594" s="4"/>
      <c r="X594" s="4"/>
      <c r="Y594" s="4"/>
      <c r="Z594" s="4"/>
      <c r="AA594" s="4"/>
    </row>
    <row r="595" ht="15.75" customHeight="1">
      <c r="A595" s="37"/>
      <c r="B595" s="37"/>
      <c r="C595" s="37"/>
      <c r="D595" s="38"/>
      <c r="E595" s="4"/>
      <c r="F595" s="47"/>
      <c r="G595" s="47"/>
      <c r="H595" s="4"/>
      <c r="I595" s="4"/>
      <c r="J595" s="4"/>
      <c r="K595" s="4"/>
      <c r="L595" s="4"/>
      <c r="M595" s="4"/>
      <c r="N595" s="4"/>
      <c r="O595" s="4"/>
      <c r="P595" s="4"/>
      <c r="Q595" s="4"/>
      <c r="R595" s="4"/>
      <c r="S595" s="4"/>
      <c r="T595" s="4"/>
      <c r="U595" s="4"/>
      <c r="V595" s="4"/>
      <c r="W595" s="4"/>
      <c r="X595" s="4"/>
      <c r="Y595" s="4"/>
      <c r="Z595" s="4"/>
      <c r="AA595" s="4"/>
    </row>
    <row r="596" ht="15.75" customHeight="1">
      <c r="A596" s="37"/>
      <c r="B596" s="37"/>
      <c r="C596" s="37"/>
      <c r="D596" s="38"/>
      <c r="E596" s="4"/>
      <c r="F596" s="47"/>
      <c r="G596" s="47"/>
      <c r="H596" s="4"/>
      <c r="I596" s="4"/>
      <c r="J596" s="4"/>
      <c r="K596" s="4"/>
      <c r="L596" s="4"/>
      <c r="M596" s="4"/>
      <c r="N596" s="4"/>
      <c r="O596" s="4"/>
      <c r="P596" s="4"/>
      <c r="Q596" s="4"/>
      <c r="R596" s="4"/>
      <c r="S596" s="4"/>
      <c r="T596" s="4"/>
      <c r="U596" s="4"/>
      <c r="V596" s="4"/>
      <c r="W596" s="4"/>
      <c r="X596" s="4"/>
      <c r="Y596" s="4"/>
      <c r="Z596" s="4"/>
      <c r="AA596" s="4"/>
    </row>
    <row r="597" ht="15.75" customHeight="1">
      <c r="A597" s="37"/>
      <c r="B597" s="37"/>
      <c r="C597" s="37"/>
      <c r="D597" s="38"/>
      <c r="E597" s="4"/>
      <c r="F597" s="47"/>
      <c r="G597" s="47"/>
      <c r="H597" s="4"/>
      <c r="I597" s="4"/>
      <c r="J597" s="4"/>
      <c r="K597" s="4"/>
      <c r="L597" s="4"/>
      <c r="M597" s="4"/>
      <c r="N597" s="4"/>
      <c r="O597" s="4"/>
      <c r="P597" s="4"/>
      <c r="Q597" s="4"/>
      <c r="R597" s="4"/>
      <c r="S597" s="4"/>
      <c r="T597" s="4"/>
      <c r="U597" s="4"/>
      <c r="V597" s="4"/>
      <c r="W597" s="4"/>
      <c r="X597" s="4"/>
      <c r="Y597" s="4"/>
      <c r="Z597" s="4"/>
      <c r="AA597" s="4"/>
    </row>
    <row r="598" ht="15.75" customHeight="1">
      <c r="A598" s="37"/>
      <c r="B598" s="37"/>
      <c r="C598" s="37"/>
      <c r="D598" s="38"/>
      <c r="E598" s="4"/>
      <c r="F598" s="47"/>
      <c r="G598" s="47"/>
      <c r="H598" s="4"/>
      <c r="I598" s="4"/>
      <c r="J598" s="4"/>
      <c r="K598" s="4"/>
      <c r="L598" s="4"/>
      <c r="M598" s="4"/>
      <c r="N598" s="4"/>
      <c r="O598" s="4"/>
      <c r="P598" s="4"/>
      <c r="Q598" s="4"/>
      <c r="R598" s="4"/>
      <c r="S598" s="4"/>
      <c r="T598" s="4"/>
      <c r="U598" s="4"/>
      <c r="V598" s="4"/>
      <c r="W598" s="4"/>
      <c r="X598" s="4"/>
      <c r="Y598" s="4"/>
      <c r="Z598" s="4"/>
      <c r="AA598" s="4"/>
    </row>
    <row r="599" ht="15.75" customHeight="1">
      <c r="A599" s="37"/>
      <c r="B599" s="37"/>
      <c r="C599" s="37"/>
      <c r="D599" s="38"/>
      <c r="E599" s="4"/>
      <c r="F599" s="47"/>
      <c r="G599" s="47"/>
      <c r="H599" s="4"/>
      <c r="I599" s="4"/>
      <c r="J599" s="4"/>
      <c r="K599" s="4"/>
      <c r="L599" s="4"/>
      <c r="M599" s="4"/>
      <c r="N599" s="4"/>
      <c r="O599" s="4"/>
      <c r="P599" s="4"/>
      <c r="Q599" s="4"/>
      <c r="R599" s="4"/>
      <c r="S599" s="4"/>
      <c r="T599" s="4"/>
      <c r="U599" s="4"/>
      <c r="V599" s="4"/>
      <c r="W599" s="4"/>
      <c r="X599" s="4"/>
      <c r="Y599" s="4"/>
      <c r="Z599" s="4"/>
      <c r="AA599" s="4"/>
    </row>
    <row r="600" ht="15.75" customHeight="1">
      <c r="A600" s="37"/>
      <c r="B600" s="37"/>
      <c r="C600" s="37"/>
      <c r="D600" s="38"/>
      <c r="E600" s="4"/>
      <c r="F600" s="47"/>
      <c r="G600" s="47"/>
      <c r="H600" s="4"/>
      <c r="I600" s="4"/>
      <c r="J600" s="4"/>
      <c r="K600" s="4"/>
      <c r="L600" s="4"/>
      <c r="M600" s="4"/>
      <c r="N600" s="4"/>
      <c r="O600" s="4"/>
      <c r="P600" s="4"/>
      <c r="Q600" s="4"/>
      <c r="R600" s="4"/>
      <c r="S600" s="4"/>
      <c r="T600" s="4"/>
      <c r="U600" s="4"/>
      <c r="V600" s="4"/>
      <c r="W600" s="4"/>
      <c r="X600" s="4"/>
      <c r="Y600" s="4"/>
      <c r="Z600" s="4"/>
      <c r="AA600" s="4"/>
    </row>
    <row r="601" ht="15.75" customHeight="1">
      <c r="A601" s="37"/>
      <c r="B601" s="37"/>
      <c r="C601" s="37"/>
      <c r="D601" s="38"/>
      <c r="E601" s="4"/>
      <c r="F601" s="47"/>
      <c r="G601" s="47"/>
      <c r="H601" s="4"/>
      <c r="I601" s="4"/>
      <c r="J601" s="4"/>
      <c r="K601" s="4"/>
      <c r="L601" s="4"/>
      <c r="M601" s="4"/>
      <c r="N601" s="4"/>
      <c r="O601" s="4"/>
      <c r="P601" s="4"/>
      <c r="Q601" s="4"/>
      <c r="R601" s="4"/>
      <c r="S601" s="4"/>
      <c r="T601" s="4"/>
      <c r="U601" s="4"/>
      <c r="V601" s="4"/>
      <c r="W601" s="4"/>
      <c r="X601" s="4"/>
      <c r="Y601" s="4"/>
      <c r="Z601" s="4"/>
      <c r="AA601" s="4"/>
    </row>
    <row r="602" ht="15.75" customHeight="1">
      <c r="A602" s="37"/>
      <c r="B602" s="37"/>
      <c r="C602" s="37"/>
      <c r="D602" s="38"/>
      <c r="E602" s="4"/>
      <c r="F602" s="47"/>
      <c r="G602" s="47"/>
      <c r="H602" s="4"/>
      <c r="I602" s="4"/>
      <c r="J602" s="4"/>
      <c r="K602" s="4"/>
      <c r="L602" s="4"/>
      <c r="M602" s="4"/>
      <c r="N602" s="4"/>
      <c r="O602" s="4"/>
      <c r="P602" s="4"/>
      <c r="Q602" s="4"/>
      <c r="R602" s="4"/>
      <c r="S602" s="4"/>
      <c r="T602" s="4"/>
      <c r="U602" s="4"/>
      <c r="V602" s="4"/>
      <c r="W602" s="4"/>
      <c r="X602" s="4"/>
      <c r="Y602" s="4"/>
      <c r="Z602" s="4"/>
      <c r="AA602" s="4"/>
    </row>
    <row r="603" ht="15.75" customHeight="1">
      <c r="A603" s="37"/>
      <c r="B603" s="37"/>
      <c r="C603" s="37"/>
      <c r="D603" s="38"/>
      <c r="E603" s="4"/>
      <c r="F603" s="47"/>
      <c r="G603" s="47"/>
      <c r="H603" s="4"/>
      <c r="I603" s="4"/>
      <c r="J603" s="4"/>
      <c r="K603" s="4"/>
      <c r="L603" s="4"/>
      <c r="M603" s="4"/>
      <c r="N603" s="4"/>
      <c r="O603" s="4"/>
      <c r="P603" s="4"/>
      <c r="Q603" s="4"/>
      <c r="R603" s="4"/>
      <c r="S603" s="4"/>
      <c r="T603" s="4"/>
      <c r="U603" s="4"/>
      <c r="V603" s="4"/>
      <c r="W603" s="4"/>
      <c r="X603" s="4"/>
      <c r="Y603" s="4"/>
      <c r="Z603" s="4"/>
      <c r="AA603" s="4"/>
    </row>
    <row r="604" ht="15.75" customHeight="1">
      <c r="A604" s="37"/>
      <c r="B604" s="37"/>
      <c r="C604" s="37"/>
      <c r="D604" s="38"/>
      <c r="E604" s="4"/>
      <c r="F604" s="47"/>
      <c r="G604" s="47"/>
      <c r="H604" s="4"/>
      <c r="I604" s="4"/>
      <c r="J604" s="4"/>
      <c r="K604" s="4"/>
      <c r="L604" s="4"/>
      <c r="M604" s="4"/>
      <c r="N604" s="4"/>
      <c r="O604" s="4"/>
      <c r="P604" s="4"/>
      <c r="Q604" s="4"/>
      <c r="R604" s="4"/>
      <c r="S604" s="4"/>
      <c r="T604" s="4"/>
      <c r="U604" s="4"/>
      <c r="V604" s="4"/>
      <c r="W604" s="4"/>
      <c r="X604" s="4"/>
      <c r="Y604" s="4"/>
      <c r="Z604" s="4"/>
      <c r="AA604" s="4"/>
    </row>
    <row r="605" ht="15.75" customHeight="1">
      <c r="A605" s="37"/>
      <c r="B605" s="37"/>
      <c r="C605" s="37"/>
      <c r="D605" s="38"/>
      <c r="E605" s="4"/>
      <c r="F605" s="47"/>
      <c r="G605" s="47"/>
      <c r="H605" s="4"/>
      <c r="I605" s="4"/>
      <c r="J605" s="4"/>
      <c r="K605" s="4"/>
      <c r="L605" s="4"/>
      <c r="M605" s="4"/>
      <c r="N605" s="4"/>
      <c r="O605" s="4"/>
      <c r="P605" s="4"/>
      <c r="Q605" s="4"/>
      <c r="R605" s="4"/>
      <c r="S605" s="4"/>
      <c r="T605" s="4"/>
      <c r="U605" s="4"/>
      <c r="V605" s="4"/>
      <c r="W605" s="4"/>
      <c r="X605" s="4"/>
      <c r="Y605" s="4"/>
      <c r="Z605" s="4"/>
      <c r="AA605" s="4"/>
    </row>
    <row r="606" ht="15.75" customHeight="1">
      <c r="A606" s="37"/>
      <c r="B606" s="37"/>
      <c r="C606" s="37"/>
      <c r="D606" s="38"/>
      <c r="E606" s="4"/>
      <c r="F606" s="47"/>
      <c r="G606" s="47"/>
      <c r="H606" s="4"/>
      <c r="I606" s="4"/>
      <c r="J606" s="4"/>
      <c r="K606" s="4"/>
      <c r="L606" s="4"/>
      <c r="M606" s="4"/>
      <c r="N606" s="4"/>
      <c r="O606" s="4"/>
      <c r="P606" s="4"/>
      <c r="Q606" s="4"/>
      <c r="R606" s="4"/>
      <c r="S606" s="4"/>
      <c r="T606" s="4"/>
      <c r="U606" s="4"/>
      <c r="V606" s="4"/>
      <c r="W606" s="4"/>
      <c r="X606" s="4"/>
      <c r="Y606" s="4"/>
      <c r="Z606" s="4"/>
      <c r="AA606" s="4"/>
    </row>
    <row r="607" ht="15.75" customHeight="1">
      <c r="A607" s="37"/>
      <c r="B607" s="37"/>
      <c r="C607" s="37"/>
      <c r="D607" s="38"/>
      <c r="E607" s="4"/>
      <c r="F607" s="47"/>
      <c r="G607" s="47"/>
      <c r="H607" s="4"/>
      <c r="I607" s="4"/>
      <c r="J607" s="4"/>
      <c r="K607" s="4"/>
      <c r="L607" s="4"/>
      <c r="M607" s="4"/>
      <c r="N607" s="4"/>
      <c r="O607" s="4"/>
      <c r="P607" s="4"/>
      <c r="Q607" s="4"/>
      <c r="R607" s="4"/>
      <c r="S607" s="4"/>
      <c r="T607" s="4"/>
      <c r="U607" s="4"/>
      <c r="V607" s="4"/>
      <c r="W607" s="4"/>
      <c r="X607" s="4"/>
      <c r="Y607" s="4"/>
      <c r="Z607" s="4"/>
      <c r="AA607" s="4"/>
    </row>
    <row r="608" ht="15.75" customHeight="1">
      <c r="A608" s="37"/>
      <c r="B608" s="37"/>
      <c r="C608" s="37"/>
      <c r="D608" s="38"/>
      <c r="E608" s="4"/>
      <c r="F608" s="47"/>
      <c r="G608" s="47"/>
      <c r="H608" s="4"/>
      <c r="I608" s="4"/>
      <c r="J608" s="4"/>
      <c r="K608" s="4"/>
      <c r="L608" s="4"/>
      <c r="M608" s="4"/>
      <c r="N608" s="4"/>
      <c r="O608" s="4"/>
      <c r="P608" s="4"/>
      <c r="Q608" s="4"/>
      <c r="R608" s="4"/>
      <c r="S608" s="4"/>
      <c r="T608" s="4"/>
      <c r="U608" s="4"/>
      <c r="V608" s="4"/>
      <c r="W608" s="4"/>
      <c r="X608" s="4"/>
      <c r="Y608" s="4"/>
      <c r="Z608" s="4"/>
      <c r="AA608" s="4"/>
    </row>
    <row r="609" ht="15.75" customHeight="1">
      <c r="A609" s="37"/>
      <c r="B609" s="37"/>
      <c r="C609" s="37"/>
      <c r="D609" s="38"/>
      <c r="E609" s="4"/>
      <c r="F609" s="47"/>
      <c r="G609" s="47"/>
      <c r="H609" s="4"/>
      <c r="I609" s="4"/>
      <c r="J609" s="4"/>
      <c r="K609" s="4"/>
      <c r="L609" s="4"/>
      <c r="M609" s="4"/>
      <c r="N609" s="4"/>
      <c r="O609" s="4"/>
      <c r="P609" s="4"/>
      <c r="Q609" s="4"/>
      <c r="R609" s="4"/>
      <c r="S609" s="4"/>
      <c r="T609" s="4"/>
      <c r="U609" s="4"/>
      <c r="V609" s="4"/>
      <c r="W609" s="4"/>
      <c r="X609" s="4"/>
      <c r="Y609" s="4"/>
      <c r="Z609" s="4"/>
      <c r="AA609" s="4"/>
    </row>
    <row r="610" ht="15.75" customHeight="1">
      <c r="A610" s="37"/>
      <c r="B610" s="37"/>
      <c r="C610" s="37"/>
      <c r="D610" s="38"/>
      <c r="E610" s="4"/>
      <c r="F610" s="47"/>
      <c r="G610" s="47"/>
      <c r="H610" s="4"/>
      <c r="I610" s="4"/>
      <c r="J610" s="4"/>
      <c r="K610" s="4"/>
      <c r="L610" s="4"/>
      <c r="M610" s="4"/>
      <c r="N610" s="4"/>
      <c r="O610" s="4"/>
      <c r="P610" s="4"/>
      <c r="Q610" s="4"/>
      <c r="R610" s="4"/>
      <c r="S610" s="4"/>
      <c r="T610" s="4"/>
      <c r="U610" s="4"/>
      <c r="V610" s="4"/>
      <c r="W610" s="4"/>
      <c r="X610" s="4"/>
      <c r="Y610" s="4"/>
      <c r="Z610" s="4"/>
      <c r="AA610" s="4"/>
    </row>
    <row r="611" ht="15.75" customHeight="1">
      <c r="A611" s="37"/>
      <c r="B611" s="37"/>
      <c r="C611" s="37"/>
      <c r="D611" s="38"/>
      <c r="E611" s="4"/>
      <c r="F611" s="47"/>
      <c r="G611" s="47"/>
      <c r="H611" s="4"/>
      <c r="I611" s="4"/>
      <c r="J611" s="4"/>
      <c r="K611" s="4"/>
      <c r="L611" s="4"/>
      <c r="M611" s="4"/>
      <c r="N611" s="4"/>
      <c r="O611" s="4"/>
      <c r="P611" s="4"/>
      <c r="Q611" s="4"/>
      <c r="R611" s="4"/>
      <c r="S611" s="4"/>
      <c r="T611" s="4"/>
      <c r="U611" s="4"/>
      <c r="V611" s="4"/>
      <c r="W611" s="4"/>
      <c r="X611" s="4"/>
      <c r="Y611" s="4"/>
      <c r="Z611" s="4"/>
      <c r="AA611" s="4"/>
    </row>
    <row r="612" ht="15.75" customHeight="1">
      <c r="A612" s="37"/>
      <c r="B612" s="37"/>
      <c r="C612" s="37"/>
      <c r="D612" s="38"/>
      <c r="E612" s="4"/>
      <c r="F612" s="47"/>
      <c r="G612" s="47"/>
      <c r="H612" s="4"/>
      <c r="I612" s="4"/>
      <c r="J612" s="4"/>
      <c r="K612" s="4"/>
      <c r="L612" s="4"/>
      <c r="M612" s="4"/>
      <c r="N612" s="4"/>
      <c r="O612" s="4"/>
      <c r="P612" s="4"/>
      <c r="Q612" s="4"/>
      <c r="R612" s="4"/>
      <c r="S612" s="4"/>
      <c r="T612" s="4"/>
      <c r="U612" s="4"/>
      <c r="V612" s="4"/>
      <c r="W612" s="4"/>
      <c r="X612" s="4"/>
      <c r="Y612" s="4"/>
      <c r="Z612" s="4"/>
      <c r="AA612" s="4"/>
    </row>
    <row r="613" ht="15.75" customHeight="1">
      <c r="A613" s="37"/>
      <c r="B613" s="37"/>
      <c r="C613" s="37"/>
      <c r="D613" s="38"/>
      <c r="E613" s="4"/>
      <c r="F613" s="47"/>
      <c r="G613" s="47"/>
      <c r="H613" s="4"/>
      <c r="I613" s="4"/>
      <c r="J613" s="4"/>
      <c r="K613" s="4"/>
      <c r="L613" s="4"/>
      <c r="M613" s="4"/>
      <c r="N613" s="4"/>
      <c r="O613" s="4"/>
      <c r="P613" s="4"/>
      <c r="Q613" s="4"/>
      <c r="R613" s="4"/>
      <c r="S613" s="4"/>
      <c r="T613" s="4"/>
      <c r="U613" s="4"/>
      <c r="V613" s="4"/>
      <c r="W613" s="4"/>
      <c r="X613" s="4"/>
      <c r="Y613" s="4"/>
      <c r="Z613" s="4"/>
      <c r="AA613" s="4"/>
    </row>
    <row r="614" ht="15.75" customHeight="1">
      <c r="A614" s="37"/>
      <c r="B614" s="37"/>
      <c r="C614" s="37"/>
      <c r="D614" s="38"/>
      <c r="E614" s="4"/>
      <c r="F614" s="47"/>
      <c r="G614" s="47"/>
      <c r="H614" s="4"/>
      <c r="I614" s="4"/>
      <c r="J614" s="4"/>
      <c r="K614" s="4"/>
      <c r="L614" s="4"/>
      <c r="M614" s="4"/>
      <c r="N614" s="4"/>
      <c r="O614" s="4"/>
      <c r="P614" s="4"/>
      <c r="Q614" s="4"/>
      <c r="R614" s="4"/>
      <c r="S614" s="4"/>
      <c r="T614" s="4"/>
      <c r="U614" s="4"/>
      <c r="V614" s="4"/>
      <c r="W614" s="4"/>
      <c r="X614" s="4"/>
      <c r="Y614" s="4"/>
      <c r="Z614" s="4"/>
      <c r="AA614" s="4"/>
    </row>
    <row r="615" ht="15.75" customHeight="1">
      <c r="A615" s="37"/>
      <c r="B615" s="37"/>
      <c r="C615" s="37"/>
      <c r="D615" s="38"/>
      <c r="E615" s="4"/>
      <c r="F615" s="47"/>
      <c r="G615" s="47"/>
      <c r="H615" s="4"/>
      <c r="I615" s="4"/>
      <c r="J615" s="4"/>
      <c r="K615" s="4"/>
      <c r="L615" s="4"/>
      <c r="M615" s="4"/>
      <c r="N615" s="4"/>
      <c r="O615" s="4"/>
      <c r="P615" s="4"/>
      <c r="Q615" s="4"/>
      <c r="R615" s="4"/>
      <c r="S615" s="4"/>
      <c r="T615" s="4"/>
      <c r="U615" s="4"/>
      <c r="V615" s="4"/>
      <c r="W615" s="4"/>
      <c r="X615" s="4"/>
      <c r="Y615" s="4"/>
      <c r="Z615" s="4"/>
      <c r="AA615" s="4"/>
    </row>
    <row r="616" ht="15.75" customHeight="1">
      <c r="A616" s="37"/>
      <c r="B616" s="37"/>
      <c r="C616" s="37"/>
      <c r="D616" s="38"/>
      <c r="E616" s="4"/>
      <c r="F616" s="47"/>
      <c r="G616" s="47"/>
      <c r="H616" s="4"/>
      <c r="I616" s="4"/>
      <c r="J616" s="4"/>
      <c r="K616" s="4"/>
      <c r="L616" s="4"/>
      <c r="M616" s="4"/>
      <c r="N616" s="4"/>
      <c r="O616" s="4"/>
      <c r="P616" s="4"/>
      <c r="Q616" s="4"/>
      <c r="R616" s="4"/>
      <c r="S616" s="4"/>
      <c r="T616" s="4"/>
      <c r="U616" s="4"/>
      <c r="V616" s="4"/>
      <c r="W616" s="4"/>
      <c r="X616" s="4"/>
      <c r="Y616" s="4"/>
      <c r="Z616" s="4"/>
      <c r="AA616" s="4"/>
    </row>
    <row r="617" ht="15.75" customHeight="1">
      <c r="A617" s="37"/>
      <c r="B617" s="37"/>
      <c r="C617" s="37"/>
      <c r="D617" s="38"/>
      <c r="E617" s="4"/>
      <c r="F617" s="47"/>
      <c r="G617" s="47"/>
      <c r="H617" s="4"/>
      <c r="I617" s="4"/>
      <c r="J617" s="4"/>
      <c r="K617" s="4"/>
      <c r="L617" s="4"/>
      <c r="M617" s="4"/>
      <c r="N617" s="4"/>
      <c r="O617" s="4"/>
      <c r="P617" s="4"/>
      <c r="Q617" s="4"/>
      <c r="R617" s="4"/>
      <c r="S617" s="4"/>
      <c r="T617" s="4"/>
      <c r="U617" s="4"/>
      <c r="V617" s="4"/>
      <c r="W617" s="4"/>
      <c r="X617" s="4"/>
      <c r="Y617" s="4"/>
      <c r="Z617" s="4"/>
      <c r="AA617" s="4"/>
    </row>
    <row r="618" ht="15.75" customHeight="1">
      <c r="A618" s="37"/>
      <c r="B618" s="37"/>
      <c r="C618" s="37"/>
      <c r="D618" s="38"/>
      <c r="E618" s="4"/>
      <c r="F618" s="47"/>
      <c r="G618" s="47"/>
      <c r="H618" s="4"/>
      <c r="I618" s="4"/>
      <c r="J618" s="4"/>
      <c r="K618" s="4"/>
      <c r="L618" s="4"/>
      <c r="M618" s="4"/>
      <c r="N618" s="4"/>
      <c r="O618" s="4"/>
      <c r="P618" s="4"/>
      <c r="Q618" s="4"/>
      <c r="R618" s="4"/>
      <c r="S618" s="4"/>
      <c r="T618" s="4"/>
      <c r="U618" s="4"/>
      <c r="V618" s="4"/>
      <c r="W618" s="4"/>
      <c r="X618" s="4"/>
      <c r="Y618" s="4"/>
      <c r="Z618" s="4"/>
      <c r="AA618" s="4"/>
    </row>
    <row r="619" ht="15.75" customHeight="1">
      <c r="A619" s="37"/>
      <c r="B619" s="37"/>
      <c r="C619" s="37"/>
      <c r="D619" s="38"/>
      <c r="E619" s="4"/>
      <c r="F619" s="47"/>
      <c r="G619" s="47"/>
      <c r="H619" s="4"/>
      <c r="I619" s="4"/>
      <c r="J619" s="4"/>
      <c r="K619" s="4"/>
      <c r="L619" s="4"/>
      <c r="M619" s="4"/>
      <c r="N619" s="4"/>
      <c r="O619" s="4"/>
      <c r="P619" s="4"/>
      <c r="Q619" s="4"/>
      <c r="R619" s="4"/>
      <c r="S619" s="4"/>
      <c r="T619" s="4"/>
      <c r="U619" s="4"/>
      <c r="V619" s="4"/>
      <c r="W619" s="4"/>
      <c r="X619" s="4"/>
      <c r="Y619" s="4"/>
      <c r="Z619" s="4"/>
      <c r="AA619" s="4"/>
    </row>
    <row r="620" ht="15.75" customHeight="1">
      <c r="A620" s="37"/>
      <c r="B620" s="37"/>
      <c r="C620" s="37"/>
      <c r="D620" s="38"/>
      <c r="E620" s="4"/>
      <c r="F620" s="47"/>
      <c r="G620" s="47"/>
      <c r="H620" s="4"/>
      <c r="I620" s="4"/>
      <c r="J620" s="4"/>
      <c r="K620" s="4"/>
      <c r="L620" s="4"/>
      <c r="M620" s="4"/>
      <c r="N620" s="4"/>
      <c r="O620" s="4"/>
      <c r="P620" s="4"/>
      <c r="Q620" s="4"/>
      <c r="R620" s="4"/>
      <c r="S620" s="4"/>
      <c r="T620" s="4"/>
      <c r="U620" s="4"/>
      <c r="V620" s="4"/>
      <c r="W620" s="4"/>
      <c r="X620" s="4"/>
      <c r="Y620" s="4"/>
      <c r="Z620" s="4"/>
      <c r="AA620" s="4"/>
    </row>
    <row r="621" ht="15.75" customHeight="1">
      <c r="A621" s="37"/>
      <c r="B621" s="37"/>
      <c r="C621" s="37"/>
      <c r="D621" s="38"/>
      <c r="E621" s="4"/>
      <c r="F621" s="47"/>
      <c r="G621" s="47"/>
      <c r="H621" s="4"/>
      <c r="I621" s="4"/>
      <c r="J621" s="4"/>
      <c r="K621" s="4"/>
      <c r="L621" s="4"/>
      <c r="M621" s="4"/>
      <c r="N621" s="4"/>
      <c r="O621" s="4"/>
      <c r="P621" s="4"/>
      <c r="Q621" s="4"/>
      <c r="R621" s="4"/>
      <c r="S621" s="4"/>
      <c r="T621" s="4"/>
      <c r="U621" s="4"/>
      <c r="V621" s="4"/>
      <c r="W621" s="4"/>
      <c r="X621" s="4"/>
      <c r="Y621" s="4"/>
      <c r="Z621" s="4"/>
      <c r="AA621" s="4"/>
    </row>
    <row r="622" ht="15.75" customHeight="1">
      <c r="A622" s="37"/>
      <c r="B622" s="37"/>
      <c r="C622" s="37"/>
      <c r="D622" s="38"/>
      <c r="E622" s="4"/>
      <c r="F622" s="47"/>
      <c r="G622" s="47"/>
      <c r="H622" s="4"/>
      <c r="I622" s="4"/>
      <c r="J622" s="4"/>
      <c r="K622" s="4"/>
      <c r="L622" s="4"/>
      <c r="M622" s="4"/>
      <c r="N622" s="4"/>
      <c r="O622" s="4"/>
      <c r="P622" s="4"/>
      <c r="Q622" s="4"/>
      <c r="R622" s="4"/>
      <c r="S622" s="4"/>
      <c r="T622" s="4"/>
      <c r="U622" s="4"/>
      <c r="V622" s="4"/>
      <c r="W622" s="4"/>
      <c r="X622" s="4"/>
      <c r="Y622" s="4"/>
      <c r="Z622" s="4"/>
      <c r="AA622" s="4"/>
    </row>
    <row r="623" ht="15.75" customHeight="1">
      <c r="A623" s="37"/>
      <c r="B623" s="37"/>
      <c r="C623" s="37"/>
      <c r="D623" s="38"/>
      <c r="E623" s="4"/>
      <c r="F623" s="47"/>
      <c r="G623" s="47"/>
      <c r="H623" s="4"/>
      <c r="I623" s="4"/>
      <c r="J623" s="4"/>
      <c r="K623" s="4"/>
      <c r="L623" s="4"/>
      <c r="M623" s="4"/>
      <c r="N623" s="4"/>
      <c r="O623" s="4"/>
      <c r="P623" s="4"/>
      <c r="Q623" s="4"/>
      <c r="R623" s="4"/>
      <c r="S623" s="4"/>
      <c r="T623" s="4"/>
      <c r="U623" s="4"/>
      <c r="V623" s="4"/>
      <c r="W623" s="4"/>
      <c r="X623" s="4"/>
      <c r="Y623" s="4"/>
      <c r="Z623" s="4"/>
      <c r="AA623" s="4"/>
    </row>
    <row r="624" ht="15.75" customHeight="1">
      <c r="A624" s="37"/>
      <c r="B624" s="37"/>
      <c r="C624" s="37"/>
      <c r="D624" s="38"/>
      <c r="E624" s="4"/>
      <c r="F624" s="47"/>
      <c r="G624" s="47"/>
      <c r="H624" s="4"/>
      <c r="I624" s="4"/>
      <c r="J624" s="4"/>
      <c r="K624" s="4"/>
      <c r="L624" s="4"/>
      <c r="M624" s="4"/>
      <c r="N624" s="4"/>
      <c r="O624" s="4"/>
      <c r="P624" s="4"/>
      <c r="Q624" s="4"/>
      <c r="R624" s="4"/>
      <c r="S624" s="4"/>
      <c r="T624" s="4"/>
      <c r="U624" s="4"/>
      <c r="V624" s="4"/>
      <c r="W624" s="4"/>
      <c r="X624" s="4"/>
      <c r="Y624" s="4"/>
      <c r="Z624" s="4"/>
      <c r="AA624" s="4"/>
    </row>
    <row r="625" ht="15.75" customHeight="1">
      <c r="A625" s="37"/>
      <c r="B625" s="37"/>
      <c r="C625" s="37"/>
      <c r="D625" s="38"/>
      <c r="E625" s="4"/>
      <c r="F625" s="47"/>
      <c r="G625" s="47"/>
      <c r="H625" s="4"/>
      <c r="I625" s="4"/>
      <c r="J625" s="4"/>
      <c r="K625" s="4"/>
      <c r="L625" s="4"/>
      <c r="M625" s="4"/>
      <c r="N625" s="4"/>
      <c r="O625" s="4"/>
      <c r="P625" s="4"/>
      <c r="Q625" s="4"/>
      <c r="R625" s="4"/>
      <c r="S625" s="4"/>
      <c r="T625" s="4"/>
      <c r="U625" s="4"/>
      <c r="V625" s="4"/>
      <c r="W625" s="4"/>
      <c r="X625" s="4"/>
      <c r="Y625" s="4"/>
      <c r="Z625" s="4"/>
      <c r="AA625" s="4"/>
    </row>
    <row r="626" ht="15.75" customHeight="1">
      <c r="A626" s="37"/>
      <c r="B626" s="37"/>
      <c r="C626" s="37"/>
      <c r="D626" s="38"/>
      <c r="E626" s="4"/>
      <c r="F626" s="47"/>
      <c r="G626" s="47"/>
      <c r="H626" s="4"/>
      <c r="I626" s="4"/>
      <c r="J626" s="4"/>
      <c r="K626" s="4"/>
      <c r="L626" s="4"/>
      <c r="M626" s="4"/>
      <c r="N626" s="4"/>
      <c r="O626" s="4"/>
      <c r="P626" s="4"/>
      <c r="Q626" s="4"/>
      <c r="R626" s="4"/>
      <c r="S626" s="4"/>
      <c r="T626" s="4"/>
      <c r="U626" s="4"/>
      <c r="V626" s="4"/>
      <c r="W626" s="4"/>
      <c r="X626" s="4"/>
      <c r="Y626" s="4"/>
      <c r="Z626" s="4"/>
      <c r="AA626" s="4"/>
    </row>
    <row r="627" ht="15.75" customHeight="1">
      <c r="A627" s="37"/>
      <c r="B627" s="37"/>
      <c r="C627" s="37"/>
      <c r="D627" s="38"/>
      <c r="E627" s="4"/>
      <c r="F627" s="47"/>
      <c r="G627" s="47"/>
      <c r="H627" s="4"/>
      <c r="I627" s="4"/>
      <c r="J627" s="4"/>
      <c r="K627" s="4"/>
      <c r="L627" s="4"/>
      <c r="M627" s="4"/>
      <c r="N627" s="4"/>
      <c r="O627" s="4"/>
      <c r="P627" s="4"/>
      <c r="Q627" s="4"/>
      <c r="R627" s="4"/>
      <c r="S627" s="4"/>
      <c r="T627" s="4"/>
      <c r="U627" s="4"/>
      <c r="V627" s="4"/>
      <c r="W627" s="4"/>
      <c r="X627" s="4"/>
      <c r="Y627" s="4"/>
      <c r="Z627" s="4"/>
      <c r="AA627" s="4"/>
    </row>
    <row r="628" ht="15.75" customHeight="1">
      <c r="A628" s="37"/>
      <c r="B628" s="37"/>
      <c r="C628" s="37"/>
      <c r="D628" s="38"/>
      <c r="E628" s="4"/>
      <c r="F628" s="47"/>
      <c r="G628" s="47"/>
      <c r="H628" s="4"/>
      <c r="I628" s="4"/>
      <c r="J628" s="4"/>
      <c r="K628" s="4"/>
      <c r="L628" s="4"/>
      <c r="M628" s="4"/>
      <c r="N628" s="4"/>
      <c r="O628" s="4"/>
      <c r="P628" s="4"/>
      <c r="Q628" s="4"/>
      <c r="R628" s="4"/>
      <c r="S628" s="4"/>
      <c r="T628" s="4"/>
      <c r="U628" s="4"/>
      <c r="V628" s="4"/>
      <c r="W628" s="4"/>
      <c r="X628" s="4"/>
      <c r="Y628" s="4"/>
      <c r="Z628" s="4"/>
      <c r="AA628" s="4"/>
    </row>
    <row r="629" ht="15.75" customHeight="1">
      <c r="A629" s="37"/>
      <c r="B629" s="37"/>
      <c r="C629" s="37"/>
      <c r="D629" s="38"/>
      <c r="E629" s="4"/>
      <c r="F629" s="47"/>
      <c r="G629" s="47"/>
      <c r="H629" s="4"/>
      <c r="I629" s="4"/>
      <c r="J629" s="4"/>
      <c r="K629" s="4"/>
      <c r="L629" s="4"/>
      <c r="M629" s="4"/>
      <c r="N629" s="4"/>
      <c r="O629" s="4"/>
      <c r="P629" s="4"/>
      <c r="Q629" s="4"/>
      <c r="R629" s="4"/>
      <c r="S629" s="4"/>
      <c r="T629" s="4"/>
      <c r="U629" s="4"/>
      <c r="V629" s="4"/>
      <c r="W629" s="4"/>
      <c r="X629" s="4"/>
      <c r="Y629" s="4"/>
      <c r="Z629" s="4"/>
      <c r="AA629" s="4"/>
    </row>
    <row r="630" ht="15.75" customHeight="1">
      <c r="A630" s="37"/>
      <c r="B630" s="37"/>
      <c r="C630" s="37"/>
      <c r="D630" s="38"/>
      <c r="E630" s="4"/>
      <c r="F630" s="47"/>
      <c r="G630" s="47"/>
      <c r="H630" s="4"/>
      <c r="I630" s="4"/>
      <c r="J630" s="4"/>
      <c r="K630" s="4"/>
      <c r="L630" s="4"/>
      <c r="M630" s="4"/>
      <c r="N630" s="4"/>
      <c r="O630" s="4"/>
      <c r="P630" s="4"/>
      <c r="Q630" s="4"/>
      <c r="R630" s="4"/>
      <c r="S630" s="4"/>
      <c r="T630" s="4"/>
      <c r="U630" s="4"/>
      <c r="V630" s="4"/>
      <c r="W630" s="4"/>
      <c r="X630" s="4"/>
      <c r="Y630" s="4"/>
      <c r="Z630" s="4"/>
      <c r="AA630" s="4"/>
    </row>
    <row r="631" ht="15.75" customHeight="1">
      <c r="A631" s="37"/>
      <c r="B631" s="37"/>
      <c r="C631" s="37"/>
      <c r="D631" s="38"/>
      <c r="E631" s="4"/>
      <c r="F631" s="47"/>
      <c r="G631" s="47"/>
      <c r="H631" s="4"/>
      <c r="I631" s="4"/>
      <c r="J631" s="4"/>
      <c r="K631" s="4"/>
      <c r="L631" s="4"/>
      <c r="M631" s="4"/>
      <c r="N631" s="4"/>
      <c r="O631" s="4"/>
      <c r="P631" s="4"/>
      <c r="Q631" s="4"/>
      <c r="R631" s="4"/>
      <c r="S631" s="4"/>
      <c r="T631" s="4"/>
      <c r="U631" s="4"/>
      <c r="V631" s="4"/>
      <c r="W631" s="4"/>
      <c r="X631" s="4"/>
      <c r="Y631" s="4"/>
      <c r="Z631" s="4"/>
      <c r="AA631" s="4"/>
    </row>
    <row r="632" ht="15.75" customHeight="1">
      <c r="A632" s="37"/>
      <c r="B632" s="37"/>
      <c r="C632" s="37"/>
      <c r="D632" s="38"/>
      <c r="E632" s="4"/>
      <c r="F632" s="47"/>
      <c r="G632" s="47"/>
      <c r="H632" s="4"/>
      <c r="I632" s="4"/>
      <c r="J632" s="4"/>
      <c r="K632" s="4"/>
      <c r="L632" s="4"/>
      <c r="M632" s="4"/>
      <c r="N632" s="4"/>
      <c r="O632" s="4"/>
      <c r="P632" s="4"/>
      <c r="Q632" s="4"/>
      <c r="R632" s="4"/>
      <c r="S632" s="4"/>
      <c r="T632" s="4"/>
      <c r="U632" s="4"/>
      <c r="V632" s="4"/>
      <c r="W632" s="4"/>
      <c r="X632" s="4"/>
      <c r="Y632" s="4"/>
      <c r="Z632" s="4"/>
      <c r="AA632" s="4"/>
    </row>
    <row r="633" ht="15.75" customHeight="1">
      <c r="A633" s="37"/>
      <c r="B633" s="37"/>
      <c r="C633" s="37"/>
      <c r="D633" s="38"/>
      <c r="E633" s="4"/>
      <c r="F633" s="47"/>
      <c r="G633" s="47"/>
      <c r="H633" s="4"/>
      <c r="I633" s="4"/>
      <c r="J633" s="4"/>
      <c r="K633" s="4"/>
      <c r="L633" s="4"/>
      <c r="M633" s="4"/>
      <c r="N633" s="4"/>
      <c r="O633" s="4"/>
      <c r="P633" s="4"/>
      <c r="Q633" s="4"/>
      <c r="R633" s="4"/>
      <c r="S633" s="4"/>
      <c r="T633" s="4"/>
      <c r="U633" s="4"/>
      <c r="V633" s="4"/>
      <c r="W633" s="4"/>
      <c r="X633" s="4"/>
      <c r="Y633" s="4"/>
      <c r="Z633" s="4"/>
      <c r="AA633" s="4"/>
    </row>
    <row r="634" ht="15.75" customHeight="1">
      <c r="A634" s="37"/>
      <c r="B634" s="37"/>
      <c r="C634" s="37"/>
      <c r="D634" s="38"/>
      <c r="E634" s="4"/>
      <c r="F634" s="47"/>
      <c r="G634" s="47"/>
      <c r="H634" s="4"/>
      <c r="I634" s="4"/>
      <c r="J634" s="4"/>
      <c r="K634" s="4"/>
      <c r="L634" s="4"/>
      <c r="M634" s="4"/>
      <c r="N634" s="4"/>
      <c r="O634" s="4"/>
      <c r="P634" s="4"/>
      <c r="Q634" s="4"/>
      <c r="R634" s="4"/>
      <c r="S634" s="4"/>
      <c r="T634" s="4"/>
      <c r="U634" s="4"/>
      <c r="V634" s="4"/>
      <c r="W634" s="4"/>
      <c r="X634" s="4"/>
      <c r="Y634" s="4"/>
      <c r="Z634" s="4"/>
      <c r="AA634" s="4"/>
    </row>
    <row r="635" ht="15.75" customHeight="1">
      <c r="A635" s="37"/>
      <c r="B635" s="37"/>
      <c r="C635" s="37"/>
      <c r="D635" s="38"/>
      <c r="E635" s="4"/>
      <c r="F635" s="47"/>
      <c r="G635" s="47"/>
      <c r="H635" s="4"/>
      <c r="I635" s="4"/>
      <c r="J635" s="4"/>
      <c r="K635" s="4"/>
      <c r="L635" s="4"/>
      <c r="M635" s="4"/>
      <c r="N635" s="4"/>
      <c r="O635" s="4"/>
      <c r="P635" s="4"/>
      <c r="Q635" s="4"/>
      <c r="R635" s="4"/>
      <c r="S635" s="4"/>
      <c r="T635" s="4"/>
      <c r="U635" s="4"/>
      <c r="V635" s="4"/>
      <c r="W635" s="4"/>
      <c r="X635" s="4"/>
      <c r="Y635" s="4"/>
      <c r="Z635" s="4"/>
      <c r="AA635" s="4"/>
    </row>
    <row r="636" ht="15.75" customHeight="1">
      <c r="A636" s="37"/>
      <c r="B636" s="37"/>
      <c r="C636" s="37"/>
      <c r="D636" s="38"/>
      <c r="E636" s="4"/>
      <c r="F636" s="47"/>
      <c r="G636" s="47"/>
      <c r="H636" s="4"/>
      <c r="I636" s="4"/>
      <c r="J636" s="4"/>
      <c r="K636" s="4"/>
      <c r="L636" s="4"/>
      <c r="M636" s="4"/>
      <c r="N636" s="4"/>
      <c r="O636" s="4"/>
      <c r="P636" s="4"/>
      <c r="Q636" s="4"/>
      <c r="R636" s="4"/>
      <c r="S636" s="4"/>
      <c r="T636" s="4"/>
      <c r="U636" s="4"/>
      <c r="V636" s="4"/>
      <c r="W636" s="4"/>
      <c r="X636" s="4"/>
      <c r="Y636" s="4"/>
      <c r="Z636" s="4"/>
      <c r="AA636" s="4"/>
    </row>
    <row r="637" ht="15.75" customHeight="1">
      <c r="A637" s="37"/>
      <c r="B637" s="37"/>
      <c r="C637" s="37"/>
      <c r="D637" s="38"/>
      <c r="E637" s="4"/>
      <c r="F637" s="47"/>
      <c r="G637" s="47"/>
      <c r="H637" s="4"/>
      <c r="I637" s="4"/>
      <c r="J637" s="4"/>
      <c r="K637" s="4"/>
      <c r="L637" s="4"/>
      <c r="M637" s="4"/>
      <c r="N637" s="4"/>
      <c r="O637" s="4"/>
      <c r="P637" s="4"/>
      <c r="Q637" s="4"/>
      <c r="R637" s="4"/>
      <c r="S637" s="4"/>
      <c r="T637" s="4"/>
      <c r="U637" s="4"/>
      <c r="V637" s="4"/>
      <c r="W637" s="4"/>
      <c r="X637" s="4"/>
      <c r="Y637" s="4"/>
      <c r="Z637" s="4"/>
      <c r="AA637" s="4"/>
    </row>
    <row r="638" ht="15.75" customHeight="1">
      <c r="A638" s="37"/>
      <c r="B638" s="37"/>
      <c r="C638" s="37"/>
      <c r="D638" s="38"/>
      <c r="E638" s="4"/>
      <c r="F638" s="47"/>
      <c r="G638" s="47"/>
      <c r="H638" s="4"/>
      <c r="I638" s="4"/>
      <c r="J638" s="4"/>
      <c r="K638" s="4"/>
      <c r="L638" s="4"/>
      <c r="M638" s="4"/>
      <c r="N638" s="4"/>
      <c r="O638" s="4"/>
      <c r="P638" s="4"/>
      <c r="Q638" s="4"/>
      <c r="R638" s="4"/>
      <c r="S638" s="4"/>
      <c r="T638" s="4"/>
      <c r="U638" s="4"/>
      <c r="V638" s="4"/>
      <c r="W638" s="4"/>
      <c r="X638" s="4"/>
      <c r="Y638" s="4"/>
      <c r="Z638" s="4"/>
      <c r="AA638" s="4"/>
    </row>
    <row r="639" ht="15.75" customHeight="1">
      <c r="A639" s="37"/>
      <c r="B639" s="37"/>
      <c r="C639" s="37"/>
      <c r="D639" s="38"/>
      <c r="E639" s="4"/>
      <c r="F639" s="47"/>
      <c r="G639" s="47"/>
      <c r="H639" s="4"/>
      <c r="I639" s="4"/>
      <c r="J639" s="4"/>
      <c r="K639" s="4"/>
      <c r="L639" s="4"/>
      <c r="M639" s="4"/>
      <c r="N639" s="4"/>
      <c r="O639" s="4"/>
      <c r="P639" s="4"/>
      <c r="Q639" s="4"/>
      <c r="R639" s="4"/>
      <c r="S639" s="4"/>
      <c r="T639" s="4"/>
      <c r="U639" s="4"/>
      <c r="V639" s="4"/>
      <c r="W639" s="4"/>
      <c r="X639" s="4"/>
      <c r="Y639" s="4"/>
      <c r="Z639" s="4"/>
      <c r="AA639" s="4"/>
    </row>
    <row r="640" ht="15.75" customHeight="1">
      <c r="A640" s="37"/>
      <c r="B640" s="37"/>
      <c r="C640" s="37"/>
      <c r="D640" s="38"/>
      <c r="E640" s="4"/>
      <c r="F640" s="47"/>
      <c r="G640" s="47"/>
      <c r="H640" s="4"/>
      <c r="I640" s="4"/>
      <c r="J640" s="4"/>
      <c r="K640" s="4"/>
      <c r="L640" s="4"/>
      <c r="M640" s="4"/>
      <c r="N640" s="4"/>
      <c r="O640" s="4"/>
      <c r="P640" s="4"/>
      <c r="Q640" s="4"/>
      <c r="R640" s="4"/>
      <c r="S640" s="4"/>
      <c r="T640" s="4"/>
      <c r="U640" s="4"/>
      <c r="V640" s="4"/>
      <c r="W640" s="4"/>
      <c r="X640" s="4"/>
      <c r="Y640" s="4"/>
      <c r="Z640" s="4"/>
      <c r="AA640" s="4"/>
    </row>
    <row r="641" ht="15.75" customHeight="1">
      <c r="A641" s="37"/>
      <c r="B641" s="37"/>
      <c r="C641" s="37"/>
      <c r="D641" s="38"/>
      <c r="E641" s="4"/>
      <c r="F641" s="47"/>
      <c r="G641" s="47"/>
      <c r="H641" s="4"/>
      <c r="I641" s="4"/>
      <c r="J641" s="4"/>
      <c r="K641" s="4"/>
      <c r="L641" s="4"/>
      <c r="M641" s="4"/>
      <c r="N641" s="4"/>
      <c r="O641" s="4"/>
      <c r="P641" s="4"/>
      <c r="Q641" s="4"/>
      <c r="R641" s="4"/>
      <c r="S641" s="4"/>
      <c r="T641" s="4"/>
      <c r="U641" s="4"/>
      <c r="V641" s="4"/>
      <c r="W641" s="4"/>
      <c r="X641" s="4"/>
      <c r="Y641" s="4"/>
      <c r="Z641" s="4"/>
      <c r="AA641" s="4"/>
    </row>
    <row r="642" ht="15.75" customHeight="1">
      <c r="A642" s="37"/>
      <c r="B642" s="37"/>
      <c r="C642" s="37"/>
      <c r="D642" s="38"/>
      <c r="E642" s="4"/>
      <c r="F642" s="47"/>
      <c r="G642" s="47"/>
      <c r="H642" s="4"/>
      <c r="I642" s="4"/>
      <c r="J642" s="4"/>
      <c r="K642" s="4"/>
      <c r="L642" s="4"/>
      <c r="M642" s="4"/>
      <c r="N642" s="4"/>
      <c r="O642" s="4"/>
      <c r="P642" s="4"/>
      <c r="Q642" s="4"/>
      <c r="R642" s="4"/>
      <c r="S642" s="4"/>
      <c r="T642" s="4"/>
      <c r="U642" s="4"/>
      <c r="V642" s="4"/>
      <c r="W642" s="4"/>
      <c r="X642" s="4"/>
      <c r="Y642" s="4"/>
      <c r="Z642" s="4"/>
      <c r="AA642" s="4"/>
    </row>
    <row r="643" ht="15.75" customHeight="1">
      <c r="A643" s="37"/>
      <c r="B643" s="37"/>
      <c r="C643" s="37"/>
      <c r="D643" s="38"/>
      <c r="E643" s="4"/>
      <c r="F643" s="47"/>
      <c r="G643" s="47"/>
      <c r="H643" s="4"/>
      <c r="I643" s="4"/>
      <c r="J643" s="4"/>
      <c r="K643" s="4"/>
      <c r="L643" s="4"/>
      <c r="M643" s="4"/>
      <c r="N643" s="4"/>
      <c r="O643" s="4"/>
      <c r="P643" s="4"/>
      <c r="Q643" s="4"/>
      <c r="R643" s="4"/>
      <c r="S643" s="4"/>
      <c r="T643" s="4"/>
      <c r="U643" s="4"/>
      <c r="V643" s="4"/>
      <c r="W643" s="4"/>
      <c r="X643" s="4"/>
      <c r="Y643" s="4"/>
      <c r="Z643" s="4"/>
      <c r="AA643" s="4"/>
    </row>
    <row r="644" ht="15.75" customHeight="1">
      <c r="A644" s="37"/>
      <c r="B644" s="37"/>
      <c r="C644" s="37"/>
      <c r="D644" s="38"/>
      <c r="E644" s="4"/>
      <c r="F644" s="47"/>
      <c r="G644" s="47"/>
      <c r="H644" s="4"/>
      <c r="I644" s="4"/>
      <c r="J644" s="4"/>
      <c r="K644" s="4"/>
      <c r="L644" s="4"/>
      <c r="M644" s="4"/>
      <c r="N644" s="4"/>
      <c r="O644" s="4"/>
      <c r="P644" s="4"/>
      <c r="Q644" s="4"/>
      <c r="R644" s="4"/>
      <c r="S644" s="4"/>
      <c r="T644" s="4"/>
      <c r="U644" s="4"/>
      <c r="V644" s="4"/>
      <c r="W644" s="4"/>
      <c r="X644" s="4"/>
      <c r="Y644" s="4"/>
      <c r="Z644" s="4"/>
      <c r="AA644" s="4"/>
    </row>
    <row r="645" ht="15.75" customHeight="1">
      <c r="A645" s="37"/>
      <c r="B645" s="37"/>
      <c r="C645" s="37"/>
      <c r="D645" s="38"/>
      <c r="E645" s="4"/>
      <c r="F645" s="47"/>
      <c r="G645" s="47"/>
      <c r="H645" s="4"/>
      <c r="I645" s="4"/>
      <c r="J645" s="4"/>
      <c r="K645" s="4"/>
      <c r="L645" s="4"/>
      <c r="M645" s="4"/>
      <c r="N645" s="4"/>
      <c r="O645" s="4"/>
      <c r="P645" s="4"/>
      <c r="Q645" s="4"/>
      <c r="R645" s="4"/>
      <c r="S645" s="4"/>
      <c r="T645" s="4"/>
      <c r="U645" s="4"/>
      <c r="V645" s="4"/>
      <c r="W645" s="4"/>
      <c r="X645" s="4"/>
      <c r="Y645" s="4"/>
      <c r="Z645" s="4"/>
      <c r="AA645" s="4"/>
    </row>
    <row r="646" ht="15.75" customHeight="1">
      <c r="A646" s="37"/>
      <c r="B646" s="37"/>
      <c r="C646" s="37"/>
      <c r="D646" s="38"/>
      <c r="E646" s="4"/>
      <c r="F646" s="47"/>
      <c r="G646" s="47"/>
      <c r="H646" s="4"/>
      <c r="I646" s="4"/>
      <c r="J646" s="4"/>
      <c r="K646" s="4"/>
      <c r="L646" s="4"/>
      <c r="M646" s="4"/>
      <c r="N646" s="4"/>
      <c r="O646" s="4"/>
      <c r="P646" s="4"/>
      <c r="Q646" s="4"/>
      <c r="R646" s="4"/>
      <c r="S646" s="4"/>
      <c r="T646" s="4"/>
      <c r="U646" s="4"/>
      <c r="V646" s="4"/>
      <c r="W646" s="4"/>
      <c r="X646" s="4"/>
      <c r="Y646" s="4"/>
      <c r="Z646" s="4"/>
      <c r="AA646" s="4"/>
    </row>
    <row r="647" ht="15.75" customHeight="1">
      <c r="A647" s="37"/>
      <c r="B647" s="37"/>
      <c r="C647" s="37"/>
      <c r="D647" s="38"/>
      <c r="E647" s="4"/>
      <c r="F647" s="47"/>
      <c r="G647" s="47"/>
      <c r="H647" s="4"/>
      <c r="I647" s="4"/>
      <c r="J647" s="4"/>
      <c r="K647" s="4"/>
      <c r="L647" s="4"/>
      <c r="M647" s="4"/>
      <c r="N647" s="4"/>
      <c r="O647" s="4"/>
      <c r="P647" s="4"/>
      <c r="Q647" s="4"/>
      <c r="R647" s="4"/>
      <c r="S647" s="4"/>
      <c r="T647" s="4"/>
      <c r="U647" s="4"/>
      <c r="V647" s="4"/>
      <c r="W647" s="4"/>
      <c r="X647" s="4"/>
      <c r="Y647" s="4"/>
      <c r="Z647" s="4"/>
      <c r="AA647" s="4"/>
    </row>
    <row r="648" ht="15.75" customHeight="1">
      <c r="A648" s="37"/>
      <c r="B648" s="37"/>
      <c r="C648" s="37"/>
      <c r="D648" s="38"/>
      <c r="E648" s="4"/>
      <c r="F648" s="47"/>
      <c r="G648" s="47"/>
      <c r="H648" s="4"/>
      <c r="I648" s="4"/>
      <c r="J648" s="4"/>
      <c r="K648" s="4"/>
      <c r="L648" s="4"/>
      <c r="M648" s="4"/>
      <c r="N648" s="4"/>
      <c r="O648" s="4"/>
      <c r="P648" s="4"/>
      <c r="Q648" s="4"/>
      <c r="R648" s="4"/>
      <c r="S648" s="4"/>
      <c r="T648" s="4"/>
      <c r="U648" s="4"/>
      <c r="V648" s="4"/>
      <c r="W648" s="4"/>
      <c r="X648" s="4"/>
      <c r="Y648" s="4"/>
      <c r="Z648" s="4"/>
      <c r="AA648" s="4"/>
    </row>
    <row r="649" ht="15.75" customHeight="1">
      <c r="A649" s="37"/>
      <c r="B649" s="37"/>
      <c r="C649" s="37"/>
      <c r="D649" s="38"/>
      <c r="E649" s="4"/>
      <c r="F649" s="47"/>
      <c r="G649" s="47"/>
      <c r="H649" s="4"/>
      <c r="I649" s="4"/>
      <c r="J649" s="4"/>
      <c r="K649" s="4"/>
      <c r="L649" s="4"/>
      <c r="M649" s="4"/>
      <c r="N649" s="4"/>
      <c r="O649" s="4"/>
      <c r="P649" s="4"/>
      <c r="Q649" s="4"/>
      <c r="R649" s="4"/>
      <c r="S649" s="4"/>
      <c r="T649" s="4"/>
      <c r="U649" s="4"/>
      <c r="V649" s="4"/>
      <c r="W649" s="4"/>
      <c r="X649" s="4"/>
      <c r="Y649" s="4"/>
      <c r="Z649" s="4"/>
      <c r="AA649" s="4"/>
    </row>
    <row r="650" ht="15.75" customHeight="1">
      <c r="A650" s="37"/>
      <c r="B650" s="37"/>
      <c r="C650" s="37"/>
      <c r="D650" s="38"/>
      <c r="E650" s="4"/>
      <c r="F650" s="47"/>
      <c r="G650" s="47"/>
      <c r="H650" s="4"/>
      <c r="I650" s="4"/>
      <c r="J650" s="4"/>
      <c r="K650" s="4"/>
      <c r="L650" s="4"/>
      <c r="M650" s="4"/>
      <c r="N650" s="4"/>
      <c r="O650" s="4"/>
      <c r="P650" s="4"/>
      <c r="Q650" s="4"/>
      <c r="R650" s="4"/>
      <c r="S650" s="4"/>
      <c r="T650" s="4"/>
      <c r="U650" s="4"/>
      <c r="V650" s="4"/>
      <c r="W650" s="4"/>
      <c r="X650" s="4"/>
      <c r="Y650" s="4"/>
      <c r="Z650" s="4"/>
      <c r="AA650" s="4"/>
    </row>
    <row r="651" ht="15.75" customHeight="1">
      <c r="A651" s="37"/>
      <c r="B651" s="37"/>
      <c r="C651" s="37"/>
      <c r="D651" s="38"/>
      <c r="E651" s="4"/>
      <c r="F651" s="47"/>
      <c r="G651" s="47"/>
      <c r="H651" s="4"/>
      <c r="I651" s="4"/>
      <c r="J651" s="4"/>
      <c r="K651" s="4"/>
      <c r="L651" s="4"/>
      <c r="M651" s="4"/>
      <c r="N651" s="4"/>
      <c r="O651" s="4"/>
      <c r="P651" s="4"/>
      <c r="Q651" s="4"/>
      <c r="R651" s="4"/>
      <c r="S651" s="4"/>
      <c r="T651" s="4"/>
      <c r="U651" s="4"/>
      <c r="V651" s="4"/>
      <c r="W651" s="4"/>
      <c r="X651" s="4"/>
      <c r="Y651" s="4"/>
      <c r="Z651" s="4"/>
      <c r="AA651" s="4"/>
    </row>
    <row r="652" ht="15.75" customHeight="1">
      <c r="A652" s="37"/>
      <c r="B652" s="37"/>
      <c r="C652" s="37"/>
      <c r="D652" s="38"/>
      <c r="E652" s="4"/>
      <c r="F652" s="47"/>
      <c r="G652" s="47"/>
      <c r="H652" s="4"/>
      <c r="I652" s="4"/>
      <c r="J652" s="4"/>
      <c r="K652" s="4"/>
      <c r="L652" s="4"/>
      <c r="M652" s="4"/>
      <c r="N652" s="4"/>
      <c r="O652" s="4"/>
      <c r="P652" s="4"/>
      <c r="Q652" s="4"/>
      <c r="R652" s="4"/>
      <c r="S652" s="4"/>
      <c r="T652" s="4"/>
      <c r="U652" s="4"/>
      <c r="V652" s="4"/>
      <c r="W652" s="4"/>
      <c r="X652" s="4"/>
      <c r="Y652" s="4"/>
      <c r="Z652" s="4"/>
      <c r="AA652" s="4"/>
    </row>
    <row r="653" ht="15.75" customHeight="1">
      <c r="A653" s="37"/>
      <c r="B653" s="37"/>
      <c r="C653" s="37"/>
      <c r="D653" s="38"/>
      <c r="E653" s="4"/>
      <c r="F653" s="47"/>
      <c r="G653" s="47"/>
      <c r="H653" s="4"/>
      <c r="I653" s="4"/>
      <c r="J653" s="4"/>
      <c r="K653" s="4"/>
      <c r="L653" s="4"/>
      <c r="M653" s="4"/>
      <c r="N653" s="4"/>
      <c r="O653" s="4"/>
      <c r="P653" s="4"/>
      <c r="Q653" s="4"/>
      <c r="R653" s="4"/>
      <c r="S653" s="4"/>
      <c r="T653" s="4"/>
      <c r="U653" s="4"/>
      <c r="V653" s="4"/>
      <c r="W653" s="4"/>
      <c r="X653" s="4"/>
      <c r="Y653" s="4"/>
      <c r="Z653" s="4"/>
      <c r="AA653" s="4"/>
    </row>
    <row r="654" ht="15.75" customHeight="1">
      <c r="A654" s="37"/>
      <c r="B654" s="37"/>
      <c r="C654" s="37"/>
      <c r="D654" s="38"/>
      <c r="E654" s="4"/>
      <c r="F654" s="47"/>
      <c r="G654" s="47"/>
      <c r="H654" s="4"/>
      <c r="I654" s="4"/>
      <c r="J654" s="4"/>
      <c r="K654" s="4"/>
      <c r="L654" s="4"/>
      <c r="M654" s="4"/>
      <c r="N654" s="4"/>
      <c r="O654" s="4"/>
      <c r="P654" s="4"/>
      <c r="Q654" s="4"/>
      <c r="R654" s="4"/>
      <c r="S654" s="4"/>
      <c r="T654" s="4"/>
      <c r="U654" s="4"/>
      <c r="V654" s="4"/>
      <c r="W654" s="4"/>
      <c r="X654" s="4"/>
      <c r="Y654" s="4"/>
      <c r="Z654" s="4"/>
      <c r="AA654" s="4"/>
    </row>
    <row r="655" ht="15.75" customHeight="1">
      <c r="A655" s="37"/>
      <c r="B655" s="37"/>
      <c r="C655" s="37"/>
      <c r="D655" s="38"/>
      <c r="E655" s="4"/>
      <c r="F655" s="47"/>
      <c r="G655" s="47"/>
      <c r="H655" s="4"/>
      <c r="I655" s="4"/>
      <c r="J655" s="4"/>
      <c r="K655" s="4"/>
      <c r="L655" s="4"/>
      <c r="M655" s="4"/>
      <c r="N655" s="4"/>
      <c r="O655" s="4"/>
      <c r="P655" s="4"/>
      <c r="Q655" s="4"/>
      <c r="R655" s="4"/>
      <c r="S655" s="4"/>
      <c r="T655" s="4"/>
      <c r="U655" s="4"/>
      <c r="V655" s="4"/>
      <c r="W655" s="4"/>
      <c r="X655" s="4"/>
      <c r="Y655" s="4"/>
      <c r="Z655" s="4"/>
      <c r="AA655" s="4"/>
    </row>
    <row r="656" ht="15.75" customHeight="1">
      <c r="A656" s="37"/>
      <c r="B656" s="37"/>
      <c r="C656" s="37"/>
      <c r="D656" s="38"/>
      <c r="E656" s="4"/>
      <c r="F656" s="47"/>
      <c r="G656" s="47"/>
      <c r="H656" s="4"/>
      <c r="I656" s="4"/>
      <c r="J656" s="4"/>
      <c r="K656" s="4"/>
      <c r="L656" s="4"/>
      <c r="M656" s="4"/>
      <c r="N656" s="4"/>
      <c r="O656" s="4"/>
      <c r="P656" s="4"/>
      <c r="Q656" s="4"/>
      <c r="R656" s="4"/>
      <c r="S656" s="4"/>
      <c r="T656" s="4"/>
      <c r="U656" s="4"/>
      <c r="V656" s="4"/>
      <c r="W656" s="4"/>
      <c r="X656" s="4"/>
      <c r="Y656" s="4"/>
      <c r="Z656" s="4"/>
      <c r="AA656" s="4"/>
    </row>
    <row r="657" ht="15.75" customHeight="1">
      <c r="A657" s="37"/>
      <c r="B657" s="37"/>
      <c r="C657" s="37"/>
      <c r="D657" s="38"/>
      <c r="E657" s="4"/>
      <c r="F657" s="47"/>
      <c r="G657" s="47"/>
      <c r="H657" s="4"/>
      <c r="I657" s="4"/>
      <c r="J657" s="4"/>
      <c r="K657" s="4"/>
      <c r="L657" s="4"/>
      <c r="M657" s="4"/>
      <c r="N657" s="4"/>
      <c r="O657" s="4"/>
      <c r="P657" s="4"/>
      <c r="Q657" s="4"/>
      <c r="R657" s="4"/>
      <c r="S657" s="4"/>
      <c r="T657" s="4"/>
      <c r="U657" s="4"/>
      <c r="V657" s="4"/>
      <c r="W657" s="4"/>
      <c r="X657" s="4"/>
      <c r="Y657" s="4"/>
      <c r="Z657" s="4"/>
      <c r="AA657" s="4"/>
    </row>
    <row r="658" ht="15.75" customHeight="1">
      <c r="A658" s="37"/>
      <c r="B658" s="37"/>
      <c r="C658" s="37"/>
      <c r="D658" s="38"/>
      <c r="E658" s="4"/>
      <c r="F658" s="47"/>
      <c r="G658" s="47"/>
      <c r="H658" s="4"/>
      <c r="I658" s="4"/>
      <c r="J658" s="4"/>
      <c r="K658" s="4"/>
      <c r="L658" s="4"/>
      <c r="M658" s="4"/>
      <c r="N658" s="4"/>
      <c r="O658" s="4"/>
      <c r="P658" s="4"/>
      <c r="Q658" s="4"/>
      <c r="R658" s="4"/>
      <c r="S658" s="4"/>
      <c r="T658" s="4"/>
      <c r="U658" s="4"/>
      <c r="V658" s="4"/>
      <c r="W658" s="4"/>
      <c r="X658" s="4"/>
      <c r="Y658" s="4"/>
      <c r="Z658" s="4"/>
      <c r="AA658" s="4"/>
    </row>
    <row r="659" ht="15.75" customHeight="1">
      <c r="A659" s="37"/>
      <c r="B659" s="37"/>
      <c r="C659" s="37"/>
      <c r="D659" s="38"/>
      <c r="E659" s="4"/>
      <c r="F659" s="47"/>
      <c r="G659" s="47"/>
      <c r="H659" s="4"/>
      <c r="I659" s="4"/>
      <c r="J659" s="4"/>
      <c r="K659" s="4"/>
      <c r="L659" s="4"/>
      <c r="M659" s="4"/>
      <c r="N659" s="4"/>
      <c r="O659" s="4"/>
      <c r="P659" s="4"/>
      <c r="Q659" s="4"/>
      <c r="R659" s="4"/>
      <c r="S659" s="4"/>
      <c r="T659" s="4"/>
      <c r="U659" s="4"/>
      <c r="V659" s="4"/>
      <c r="W659" s="4"/>
      <c r="X659" s="4"/>
      <c r="Y659" s="4"/>
      <c r="Z659" s="4"/>
      <c r="AA659" s="4"/>
    </row>
    <row r="660" ht="15.75" customHeight="1">
      <c r="A660" s="37"/>
      <c r="B660" s="37"/>
      <c r="C660" s="37"/>
      <c r="D660" s="38"/>
      <c r="E660" s="4"/>
      <c r="F660" s="47"/>
      <c r="G660" s="47"/>
      <c r="H660" s="4"/>
      <c r="I660" s="4"/>
      <c r="J660" s="4"/>
      <c r="K660" s="4"/>
      <c r="L660" s="4"/>
      <c r="M660" s="4"/>
      <c r="N660" s="4"/>
      <c r="O660" s="4"/>
      <c r="P660" s="4"/>
      <c r="Q660" s="4"/>
      <c r="R660" s="4"/>
      <c r="S660" s="4"/>
      <c r="T660" s="4"/>
      <c r="U660" s="4"/>
      <c r="V660" s="4"/>
      <c r="W660" s="4"/>
      <c r="X660" s="4"/>
      <c r="Y660" s="4"/>
      <c r="Z660" s="4"/>
      <c r="AA660" s="4"/>
    </row>
    <row r="661" ht="15.75" customHeight="1">
      <c r="A661" s="37"/>
      <c r="B661" s="37"/>
      <c r="C661" s="37"/>
      <c r="D661" s="38"/>
      <c r="E661" s="4"/>
      <c r="F661" s="47"/>
      <c r="G661" s="47"/>
      <c r="H661" s="4"/>
      <c r="I661" s="4"/>
      <c r="J661" s="4"/>
      <c r="K661" s="4"/>
      <c r="L661" s="4"/>
      <c r="M661" s="4"/>
      <c r="N661" s="4"/>
      <c r="O661" s="4"/>
      <c r="P661" s="4"/>
      <c r="Q661" s="4"/>
      <c r="R661" s="4"/>
      <c r="S661" s="4"/>
      <c r="T661" s="4"/>
      <c r="U661" s="4"/>
      <c r="V661" s="4"/>
      <c r="W661" s="4"/>
      <c r="X661" s="4"/>
      <c r="Y661" s="4"/>
      <c r="Z661" s="4"/>
      <c r="AA661" s="4"/>
    </row>
    <row r="662" ht="15.75" customHeight="1">
      <c r="A662" s="37"/>
      <c r="B662" s="37"/>
      <c r="C662" s="37"/>
      <c r="D662" s="38"/>
      <c r="E662" s="4"/>
      <c r="F662" s="47"/>
      <c r="G662" s="47"/>
      <c r="H662" s="4"/>
      <c r="I662" s="4"/>
      <c r="J662" s="4"/>
      <c r="K662" s="4"/>
      <c r="L662" s="4"/>
      <c r="M662" s="4"/>
      <c r="N662" s="4"/>
      <c r="O662" s="4"/>
      <c r="P662" s="4"/>
      <c r="Q662" s="4"/>
      <c r="R662" s="4"/>
      <c r="S662" s="4"/>
      <c r="T662" s="4"/>
      <c r="U662" s="4"/>
      <c r="V662" s="4"/>
      <c r="W662" s="4"/>
      <c r="X662" s="4"/>
      <c r="Y662" s="4"/>
      <c r="Z662" s="4"/>
      <c r="AA662" s="4"/>
    </row>
    <row r="663" ht="15.75" customHeight="1">
      <c r="A663" s="37"/>
      <c r="B663" s="37"/>
      <c r="C663" s="37"/>
      <c r="D663" s="38"/>
      <c r="E663" s="4"/>
      <c r="F663" s="47"/>
      <c r="G663" s="47"/>
      <c r="H663" s="4"/>
      <c r="I663" s="4"/>
      <c r="J663" s="4"/>
      <c r="K663" s="4"/>
      <c r="L663" s="4"/>
      <c r="M663" s="4"/>
      <c r="N663" s="4"/>
      <c r="O663" s="4"/>
      <c r="P663" s="4"/>
      <c r="Q663" s="4"/>
      <c r="R663" s="4"/>
      <c r="S663" s="4"/>
      <c r="T663" s="4"/>
      <c r="U663" s="4"/>
      <c r="V663" s="4"/>
      <c r="W663" s="4"/>
      <c r="X663" s="4"/>
      <c r="Y663" s="4"/>
      <c r="Z663" s="4"/>
      <c r="AA663" s="4"/>
    </row>
    <row r="664" ht="15.75" customHeight="1">
      <c r="A664" s="37"/>
      <c r="B664" s="37"/>
      <c r="C664" s="37"/>
      <c r="D664" s="38"/>
      <c r="E664" s="4"/>
      <c r="F664" s="47"/>
      <c r="G664" s="47"/>
      <c r="H664" s="4"/>
      <c r="I664" s="4"/>
      <c r="J664" s="4"/>
      <c r="K664" s="4"/>
      <c r="L664" s="4"/>
      <c r="M664" s="4"/>
      <c r="N664" s="4"/>
      <c r="O664" s="4"/>
      <c r="P664" s="4"/>
      <c r="Q664" s="4"/>
      <c r="R664" s="4"/>
      <c r="S664" s="4"/>
      <c r="T664" s="4"/>
      <c r="U664" s="4"/>
      <c r="V664" s="4"/>
      <c r="W664" s="4"/>
      <c r="X664" s="4"/>
      <c r="Y664" s="4"/>
      <c r="Z664" s="4"/>
      <c r="AA664" s="4"/>
    </row>
    <row r="665" ht="15.75" customHeight="1">
      <c r="A665" s="37"/>
      <c r="B665" s="37"/>
      <c r="C665" s="37"/>
      <c r="D665" s="38"/>
      <c r="E665" s="4"/>
      <c r="F665" s="47"/>
      <c r="G665" s="47"/>
      <c r="H665" s="4"/>
      <c r="I665" s="4"/>
      <c r="J665" s="4"/>
      <c r="K665" s="4"/>
      <c r="L665" s="4"/>
      <c r="M665" s="4"/>
      <c r="N665" s="4"/>
      <c r="O665" s="4"/>
      <c r="P665" s="4"/>
      <c r="Q665" s="4"/>
      <c r="R665" s="4"/>
      <c r="S665" s="4"/>
      <c r="T665" s="4"/>
      <c r="U665" s="4"/>
      <c r="V665" s="4"/>
      <c r="W665" s="4"/>
      <c r="X665" s="4"/>
      <c r="Y665" s="4"/>
      <c r="Z665" s="4"/>
      <c r="AA665" s="4"/>
    </row>
    <row r="666" ht="15.75" customHeight="1">
      <c r="A666" s="37"/>
      <c r="B666" s="37"/>
      <c r="C666" s="37"/>
      <c r="D666" s="38"/>
      <c r="E666" s="4"/>
      <c r="F666" s="47"/>
      <c r="G666" s="47"/>
      <c r="H666" s="4"/>
      <c r="I666" s="4"/>
      <c r="J666" s="4"/>
      <c r="K666" s="4"/>
      <c r="L666" s="4"/>
      <c r="M666" s="4"/>
      <c r="N666" s="4"/>
      <c r="O666" s="4"/>
      <c r="P666" s="4"/>
      <c r="Q666" s="4"/>
      <c r="R666" s="4"/>
      <c r="S666" s="4"/>
      <c r="T666" s="4"/>
      <c r="U666" s="4"/>
      <c r="V666" s="4"/>
      <c r="W666" s="4"/>
      <c r="X666" s="4"/>
      <c r="Y666" s="4"/>
      <c r="Z666" s="4"/>
      <c r="AA666" s="4"/>
    </row>
    <row r="667" ht="15.75" customHeight="1">
      <c r="A667" s="37"/>
      <c r="B667" s="37"/>
      <c r="C667" s="37"/>
      <c r="D667" s="38"/>
      <c r="E667" s="4"/>
      <c r="F667" s="47"/>
      <c r="G667" s="47"/>
      <c r="H667" s="4"/>
      <c r="I667" s="4"/>
      <c r="J667" s="4"/>
      <c r="K667" s="4"/>
      <c r="L667" s="4"/>
      <c r="M667" s="4"/>
      <c r="N667" s="4"/>
      <c r="O667" s="4"/>
      <c r="P667" s="4"/>
      <c r="Q667" s="4"/>
      <c r="R667" s="4"/>
      <c r="S667" s="4"/>
      <c r="T667" s="4"/>
      <c r="U667" s="4"/>
      <c r="V667" s="4"/>
      <c r="W667" s="4"/>
      <c r="X667" s="4"/>
      <c r="Y667" s="4"/>
      <c r="Z667" s="4"/>
      <c r="AA667" s="4"/>
    </row>
    <row r="668" ht="15.75" customHeight="1">
      <c r="A668" s="37"/>
      <c r="B668" s="37"/>
      <c r="C668" s="37"/>
      <c r="D668" s="38"/>
      <c r="E668" s="4"/>
      <c r="F668" s="47"/>
      <c r="G668" s="47"/>
      <c r="H668" s="4"/>
      <c r="I668" s="4"/>
      <c r="J668" s="4"/>
      <c r="K668" s="4"/>
      <c r="L668" s="4"/>
      <c r="M668" s="4"/>
      <c r="N668" s="4"/>
      <c r="O668" s="4"/>
      <c r="P668" s="4"/>
      <c r="Q668" s="4"/>
      <c r="R668" s="4"/>
      <c r="S668" s="4"/>
      <c r="T668" s="4"/>
      <c r="U668" s="4"/>
      <c r="V668" s="4"/>
      <c r="W668" s="4"/>
      <c r="X668" s="4"/>
      <c r="Y668" s="4"/>
      <c r="Z668" s="4"/>
      <c r="AA668" s="4"/>
    </row>
    <row r="669" ht="15.75" customHeight="1">
      <c r="A669" s="37"/>
      <c r="B669" s="37"/>
      <c r="C669" s="37"/>
      <c r="D669" s="38"/>
      <c r="E669" s="4"/>
      <c r="F669" s="47"/>
      <c r="G669" s="47"/>
      <c r="H669" s="4"/>
      <c r="I669" s="4"/>
      <c r="J669" s="4"/>
      <c r="K669" s="4"/>
      <c r="L669" s="4"/>
      <c r="M669" s="4"/>
      <c r="N669" s="4"/>
      <c r="O669" s="4"/>
      <c r="P669" s="4"/>
      <c r="Q669" s="4"/>
      <c r="R669" s="4"/>
      <c r="S669" s="4"/>
      <c r="T669" s="4"/>
      <c r="U669" s="4"/>
      <c r="V669" s="4"/>
      <c r="W669" s="4"/>
      <c r="X669" s="4"/>
      <c r="Y669" s="4"/>
      <c r="Z669" s="4"/>
      <c r="AA669" s="4"/>
    </row>
    <row r="670" ht="15.75" customHeight="1">
      <c r="A670" s="37"/>
      <c r="B670" s="37"/>
      <c r="C670" s="37"/>
      <c r="D670" s="38"/>
      <c r="E670" s="4"/>
      <c r="F670" s="47"/>
      <c r="G670" s="47"/>
      <c r="H670" s="4"/>
      <c r="I670" s="4"/>
      <c r="J670" s="4"/>
      <c r="K670" s="4"/>
      <c r="L670" s="4"/>
      <c r="M670" s="4"/>
      <c r="N670" s="4"/>
      <c r="O670" s="4"/>
      <c r="P670" s="4"/>
      <c r="Q670" s="4"/>
      <c r="R670" s="4"/>
      <c r="S670" s="4"/>
      <c r="T670" s="4"/>
      <c r="U670" s="4"/>
      <c r="V670" s="4"/>
      <c r="W670" s="4"/>
      <c r="X670" s="4"/>
      <c r="Y670" s="4"/>
      <c r="Z670" s="4"/>
      <c r="AA670" s="4"/>
    </row>
    <row r="671" ht="15.75" customHeight="1">
      <c r="A671" s="37"/>
      <c r="B671" s="37"/>
      <c r="C671" s="37"/>
      <c r="D671" s="38"/>
      <c r="E671" s="4"/>
      <c r="F671" s="47"/>
      <c r="G671" s="47"/>
      <c r="H671" s="4"/>
      <c r="I671" s="4"/>
      <c r="J671" s="4"/>
      <c r="K671" s="4"/>
      <c r="L671" s="4"/>
      <c r="M671" s="4"/>
      <c r="N671" s="4"/>
      <c r="O671" s="4"/>
      <c r="P671" s="4"/>
      <c r="Q671" s="4"/>
      <c r="R671" s="4"/>
      <c r="S671" s="4"/>
      <c r="T671" s="4"/>
      <c r="U671" s="4"/>
      <c r="V671" s="4"/>
      <c r="W671" s="4"/>
      <c r="X671" s="4"/>
      <c r="Y671" s="4"/>
      <c r="Z671" s="4"/>
      <c r="AA671" s="4"/>
    </row>
    <row r="672" ht="15.75" customHeight="1">
      <c r="A672" s="37"/>
      <c r="B672" s="37"/>
      <c r="C672" s="37"/>
      <c r="D672" s="38"/>
      <c r="E672" s="4"/>
      <c r="F672" s="47"/>
      <c r="G672" s="47"/>
      <c r="H672" s="4"/>
      <c r="I672" s="4"/>
      <c r="J672" s="4"/>
      <c r="K672" s="4"/>
      <c r="L672" s="4"/>
      <c r="M672" s="4"/>
      <c r="N672" s="4"/>
      <c r="O672" s="4"/>
      <c r="P672" s="4"/>
      <c r="Q672" s="4"/>
      <c r="R672" s="4"/>
      <c r="S672" s="4"/>
      <c r="T672" s="4"/>
      <c r="U672" s="4"/>
      <c r="V672" s="4"/>
      <c r="W672" s="4"/>
      <c r="X672" s="4"/>
      <c r="Y672" s="4"/>
      <c r="Z672" s="4"/>
      <c r="AA672" s="4"/>
    </row>
    <row r="673" ht="15.75" customHeight="1">
      <c r="A673" s="37"/>
      <c r="B673" s="37"/>
      <c r="C673" s="37"/>
      <c r="D673" s="38"/>
      <c r="E673" s="4"/>
      <c r="F673" s="47"/>
      <c r="G673" s="47"/>
      <c r="H673" s="4"/>
      <c r="I673" s="4"/>
      <c r="J673" s="4"/>
      <c r="K673" s="4"/>
      <c r="L673" s="4"/>
      <c r="M673" s="4"/>
      <c r="N673" s="4"/>
      <c r="O673" s="4"/>
      <c r="P673" s="4"/>
      <c r="Q673" s="4"/>
      <c r="R673" s="4"/>
      <c r="S673" s="4"/>
      <c r="T673" s="4"/>
      <c r="U673" s="4"/>
      <c r="V673" s="4"/>
      <c r="W673" s="4"/>
      <c r="X673" s="4"/>
      <c r="Y673" s="4"/>
      <c r="Z673" s="4"/>
      <c r="AA673" s="4"/>
    </row>
    <row r="674" ht="15.75" customHeight="1">
      <c r="A674" s="37"/>
      <c r="B674" s="37"/>
      <c r="C674" s="37"/>
      <c r="D674" s="38"/>
      <c r="E674" s="4"/>
      <c r="F674" s="47"/>
      <c r="G674" s="47"/>
      <c r="H674" s="4"/>
      <c r="I674" s="4"/>
      <c r="J674" s="4"/>
      <c r="K674" s="4"/>
      <c r="L674" s="4"/>
      <c r="M674" s="4"/>
      <c r="N674" s="4"/>
      <c r="O674" s="4"/>
      <c r="P674" s="4"/>
      <c r="Q674" s="4"/>
      <c r="R674" s="4"/>
      <c r="S674" s="4"/>
      <c r="T674" s="4"/>
      <c r="U674" s="4"/>
      <c r="V674" s="4"/>
      <c r="W674" s="4"/>
      <c r="X674" s="4"/>
      <c r="Y674" s="4"/>
      <c r="Z674" s="4"/>
      <c r="AA674" s="4"/>
    </row>
    <row r="675" ht="15.75" customHeight="1">
      <c r="A675" s="37"/>
      <c r="B675" s="37"/>
      <c r="C675" s="37"/>
      <c r="D675" s="38"/>
      <c r="E675" s="4"/>
      <c r="F675" s="47"/>
      <c r="G675" s="47"/>
      <c r="H675" s="4"/>
      <c r="I675" s="4"/>
      <c r="J675" s="4"/>
      <c r="K675" s="4"/>
      <c r="L675" s="4"/>
      <c r="M675" s="4"/>
      <c r="N675" s="4"/>
      <c r="O675" s="4"/>
      <c r="P675" s="4"/>
      <c r="Q675" s="4"/>
      <c r="R675" s="4"/>
      <c r="S675" s="4"/>
      <c r="T675" s="4"/>
      <c r="U675" s="4"/>
      <c r="V675" s="4"/>
      <c r="W675" s="4"/>
      <c r="X675" s="4"/>
      <c r="Y675" s="4"/>
      <c r="Z675" s="4"/>
      <c r="AA675" s="4"/>
    </row>
    <row r="676" ht="15.75" customHeight="1">
      <c r="A676" s="37"/>
      <c r="B676" s="37"/>
      <c r="C676" s="37"/>
      <c r="D676" s="38"/>
      <c r="E676" s="4"/>
      <c r="F676" s="47"/>
      <c r="G676" s="47"/>
      <c r="H676" s="4"/>
      <c r="I676" s="4"/>
      <c r="J676" s="4"/>
      <c r="K676" s="4"/>
      <c r="L676" s="4"/>
      <c r="M676" s="4"/>
      <c r="N676" s="4"/>
      <c r="O676" s="4"/>
      <c r="P676" s="4"/>
      <c r="Q676" s="4"/>
      <c r="R676" s="4"/>
      <c r="S676" s="4"/>
      <c r="T676" s="4"/>
      <c r="U676" s="4"/>
      <c r="V676" s="4"/>
      <c r="W676" s="4"/>
      <c r="X676" s="4"/>
      <c r="Y676" s="4"/>
      <c r="Z676" s="4"/>
      <c r="AA676" s="4"/>
    </row>
    <row r="677" ht="15.75" customHeight="1">
      <c r="A677" s="37"/>
      <c r="B677" s="37"/>
      <c r="C677" s="37"/>
      <c r="D677" s="38"/>
      <c r="E677" s="4"/>
      <c r="F677" s="47"/>
      <c r="G677" s="47"/>
      <c r="H677" s="4"/>
      <c r="I677" s="4"/>
      <c r="J677" s="4"/>
      <c r="K677" s="4"/>
      <c r="L677" s="4"/>
      <c r="M677" s="4"/>
      <c r="N677" s="4"/>
      <c r="O677" s="4"/>
      <c r="P677" s="4"/>
      <c r="Q677" s="4"/>
      <c r="R677" s="4"/>
      <c r="S677" s="4"/>
      <c r="T677" s="4"/>
      <c r="U677" s="4"/>
      <c r="V677" s="4"/>
      <c r="W677" s="4"/>
      <c r="X677" s="4"/>
      <c r="Y677" s="4"/>
      <c r="Z677" s="4"/>
      <c r="AA677" s="4"/>
    </row>
    <row r="678" ht="15.75" customHeight="1">
      <c r="A678" s="37"/>
      <c r="B678" s="37"/>
      <c r="C678" s="37"/>
      <c r="D678" s="38"/>
      <c r="E678" s="4"/>
      <c r="F678" s="47"/>
      <c r="G678" s="47"/>
      <c r="H678" s="4"/>
      <c r="I678" s="4"/>
      <c r="J678" s="4"/>
      <c r="K678" s="4"/>
      <c r="L678" s="4"/>
      <c r="M678" s="4"/>
      <c r="N678" s="4"/>
      <c r="O678" s="4"/>
      <c r="P678" s="4"/>
      <c r="Q678" s="4"/>
      <c r="R678" s="4"/>
      <c r="S678" s="4"/>
      <c r="T678" s="4"/>
      <c r="U678" s="4"/>
      <c r="V678" s="4"/>
      <c r="W678" s="4"/>
      <c r="X678" s="4"/>
      <c r="Y678" s="4"/>
      <c r="Z678" s="4"/>
      <c r="AA678" s="4"/>
    </row>
    <row r="679" ht="15.75" customHeight="1">
      <c r="A679" s="37"/>
      <c r="B679" s="37"/>
      <c r="C679" s="37"/>
      <c r="D679" s="38"/>
      <c r="E679" s="4"/>
      <c r="F679" s="47"/>
      <c r="G679" s="47"/>
      <c r="H679" s="4"/>
      <c r="I679" s="4"/>
      <c r="J679" s="4"/>
      <c r="K679" s="4"/>
      <c r="L679" s="4"/>
      <c r="M679" s="4"/>
      <c r="N679" s="4"/>
      <c r="O679" s="4"/>
      <c r="P679" s="4"/>
      <c r="Q679" s="4"/>
      <c r="R679" s="4"/>
      <c r="S679" s="4"/>
      <c r="T679" s="4"/>
      <c r="U679" s="4"/>
      <c r="V679" s="4"/>
      <c r="W679" s="4"/>
      <c r="X679" s="4"/>
      <c r="Y679" s="4"/>
      <c r="Z679" s="4"/>
      <c r="AA679" s="4"/>
    </row>
    <row r="680" ht="15.75" customHeight="1">
      <c r="A680" s="37"/>
      <c r="B680" s="37"/>
      <c r="C680" s="37"/>
      <c r="D680" s="38"/>
      <c r="E680" s="4"/>
      <c r="F680" s="47"/>
      <c r="G680" s="47"/>
      <c r="H680" s="4"/>
      <c r="I680" s="4"/>
      <c r="J680" s="4"/>
      <c r="K680" s="4"/>
      <c r="L680" s="4"/>
      <c r="M680" s="4"/>
      <c r="N680" s="4"/>
      <c r="O680" s="4"/>
      <c r="P680" s="4"/>
      <c r="Q680" s="4"/>
      <c r="R680" s="4"/>
      <c r="S680" s="4"/>
      <c r="T680" s="4"/>
      <c r="U680" s="4"/>
      <c r="V680" s="4"/>
      <c r="W680" s="4"/>
      <c r="X680" s="4"/>
      <c r="Y680" s="4"/>
      <c r="Z680" s="4"/>
      <c r="AA680" s="4"/>
    </row>
    <row r="681" ht="15.75" customHeight="1">
      <c r="A681" s="37"/>
      <c r="B681" s="37"/>
      <c r="C681" s="37"/>
      <c r="D681" s="38"/>
      <c r="E681" s="4"/>
      <c r="F681" s="47"/>
      <c r="G681" s="47"/>
      <c r="H681" s="4"/>
      <c r="I681" s="4"/>
      <c r="J681" s="4"/>
      <c r="K681" s="4"/>
      <c r="L681" s="4"/>
      <c r="M681" s="4"/>
      <c r="N681" s="4"/>
      <c r="O681" s="4"/>
      <c r="P681" s="4"/>
      <c r="Q681" s="4"/>
      <c r="R681" s="4"/>
      <c r="S681" s="4"/>
      <c r="T681" s="4"/>
      <c r="U681" s="4"/>
      <c r="V681" s="4"/>
      <c r="W681" s="4"/>
      <c r="X681" s="4"/>
      <c r="Y681" s="4"/>
      <c r="Z681" s="4"/>
      <c r="AA681" s="4"/>
    </row>
    <row r="682" ht="15.75" customHeight="1">
      <c r="A682" s="37"/>
      <c r="B682" s="37"/>
      <c r="C682" s="37"/>
      <c r="D682" s="38"/>
      <c r="E682" s="4"/>
      <c r="F682" s="47"/>
      <c r="G682" s="47"/>
      <c r="H682" s="4"/>
      <c r="I682" s="4"/>
      <c r="J682" s="4"/>
      <c r="K682" s="4"/>
      <c r="L682" s="4"/>
      <c r="M682" s="4"/>
      <c r="N682" s="4"/>
      <c r="O682" s="4"/>
      <c r="P682" s="4"/>
      <c r="Q682" s="4"/>
      <c r="R682" s="4"/>
      <c r="S682" s="4"/>
      <c r="T682" s="4"/>
      <c r="U682" s="4"/>
      <c r="V682" s="4"/>
      <c r="W682" s="4"/>
      <c r="X682" s="4"/>
      <c r="Y682" s="4"/>
      <c r="Z682" s="4"/>
      <c r="AA682" s="4"/>
    </row>
    <row r="683" ht="15.75" customHeight="1">
      <c r="A683" s="37"/>
      <c r="B683" s="37"/>
      <c r="C683" s="37"/>
      <c r="D683" s="38"/>
      <c r="E683" s="4"/>
      <c r="F683" s="47"/>
      <c r="G683" s="47"/>
      <c r="H683" s="4"/>
      <c r="I683" s="4"/>
      <c r="J683" s="4"/>
      <c r="K683" s="4"/>
      <c r="L683" s="4"/>
      <c r="M683" s="4"/>
      <c r="N683" s="4"/>
      <c r="O683" s="4"/>
      <c r="P683" s="4"/>
      <c r="Q683" s="4"/>
      <c r="R683" s="4"/>
      <c r="S683" s="4"/>
      <c r="T683" s="4"/>
      <c r="U683" s="4"/>
      <c r="V683" s="4"/>
      <c r="W683" s="4"/>
      <c r="X683" s="4"/>
      <c r="Y683" s="4"/>
      <c r="Z683" s="4"/>
      <c r="AA683" s="4"/>
    </row>
    <row r="684" ht="15.75" customHeight="1">
      <c r="A684" s="37"/>
      <c r="B684" s="37"/>
      <c r="C684" s="37"/>
      <c r="D684" s="38"/>
      <c r="E684" s="4"/>
      <c r="F684" s="47"/>
      <c r="G684" s="47"/>
      <c r="H684" s="4"/>
      <c r="I684" s="4"/>
      <c r="J684" s="4"/>
      <c r="K684" s="4"/>
      <c r="L684" s="4"/>
      <c r="M684" s="4"/>
      <c r="N684" s="4"/>
      <c r="O684" s="4"/>
      <c r="P684" s="4"/>
      <c r="Q684" s="4"/>
      <c r="R684" s="4"/>
      <c r="S684" s="4"/>
      <c r="T684" s="4"/>
      <c r="U684" s="4"/>
      <c r="V684" s="4"/>
      <c r="W684" s="4"/>
      <c r="X684" s="4"/>
      <c r="Y684" s="4"/>
      <c r="Z684" s="4"/>
      <c r="AA684" s="4"/>
    </row>
    <row r="685" ht="15.75" customHeight="1">
      <c r="A685" s="37"/>
      <c r="B685" s="37"/>
      <c r="C685" s="37"/>
      <c r="D685" s="38"/>
      <c r="E685" s="4"/>
      <c r="F685" s="47"/>
      <c r="G685" s="47"/>
      <c r="H685" s="4"/>
      <c r="I685" s="4"/>
      <c r="J685" s="4"/>
      <c r="K685" s="4"/>
      <c r="L685" s="4"/>
      <c r="M685" s="4"/>
      <c r="N685" s="4"/>
      <c r="O685" s="4"/>
      <c r="P685" s="4"/>
      <c r="Q685" s="4"/>
      <c r="R685" s="4"/>
      <c r="S685" s="4"/>
      <c r="T685" s="4"/>
      <c r="U685" s="4"/>
      <c r="V685" s="4"/>
      <c r="W685" s="4"/>
      <c r="X685" s="4"/>
      <c r="Y685" s="4"/>
      <c r="Z685" s="4"/>
      <c r="AA685" s="4"/>
    </row>
    <row r="686" ht="15.75" customHeight="1">
      <c r="A686" s="37"/>
      <c r="B686" s="37"/>
      <c r="C686" s="37"/>
      <c r="D686" s="38"/>
      <c r="E686" s="4"/>
      <c r="F686" s="47"/>
      <c r="G686" s="47"/>
      <c r="H686" s="4"/>
      <c r="I686" s="4"/>
      <c r="J686" s="4"/>
      <c r="K686" s="4"/>
      <c r="L686" s="4"/>
      <c r="M686" s="4"/>
      <c r="N686" s="4"/>
      <c r="O686" s="4"/>
      <c r="P686" s="4"/>
      <c r="Q686" s="4"/>
      <c r="R686" s="4"/>
      <c r="S686" s="4"/>
      <c r="T686" s="4"/>
      <c r="U686" s="4"/>
      <c r="V686" s="4"/>
      <c r="W686" s="4"/>
      <c r="X686" s="4"/>
      <c r="Y686" s="4"/>
      <c r="Z686" s="4"/>
      <c r="AA686" s="4"/>
    </row>
    <row r="687" ht="15.75" customHeight="1">
      <c r="A687" s="37"/>
      <c r="B687" s="37"/>
      <c r="C687" s="37"/>
      <c r="D687" s="38"/>
      <c r="E687" s="4"/>
      <c r="F687" s="47"/>
      <c r="G687" s="47"/>
      <c r="H687" s="4"/>
      <c r="I687" s="4"/>
      <c r="J687" s="4"/>
      <c r="K687" s="4"/>
      <c r="L687" s="4"/>
      <c r="M687" s="4"/>
      <c r="N687" s="4"/>
      <c r="O687" s="4"/>
      <c r="P687" s="4"/>
      <c r="Q687" s="4"/>
      <c r="R687" s="4"/>
      <c r="S687" s="4"/>
      <c r="T687" s="4"/>
      <c r="U687" s="4"/>
      <c r="V687" s="4"/>
      <c r="W687" s="4"/>
      <c r="X687" s="4"/>
      <c r="Y687" s="4"/>
      <c r="Z687" s="4"/>
      <c r="AA687" s="4"/>
    </row>
    <row r="688" ht="15.75" customHeight="1">
      <c r="A688" s="37"/>
      <c r="B688" s="37"/>
      <c r="C688" s="37"/>
      <c r="D688" s="38"/>
      <c r="E688" s="4"/>
      <c r="F688" s="47"/>
      <c r="G688" s="47"/>
      <c r="H688" s="4"/>
      <c r="I688" s="4"/>
      <c r="J688" s="4"/>
      <c r="K688" s="4"/>
      <c r="L688" s="4"/>
      <c r="M688" s="4"/>
      <c r="N688" s="4"/>
      <c r="O688" s="4"/>
      <c r="P688" s="4"/>
      <c r="Q688" s="4"/>
      <c r="R688" s="4"/>
      <c r="S688" s="4"/>
      <c r="T688" s="4"/>
      <c r="U688" s="4"/>
      <c r="V688" s="4"/>
      <c r="W688" s="4"/>
      <c r="X688" s="4"/>
      <c r="Y688" s="4"/>
      <c r="Z688" s="4"/>
      <c r="AA688" s="4"/>
    </row>
    <row r="689" ht="15.75" customHeight="1">
      <c r="A689" s="37"/>
      <c r="B689" s="37"/>
      <c r="C689" s="37"/>
      <c r="D689" s="38"/>
      <c r="E689" s="4"/>
      <c r="F689" s="47"/>
      <c r="G689" s="47"/>
      <c r="H689" s="4"/>
      <c r="I689" s="4"/>
      <c r="J689" s="4"/>
      <c r="K689" s="4"/>
      <c r="L689" s="4"/>
      <c r="M689" s="4"/>
      <c r="N689" s="4"/>
      <c r="O689" s="4"/>
      <c r="P689" s="4"/>
      <c r="Q689" s="4"/>
      <c r="R689" s="4"/>
      <c r="S689" s="4"/>
      <c r="T689" s="4"/>
      <c r="U689" s="4"/>
      <c r="V689" s="4"/>
      <c r="W689" s="4"/>
      <c r="X689" s="4"/>
      <c r="Y689" s="4"/>
      <c r="Z689" s="4"/>
      <c r="AA689" s="4"/>
    </row>
    <row r="690" ht="15.75" customHeight="1">
      <c r="A690" s="37"/>
      <c r="B690" s="37"/>
      <c r="C690" s="37"/>
      <c r="D690" s="38"/>
      <c r="E690" s="4"/>
      <c r="F690" s="47"/>
      <c r="G690" s="47"/>
      <c r="H690" s="4"/>
      <c r="I690" s="4"/>
      <c r="J690" s="4"/>
      <c r="K690" s="4"/>
      <c r="L690" s="4"/>
      <c r="M690" s="4"/>
      <c r="N690" s="4"/>
      <c r="O690" s="4"/>
      <c r="P690" s="4"/>
      <c r="Q690" s="4"/>
      <c r="R690" s="4"/>
      <c r="S690" s="4"/>
      <c r="T690" s="4"/>
      <c r="U690" s="4"/>
      <c r="V690" s="4"/>
      <c r="W690" s="4"/>
      <c r="X690" s="4"/>
      <c r="Y690" s="4"/>
      <c r="Z690" s="4"/>
      <c r="AA690" s="4"/>
    </row>
    <row r="691" ht="15.75" customHeight="1">
      <c r="A691" s="37"/>
      <c r="B691" s="37"/>
      <c r="C691" s="37"/>
      <c r="D691" s="38"/>
      <c r="E691" s="4"/>
      <c r="F691" s="47"/>
      <c r="G691" s="47"/>
      <c r="H691" s="4"/>
      <c r="I691" s="4"/>
      <c r="J691" s="4"/>
      <c r="K691" s="4"/>
      <c r="L691" s="4"/>
      <c r="M691" s="4"/>
      <c r="N691" s="4"/>
      <c r="O691" s="4"/>
      <c r="P691" s="4"/>
      <c r="Q691" s="4"/>
      <c r="R691" s="4"/>
      <c r="S691" s="4"/>
      <c r="T691" s="4"/>
      <c r="U691" s="4"/>
      <c r="V691" s="4"/>
      <c r="W691" s="4"/>
      <c r="X691" s="4"/>
      <c r="Y691" s="4"/>
      <c r="Z691" s="4"/>
      <c r="AA691" s="4"/>
    </row>
    <row r="692" ht="15.75" customHeight="1">
      <c r="A692" s="37"/>
      <c r="B692" s="37"/>
      <c r="C692" s="37"/>
      <c r="D692" s="38"/>
      <c r="E692" s="4"/>
      <c r="F692" s="47"/>
      <c r="G692" s="47"/>
      <c r="H692" s="4"/>
      <c r="I692" s="4"/>
      <c r="J692" s="4"/>
      <c r="K692" s="4"/>
      <c r="L692" s="4"/>
      <c r="M692" s="4"/>
      <c r="N692" s="4"/>
      <c r="O692" s="4"/>
      <c r="P692" s="4"/>
      <c r="Q692" s="4"/>
      <c r="R692" s="4"/>
      <c r="S692" s="4"/>
      <c r="T692" s="4"/>
      <c r="U692" s="4"/>
      <c r="V692" s="4"/>
      <c r="W692" s="4"/>
      <c r="X692" s="4"/>
      <c r="Y692" s="4"/>
      <c r="Z692" s="4"/>
      <c r="AA692" s="4"/>
    </row>
    <row r="693" ht="15.75" customHeight="1">
      <c r="A693" s="37"/>
      <c r="B693" s="37"/>
      <c r="C693" s="37"/>
      <c r="D693" s="38"/>
      <c r="E693" s="4"/>
      <c r="F693" s="47"/>
      <c r="G693" s="47"/>
      <c r="H693" s="4"/>
      <c r="I693" s="4"/>
      <c r="J693" s="4"/>
      <c r="K693" s="4"/>
      <c r="L693" s="4"/>
      <c r="M693" s="4"/>
      <c r="N693" s="4"/>
      <c r="O693" s="4"/>
      <c r="P693" s="4"/>
      <c r="Q693" s="4"/>
      <c r="R693" s="4"/>
      <c r="S693" s="4"/>
      <c r="T693" s="4"/>
      <c r="U693" s="4"/>
      <c r="V693" s="4"/>
      <c r="W693" s="4"/>
      <c r="X693" s="4"/>
      <c r="Y693" s="4"/>
      <c r="Z693" s="4"/>
      <c r="AA693" s="4"/>
    </row>
    <row r="694" ht="15.75" customHeight="1">
      <c r="A694" s="37"/>
      <c r="B694" s="37"/>
      <c r="C694" s="37"/>
      <c r="D694" s="38"/>
      <c r="E694" s="4"/>
      <c r="F694" s="47"/>
      <c r="G694" s="47"/>
      <c r="H694" s="4"/>
      <c r="I694" s="4"/>
      <c r="J694" s="4"/>
      <c r="K694" s="4"/>
      <c r="L694" s="4"/>
      <c r="M694" s="4"/>
      <c r="N694" s="4"/>
      <c r="O694" s="4"/>
      <c r="P694" s="4"/>
      <c r="Q694" s="4"/>
      <c r="R694" s="4"/>
      <c r="S694" s="4"/>
      <c r="T694" s="4"/>
      <c r="U694" s="4"/>
      <c r="V694" s="4"/>
      <c r="W694" s="4"/>
      <c r="X694" s="4"/>
      <c r="Y694" s="4"/>
      <c r="Z694" s="4"/>
      <c r="AA694" s="4"/>
    </row>
    <row r="695" ht="15.75" customHeight="1">
      <c r="A695" s="37"/>
      <c r="B695" s="37"/>
      <c r="C695" s="37"/>
      <c r="D695" s="38"/>
      <c r="E695" s="4"/>
      <c r="F695" s="47"/>
      <c r="G695" s="47"/>
      <c r="H695" s="4"/>
      <c r="I695" s="4"/>
      <c r="J695" s="4"/>
      <c r="K695" s="4"/>
      <c r="L695" s="4"/>
      <c r="M695" s="4"/>
      <c r="N695" s="4"/>
      <c r="O695" s="4"/>
      <c r="P695" s="4"/>
      <c r="Q695" s="4"/>
      <c r="R695" s="4"/>
      <c r="S695" s="4"/>
      <c r="T695" s="4"/>
      <c r="U695" s="4"/>
      <c r="V695" s="4"/>
      <c r="W695" s="4"/>
      <c r="X695" s="4"/>
      <c r="Y695" s="4"/>
      <c r="Z695" s="4"/>
      <c r="AA695" s="4"/>
    </row>
    <row r="696" ht="15.75" customHeight="1">
      <c r="A696" s="37"/>
      <c r="B696" s="37"/>
      <c r="C696" s="37"/>
      <c r="D696" s="38"/>
      <c r="E696" s="4"/>
      <c r="F696" s="47"/>
      <c r="G696" s="47"/>
      <c r="H696" s="4"/>
      <c r="I696" s="4"/>
      <c r="J696" s="4"/>
      <c r="K696" s="4"/>
      <c r="L696" s="4"/>
      <c r="M696" s="4"/>
      <c r="N696" s="4"/>
      <c r="O696" s="4"/>
      <c r="P696" s="4"/>
      <c r="Q696" s="4"/>
      <c r="R696" s="4"/>
      <c r="S696" s="4"/>
      <c r="T696" s="4"/>
      <c r="U696" s="4"/>
      <c r="V696" s="4"/>
      <c r="W696" s="4"/>
      <c r="X696" s="4"/>
      <c r="Y696" s="4"/>
      <c r="Z696" s="4"/>
      <c r="AA696" s="4"/>
    </row>
    <row r="697" ht="15.75" customHeight="1">
      <c r="A697" s="37"/>
      <c r="B697" s="37"/>
      <c r="C697" s="37"/>
      <c r="D697" s="38"/>
      <c r="E697" s="4"/>
      <c r="F697" s="47"/>
      <c r="G697" s="47"/>
      <c r="H697" s="4"/>
      <c r="I697" s="4"/>
      <c r="J697" s="4"/>
      <c r="K697" s="4"/>
      <c r="L697" s="4"/>
      <c r="M697" s="4"/>
      <c r="N697" s="4"/>
      <c r="O697" s="4"/>
      <c r="P697" s="4"/>
      <c r="Q697" s="4"/>
      <c r="R697" s="4"/>
      <c r="S697" s="4"/>
      <c r="T697" s="4"/>
      <c r="U697" s="4"/>
      <c r="V697" s="4"/>
      <c r="W697" s="4"/>
      <c r="X697" s="4"/>
      <c r="Y697" s="4"/>
      <c r="Z697" s="4"/>
      <c r="AA697" s="4"/>
    </row>
    <row r="698" ht="15.75" customHeight="1">
      <c r="A698" s="37"/>
      <c r="B698" s="37"/>
      <c r="C698" s="37"/>
      <c r="D698" s="38"/>
      <c r="E698" s="4"/>
      <c r="F698" s="47"/>
      <c r="G698" s="47"/>
      <c r="H698" s="4"/>
      <c r="I698" s="4"/>
      <c r="J698" s="4"/>
      <c r="K698" s="4"/>
      <c r="L698" s="4"/>
      <c r="M698" s="4"/>
      <c r="N698" s="4"/>
      <c r="O698" s="4"/>
      <c r="P698" s="4"/>
      <c r="Q698" s="4"/>
      <c r="R698" s="4"/>
      <c r="S698" s="4"/>
      <c r="T698" s="4"/>
      <c r="U698" s="4"/>
      <c r="V698" s="4"/>
      <c r="W698" s="4"/>
      <c r="X698" s="4"/>
      <c r="Y698" s="4"/>
      <c r="Z698" s="4"/>
      <c r="AA698" s="4"/>
    </row>
    <row r="699" ht="15.75" customHeight="1">
      <c r="A699" s="37"/>
      <c r="B699" s="37"/>
      <c r="C699" s="37"/>
      <c r="D699" s="38"/>
      <c r="E699" s="4"/>
      <c r="F699" s="47"/>
      <c r="G699" s="47"/>
      <c r="H699" s="4"/>
      <c r="I699" s="4"/>
      <c r="J699" s="4"/>
      <c r="K699" s="4"/>
      <c r="L699" s="4"/>
      <c r="M699" s="4"/>
      <c r="N699" s="4"/>
      <c r="O699" s="4"/>
      <c r="P699" s="4"/>
      <c r="Q699" s="4"/>
      <c r="R699" s="4"/>
      <c r="S699" s="4"/>
      <c r="T699" s="4"/>
      <c r="U699" s="4"/>
      <c r="V699" s="4"/>
      <c r="W699" s="4"/>
      <c r="X699" s="4"/>
      <c r="Y699" s="4"/>
      <c r="Z699" s="4"/>
      <c r="AA699" s="4"/>
    </row>
    <row r="700" ht="15.75" customHeight="1">
      <c r="A700" s="37"/>
      <c r="B700" s="37"/>
      <c r="C700" s="37"/>
      <c r="D700" s="38"/>
      <c r="E700" s="4"/>
      <c r="F700" s="47"/>
      <c r="G700" s="47"/>
      <c r="H700" s="4"/>
      <c r="I700" s="4"/>
      <c r="J700" s="4"/>
      <c r="K700" s="4"/>
      <c r="L700" s="4"/>
      <c r="M700" s="4"/>
      <c r="N700" s="4"/>
      <c r="O700" s="4"/>
      <c r="P700" s="4"/>
      <c r="Q700" s="4"/>
      <c r="R700" s="4"/>
      <c r="S700" s="4"/>
      <c r="T700" s="4"/>
      <c r="U700" s="4"/>
      <c r="V700" s="4"/>
      <c r="W700" s="4"/>
      <c r="X700" s="4"/>
      <c r="Y700" s="4"/>
      <c r="Z700" s="4"/>
      <c r="AA700" s="4"/>
    </row>
    <row r="701" ht="15.75" customHeight="1">
      <c r="A701" s="37"/>
      <c r="B701" s="37"/>
      <c r="C701" s="37"/>
      <c r="D701" s="38"/>
      <c r="E701" s="4"/>
      <c r="F701" s="47"/>
      <c r="G701" s="47"/>
      <c r="H701" s="4"/>
      <c r="I701" s="4"/>
      <c r="J701" s="4"/>
      <c r="K701" s="4"/>
      <c r="L701" s="4"/>
      <c r="M701" s="4"/>
      <c r="N701" s="4"/>
      <c r="O701" s="4"/>
      <c r="P701" s="4"/>
      <c r="Q701" s="4"/>
      <c r="R701" s="4"/>
      <c r="S701" s="4"/>
      <c r="T701" s="4"/>
      <c r="U701" s="4"/>
      <c r="V701" s="4"/>
      <c r="W701" s="4"/>
      <c r="X701" s="4"/>
      <c r="Y701" s="4"/>
      <c r="Z701" s="4"/>
      <c r="AA701" s="4"/>
    </row>
    <row r="702" ht="15.75" customHeight="1">
      <c r="A702" s="37"/>
      <c r="B702" s="37"/>
      <c r="C702" s="37"/>
      <c r="D702" s="38"/>
      <c r="E702" s="4"/>
      <c r="F702" s="47"/>
      <c r="G702" s="47"/>
      <c r="H702" s="4"/>
      <c r="I702" s="4"/>
      <c r="J702" s="4"/>
      <c r="K702" s="4"/>
      <c r="L702" s="4"/>
      <c r="M702" s="4"/>
      <c r="N702" s="4"/>
      <c r="O702" s="4"/>
      <c r="P702" s="4"/>
      <c r="Q702" s="4"/>
      <c r="R702" s="4"/>
      <c r="S702" s="4"/>
      <c r="T702" s="4"/>
      <c r="U702" s="4"/>
      <c r="V702" s="4"/>
      <c r="W702" s="4"/>
      <c r="X702" s="4"/>
      <c r="Y702" s="4"/>
      <c r="Z702" s="4"/>
      <c r="AA702" s="4"/>
    </row>
    <row r="703" ht="15.75" customHeight="1">
      <c r="A703" s="37"/>
      <c r="B703" s="37"/>
      <c r="C703" s="37"/>
      <c r="D703" s="38"/>
      <c r="E703" s="4"/>
      <c r="F703" s="47"/>
      <c r="G703" s="47"/>
      <c r="H703" s="4"/>
      <c r="I703" s="4"/>
      <c r="J703" s="4"/>
      <c r="K703" s="4"/>
      <c r="L703" s="4"/>
      <c r="M703" s="4"/>
      <c r="N703" s="4"/>
      <c r="O703" s="4"/>
      <c r="P703" s="4"/>
      <c r="Q703" s="4"/>
      <c r="R703" s="4"/>
      <c r="S703" s="4"/>
      <c r="T703" s="4"/>
      <c r="U703" s="4"/>
      <c r="V703" s="4"/>
      <c r="W703" s="4"/>
      <c r="X703" s="4"/>
      <c r="Y703" s="4"/>
      <c r="Z703" s="4"/>
      <c r="AA703" s="4"/>
    </row>
    <row r="704" ht="15.75" customHeight="1">
      <c r="A704" s="37"/>
      <c r="B704" s="37"/>
      <c r="C704" s="37"/>
      <c r="D704" s="38"/>
      <c r="E704" s="4"/>
      <c r="F704" s="47"/>
      <c r="G704" s="47"/>
      <c r="H704" s="4"/>
      <c r="I704" s="4"/>
      <c r="J704" s="4"/>
      <c r="K704" s="4"/>
      <c r="L704" s="4"/>
      <c r="M704" s="4"/>
      <c r="N704" s="4"/>
      <c r="O704" s="4"/>
      <c r="P704" s="4"/>
      <c r="Q704" s="4"/>
      <c r="R704" s="4"/>
      <c r="S704" s="4"/>
      <c r="T704" s="4"/>
      <c r="U704" s="4"/>
      <c r="V704" s="4"/>
      <c r="W704" s="4"/>
      <c r="X704" s="4"/>
      <c r="Y704" s="4"/>
      <c r="Z704" s="4"/>
      <c r="AA704" s="4"/>
    </row>
    <row r="705" ht="15.75" customHeight="1">
      <c r="A705" s="37"/>
      <c r="B705" s="37"/>
      <c r="C705" s="37"/>
      <c r="D705" s="38"/>
      <c r="E705" s="4"/>
      <c r="F705" s="47"/>
      <c r="G705" s="47"/>
      <c r="H705" s="4"/>
      <c r="I705" s="4"/>
      <c r="J705" s="4"/>
      <c r="K705" s="4"/>
      <c r="L705" s="4"/>
      <c r="M705" s="4"/>
      <c r="N705" s="4"/>
      <c r="O705" s="4"/>
      <c r="P705" s="4"/>
      <c r="Q705" s="4"/>
      <c r="R705" s="4"/>
      <c r="S705" s="4"/>
      <c r="T705" s="4"/>
      <c r="U705" s="4"/>
      <c r="V705" s="4"/>
      <c r="W705" s="4"/>
      <c r="X705" s="4"/>
      <c r="Y705" s="4"/>
      <c r="Z705" s="4"/>
      <c r="AA705" s="4"/>
    </row>
    <row r="706" ht="15.75" customHeight="1">
      <c r="A706" s="37"/>
      <c r="B706" s="37"/>
      <c r="C706" s="37"/>
      <c r="D706" s="38"/>
      <c r="E706" s="4"/>
      <c r="F706" s="47"/>
      <c r="G706" s="47"/>
      <c r="H706" s="4"/>
      <c r="I706" s="4"/>
      <c r="J706" s="4"/>
      <c r="K706" s="4"/>
      <c r="L706" s="4"/>
      <c r="M706" s="4"/>
      <c r="N706" s="4"/>
      <c r="O706" s="4"/>
      <c r="P706" s="4"/>
      <c r="Q706" s="4"/>
      <c r="R706" s="4"/>
      <c r="S706" s="4"/>
      <c r="T706" s="4"/>
      <c r="U706" s="4"/>
      <c r="V706" s="4"/>
      <c r="W706" s="4"/>
      <c r="X706" s="4"/>
      <c r="Y706" s="4"/>
      <c r="Z706" s="4"/>
      <c r="AA706" s="4"/>
    </row>
    <row r="707" ht="15.75" customHeight="1">
      <c r="A707" s="37"/>
      <c r="B707" s="37"/>
      <c r="C707" s="37"/>
      <c r="D707" s="38"/>
      <c r="E707" s="4"/>
      <c r="F707" s="47"/>
      <c r="G707" s="47"/>
      <c r="H707" s="4"/>
      <c r="I707" s="4"/>
      <c r="J707" s="4"/>
      <c r="K707" s="4"/>
      <c r="L707" s="4"/>
      <c r="M707" s="4"/>
      <c r="N707" s="4"/>
      <c r="O707" s="4"/>
      <c r="P707" s="4"/>
      <c r="Q707" s="4"/>
      <c r="R707" s="4"/>
      <c r="S707" s="4"/>
      <c r="T707" s="4"/>
      <c r="U707" s="4"/>
      <c r="V707" s="4"/>
      <c r="W707" s="4"/>
      <c r="X707" s="4"/>
      <c r="Y707" s="4"/>
      <c r="Z707" s="4"/>
      <c r="AA707" s="4"/>
    </row>
    <row r="708" ht="15.75" customHeight="1">
      <c r="A708" s="37"/>
      <c r="B708" s="37"/>
      <c r="C708" s="37"/>
      <c r="D708" s="38"/>
      <c r="E708" s="4"/>
      <c r="F708" s="47"/>
      <c r="G708" s="47"/>
      <c r="H708" s="4"/>
      <c r="I708" s="4"/>
      <c r="J708" s="4"/>
      <c r="K708" s="4"/>
      <c r="L708" s="4"/>
      <c r="M708" s="4"/>
      <c r="N708" s="4"/>
      <c r="O708" s="4"/>
      <c r="P708" s="4"/>
      <c r="Q708" s="4"/>
      <c r="R708" s="4"/>
      <c r="S708" s="4"/>
      <c r="T708" s="4"/>
      <c r="U708" s="4"/>
      <c r="V708" s="4"/>
      <c r="W708" s="4"/>
      <c r="X708" s="4"/>
      <c r="Y708" s="4"/>
      <c r="Z708" s="4"/>
      <c r="AA708" s="4"/>
    </row>
    <row r="709" ht="15.75" customHeight="1">
      <c r="A709" s="37"/>
      <c r="B709" s="37"/>
      <c r="C709" s="37"/>
      <c r="D709" s="38"/>
      <c r="E709" s="4"/>
      <c r="F709" s="47"/>
      <c r="G709" s="47"/>
      <c r="H709" s="4"/>
      <c r="I709" s="4"/>
      <c r="J709" s="4"/>
      <c r="K709" s="4"/>
      <c r="L709" s="4"/>
      <c r="M709" s="4"/>
      <c r="N709" s="4"/>
      <c r="O709" s="4"/>
      <c r="P709" s="4"/>
      <c r="Q709" s="4"/>
      <c r="R709" s="4"/>
      <c r="S709" s="4"/>
      <c r="T709" s="4"/>
      <c r="U709" s="4"/>
      <c r="V709" s="4"/>
      <c r="W709" s="4"/>
      <c r="X709" s="4"/>
      <c r="Y709" s="4"/>
      <c r="Z709" s="4"/>
      <c r="AA709" s="4"/>
    </row>
    <row r="710" ht="15.75" customHeight="1">
      <c r="A710" s="37"/>
      <c r="B710" s="37"/>
      <c r="C710" s="37"/>
      <c r="D710" s="38"/>
      <c r="E710" s="4"/>
      <c r="F710" s="47"/>
      <c r="G710" s="47"/>
      <c r="H710" s="4"/>
      <c r="I710" s="4"/>
      <c r="J710" s="4"/>
      <c r="K710" s="4"/>
      <c r="L710" s="4"/>
      <c r="M710" s="4"/>
      <c r="N710" s="4"/>
      <c r="O710" s="4"/>
      <c r="P710" s="4"/>
      <c r="Q710" s="4"/>
      <c r="R710" s="4"/>
      <c r="S710" s="4"/>
      <c r="T710" s="4"/>
      <c r="U710" s="4"/>
      <c r="V710" s="4"/>
      <c r="W710" s="4"/>
      <c r="X710" s="4"/>
      <c r="Y710" s="4"/>
      <c r="Z710" s="4"/>
      <c r="AA710" s="4"/>
    </row>
    <row r="711" ht="15.75" customHeight="1">
      <c r="A711" s="37"/>
      <c r="B711" s="37"/>
      <c r="C711" s="37"/>
      <c r="D711" s="38"/>
      <c r="E711" s="4"/>
      <c r="F711" s="47"/>
      <c r="G711" s="47"/>
      <c r="H711" s="4"/>
      <c r="I711" s="4"/>
      <c r="J711" s="4"/>
      <c r="K711" s="4"/>
      <c r="L711" s="4"/>
      <c r="M711" s="4"/>
      <c r="N711" s="4"/>
      <c r="O711" s="4"/>
      <c r="P711" s="4"/>
      <c r="Q711" s="4"/>
      <c r="R711" s="4"/>
      <c r="S711" s="4"/>
      <c r="T711" s="4"/>
      <c r="U711" s="4"/>
      <c r="V711" s="4"/>
      <c r="W711" s="4"/>
      <c r="X711" s="4"/>
      <c r="Y711" s="4"/>
      <c r="Z711" s="4"/>
      <c r="AA711" s="4"/>
    </row>
    <row r="712" ht="15.75" customHeight="1">
      <c r="A712" s="37"/>
      <c r="B712" s="37"/>
      <c r="C712" s="37"/>
      <c r="D712" s="38"/>
      <c r="E712" s="4"/>
      <c r="F712" s="47"/>
      <c r="G712" s="47"/>
      <c r="H712" s="4"/>
      <c r="I712" s="4"/>
      <c r="J712" s="4"/>
      <c r="K712" s="4"/>
      <c r="L712" s="4"/>
      <c r="M712" s="4"/>
      <c r="N712" s="4"/>
      <c r="O712" s="4"/>
      <c r="P712" s="4"/>
      <c r="Q712" s="4"/>
      <c r="R712" s="4"/>
      <c r="S712" s="4"/>
      <c r="T712" s="4"/>
      <c r="U712" s="4"/>
      <c r="V712" s="4"/>
      <c r="W712" s="4"/>
      <c r="X712" s="4"/>
      <c r="Y712" s="4"/>
      <c r="Z712" s="4"/>
      <c r="AA712" s="4"/>
    </row>
    <row r="713" ht="15.75" customHeight="1">
      <c r="A713" s="37"/>
      <c r="B713" s="37"/>
      <c r="C713" s="37"/>
      <c r="D713" s="38"/>
      <c r="E713" s="4"/>
      <c r="F713" s="47"/>
      <c r="G713" s="47"/>
      <c r="H713" s="4"/>
      <c r="I713" s="4"/>
      <c r="J713" s="4"/>
      <c r="K713" s="4"/>
      <c r="L713" s="4"/>
      <c r="M713" s="4"/>
      <c r="N713" s="4"/>
      <c r="O713" s="4"/>
      <c r="P713" s="4"/>
      <c r="Q713" s="4"/>
      <c r="R713" s="4"/>
      <c r="S713" s="4"/>
      <c r="T713" s="4"/>
      <c r="U713" s="4"/>
      <c r="V713" s="4"/>
      <c r="W713" s="4"/>
      <c r="X713" s="4"/>
      <c r="Y713" s="4"/>
      <c r="Z713" s="4"/>
      <c r="AA713" s="4"/>
    </row>
    <row r="714" ht="15.75" customHeight="1">
      <c r="A714" s="37"/>
      <c r="B714" s="37"/>
      <c r="C714" s="37"/>
      <c r="D714" s="38"/>
      <c r="E714" s="4"/>
      <c r="F714" s="47"/>
      <c r="G714" s="47"/>
      <c r="H714" s="4"/>
      <c r="I714" s="4"/>
      <c r="J714" s="4"/>
      <c r="K714" s="4"/>
      <c r="L714" s="4"/>
      <c r="M714" s="4"/>
      <c r="N714" s="4"/>
      <c r="O714" s="4"/>
      <c r="P714" s="4"/>
      <c r="Q714" s="4"/>
      <c r="R714" s="4"/>
      <c r="S714" s="4"/>
      <c r="T714" s="4"/>
      <c r="U714" s="4"/>
      <c r="V714" s="4"/>
      <c r="W714" s="4"/>
      <c r="X714" s="4"/>
      <c r="Y714" s="4"/>
      <c r="Z714" s="4"/>
      <c r="AA714" s="4"/>
    </row>
    <row r="715" ht="15.75" customHeight="1">
      <c r="A715" s="37"/>
      <c r="B715" s="37"/>
      <c r="C715" s="37"/>
      <c r="D715" s="38"/>
      <c r="E715" s="4"/>
      <c r="F715" s="47"/>
      <c r="G715" s="47"/>
      <c r="H715" s="4"/>
      <c r="I715" s="4"/>
      <c r="J715" s="4"/>
      <c r="K715" s="4"/>
      <c r="L715" s="4"/>
      <c r="M715" s="4"/>
      <c r="N715" s="4"/>
      <c r="O715" s="4"/>
      <c r="P715" s="4"/>
      <c r="Q715" s="4"/>
      <c r="R715" s="4"/>
      <c r="S715" s="4"/>
      <c r="T715" s="4"/>
      <c r="U715" s="4"/>
      <c r="V715" s="4"/>
      <c r="W715" s="4"/>
      <c r="X715" s="4"/>
      <c r="Y715" s="4"/>
      <c r="Z715" s="4"/>
      <c r="AA715" s="4"/>
    </row>
    <row r="716" ht="15.75" customHeight="1">
      <c r="A716" s="37"/>
      <c r="B716" s="37"/>
      <c r="C716" s="37"/>
      <c r="D716" s="38"/>
      <c r="E716" s="4"/>
      <c r="F716" s="47"/>
      <c r="G716" s="47"/>
      <c r="H716" s="4"/>
      <c r="I716" s="4"/>
      <c r="J716" s="4"/>
      <c r="K716" s="4"/>
      <c r="L716" s="4"/>
      <c r="M716" s="4"/>
      <c r="N716" s="4"/>
      <c r="O716" s="4"/>
      <c r="P716" s="4"/>
      <c r="Q716" s="4"/>
      <c r="R716" s="4"/>
      <c r="S716" s="4"/>
      <c r="T716" s="4"/>
      <c r="U716" s="4"/>
      <c r="V716" s="4"/>
      <c r="W716" s="4"/>
      <c r="X716" s="4"/>
      <c r="Y716" s="4"/>
      <c r="Z716" s="4"/>
      <c r="AA716" s="4"/>
    </row>
    <row r="717" ht="15.75" customHeight="1">
      <c r="A717" s="37"/>
      <c r="B717" s="37"/>
      <c r="C717" s="37"/>
      <c r="D717" s="38"/>
      <c r="E717" s="4"/>
      <c r="F717" s="47"/>
      <c r="G717" s="47"/>
      <c r="H717" s="4"/>
      <c r="I717" s="4"/>
      <c r="J717" s="4"/>
      <c r="K717" s="4"/>
      <c r="L717" s="4"/>
      <c r="M717" s="4"/>
      <c r="N717" s="4"/>
      <c r="O717" s="4"/>
      <c r="P717" s="4"/>
      <c r="Q717" s="4"/>
      <c r="R717" s="4"/>
      <c r="S717" s="4"/>
      <c r="T717" s="4"/>
      <c r="U717" s="4"/>
      <c r="V717" s="4"/>
      <c r="W717" s="4"/>
      <c r="X717" s="4"/>
      <c r="Y717" s="4"/>
      <c r="Z717" s="4"/>
      <c r="AA717" s="4"/>
    </row>
    <row r="718" ht="15.75" customHeight="1">
      <c r="A718" s="37"/>
      <c r="B718" s="37"/>
      <c r="C718" s="37"/>
      <c r="D718" s="38"/>
      <c r="E718" s="4"/>
      <c r="F718" s="47"/>
      <c r="G718" s="47"/>
      <c r="H718" s="4"/>
      <c r="I718" s="4"/>
      <c r="J718" s="4"/>
      <c r="K718" s="4"/>
      <c r="L718" s="4"/>
      <c r="M718" s="4"/>
      <c r="N718" s="4"/>
      <c r="O718" s="4"/>
      <c r="P718" s="4"/>
      <c r="Q718" s="4"/>
      <c r="R718" s="4"/>
      <c r="S718" s="4"/>
      <c r="T718" s="4"/>
      <c r="U718" s="4"/>
      <c r="V718" s="4"/>
      <c r="W718" s="4"/>
      <c r="X718" s="4"/>
      <c r="Y718" s="4"/>
      <c r="Z718" s="4"/>
      <c r="AA718" s="4"/>
    </row>
    <row r="719" ht="15.75" customHeight="1">
      <c r="A719" s="37"/>
      <c r="B719" s="37"/>
      <c r="C719" s="37"/>
      <c r="D719" s="38"/>
      <c r="E719" s="4"/>
      <c r="F719" s="47"/>
      <c r="G719" s="47"/>
      <c r="H719" s="4"/>
      <c r="I719" s="4"/>
      <c r="J719" s="4"/>
      <c r="K719" s="4"/>
      <c r="L719" s="4"/>
      <c r="M719" s="4"/>
      <c r="N719" s="4"/>
      <c r="O719" s="4"/>
      <c r="P719" s="4"/>
      <c r="Q719" s="4"/>
      <c r="R719" s="4"/>
      <c r="S719" s="4"/>
      <c r="T719" s="4"/>
      <c r="U719" s="4"/>
      <c r="V719" s="4"/>
      <c r="W719" s="4"/>
      <c r="X719" s="4"/>
      <c r="Y719" s="4"/>
      <c r="Z719" s="4"/>
      <c r="AA719" s="4"/>
    </row>
    <row r="720" ht="15.75" customHeight="1">
      <c r="A720" s="37"/>
      <c r="B720" s="37"/>
      <c r="C720" s="37"/>
      <c r="D720" s="38"/>
      <c r="E720" s="4"/>
      <c r="F720" s="47"/>
      <c r="G720" s="47"/>
      <c r="H720" s="4"/>
      <c r="I720" s="4"/>
      <c r="J720" s="4"/>
      <c r="K720" s="4"/>
      <c r="L720" s="4"/>
      <c r="M720" s="4"/>
      <c r="N720" s="4"/>
      <c r="O720" s="4"/>
      <c r="P720" s="4"/>
      <c r="Q720" s="4"/>
      <c r="R720" s="4"/>
      <c r="S720" s="4"/>
      <c r="T720" s="4"/>
      <c r="U720" s="4"/>
      <c r="V720" s="4"/>
      <c r="W720" s="4"/>
      <c r="X720" s="4"/>
      <c r="Y720" s="4"/>
      <c r="Z720" s="4"/>
      <c r="AA720" s="4"/>
    </row>
    <row r="721" ht="15.75" customHeight="1">
      <c r="A721" s="37"/>
      <c r="B721" s="37"/>
      <c r="C721" s="37"/>
      <c r="D721" s="38"/>
      <c r="E721" s="4"/>
      <c r="F721" s="47"/>
      <c r="G721" s="47"/>
      <c r="H721" s="4"/>
      <c r="I721" s="4"/>
      <c r="J721" s="4"/>
      <c r="K721" s="4"/>
      <c r="L721" s="4"/>
      <c r="M721" s="4"/>
      <c r="N721" s="4"/>
      <c r="O721" s="4"/>
      <c r="P721" s="4"/>
      <c r="Q721" s="4"/>
      <c r="R721" s="4"/>
      <c r="S721" s="4"/>
      <c r="T721" s="4"/>
      <c r="U721" s="4"/>
      <c r="V721" s="4"/>
      <c r="W721" s="4"/>
      <c r="X721" s="4"/>
      <c r="Y721" s="4"/>
      <c r="Z721" s="4"/>
      <c r="AA721" s="4"/>
    </row>
    <row r="722" ht="15.75" customHeight="1">
      <c r="A722" s="37"/>
      <c r="B722" s="37"/>
      <c r="C722" s="37"/>
      <c r="D722" s="38"/>
      <c r="E722" s="4"/>
      <c r="F722" s="47"/>
      <c r="G722" s="47"/>
      <c r="H722" s="4"/>
      <c r="I722" s="4"/>
      <c r="J722" s="4"/>
      <c r="K722" s="4"/>
      <c r="L722" s="4"/>
      <c r="M722" s="4"/>
      <c r="N722" s="4"/>
      <c r="O722" s="4"/>
      <c r="P722" s="4"/>
      <c r="Q722" s="4"/>
      <c r="R722" s="4"/>
      <c r="S722" s="4"/>
      <c r="T722" s="4"/>
      <c r="U722" s="4"/>
      <c r="V722" s="4"/>
      <c r="W722" s="4"/>
      <c r="X722" s="4"/>
      <c r="Y722" s="4"/>
      <c r="Z722" s="4"/>
      <c r="AA722" s="4"/>
    </row>
    <row r="723" ht="15.75" customHeight="1">
      <c r="A723" s="37"/>
      <c r="B723" s="37"/>
      <c r="C723" s="37"/>
      <c r="D723" s="38"/>
      <c r="E723" s="4"/>
      <c r="F723" s="47"/>
      <c r="G723" s="47"/>
      <c r="H723" s="4"/>
      <c r="I723" s="4"/>
      <c r="J723" s="4"/>
      <c r="K723" s="4"/>
      <c r="L723" s="4"/>
      <c r="M723" s="4"/>
      <c r="N723" s="4"/>
      <c r="O723" s="4"/>
      <c r="P723" s="4"/>
      <c r="Q723" s="4"/>
      <c r="R723" s="4"/>
      <c r="S723" s="4"/>
      <c r="T723" s="4"/>
      <c r="U723" s="4"/>
      <c r="V723" s="4"/>
      <c r="W723" s="4"/>
      <c r="X723" s="4"/>
      <c r="Y723" s="4"/>
      <c r="Z723" s="4"/>
      <c r="AA723" s="4"/>
    </row>
    <row r="724" ht="15.75" customHeight="1">
      <c r="A724" s="37"/>
      <c r="B724" s="37"/>
      <c r="C724" s="37"/>
      <c r="D724" s="38"/>
      <c r="E724" s="4"/>
      <c r="F724" s="47"/>
      <c r="G724" s="47"/>
      <c r="H724" s="4"/>
      <c r="I724" s="4"/>
      <c r="J724" s="4"/>
      <c r="K724" s="4"/>
      <c r="L724" s="4"/>
      <c r="M724" s="4"/>
      <c r="N724" s="4"/>
      <c r="O724" s="4"/>
      <c r="P724" s="4"/>
      <c r="Q724" s="4"/>
      <c r="R724" s="4"/>
      <c r="S724" s="4"/>
      <c r="T724" s="4"/>
      <c r="U724" s="4"/>
      <c r="V724" s="4"/>
      <c r="W724" s="4"/>
      <c r="X724" s="4"/>
      <c r="Y724" s="4"/>
      <c r="Z724" s="4"/>
      <c r="AA724" s="4"/>
    </row>
    <row r="725" ht="15.75" customHeight="1">
      <c r="A725" s="37"/>
      <c r="B725" s="37"/>
      <c r="C725" s="37"/>
      <c r="D725" s="38"/>
      <c r="E725" s="4"/>
      <c r="F725" s="47"/>
      <c r="G725" s="47"/>
      <c r="H725" s="4"/>
      <c r="I725" s="4"/>
      <c r="J725" s="4"/>
      <c r="K725" s="4"/>
      <c r="L725" s="4"/>
      <c r="M725" s="4"/>
      <c r="N725" s="4"/>
      <c r="O725" s="4"/>
      <c r="P725" s="4"/>
      <c r="Q725" s="4"/>
      <c r="R725" s="4"/>
      <c r="S725" s="4"/>
      <c r="T725" s="4"/>
      <c r="U725" s="4"/>
      <c r="V725" s="4"/>
      <c r="W725" s="4"/>
      <c r="X725" s="4"/>
      <c r="Y725" s="4"/>
      <c r="Z725" s="4"/>
      <c r="AA725" s="4"/>
    </row>
    <row r="726" ht="15.75" customHeight="1">
      <c r="A726" s="37"/>
      <c r="B726" s="37"/>
      <c r="C726" s="37"/>
      <c r="D726" s="38"/>
      <c r="E726" s="4"/>
      <c r="F726" s="47"/>
      <c r="G726" s="47"/>
      <c r="H726" s="4"/>
      <c r="I726" s="4"/>
      <c r="J726" s="4"/>
      <c r="K726" s="4"/>
      <c r="L726" s="4"/>
      <c r="M726" s="4"/>
      <c r="N726" s="4"/>
      <c r="O726" s="4"/>
      <c r="P726" s="4"/>
      <c r="Q726" s="4"/>
      <c r="R726" s="4"/>
      <c r="S726" s="4"/>
      <c r="T726" s="4"/>
      <c r="U726" s="4"/>
      <c r="V726" s="4"/>
      <c r="W726" s="4"/>
      <c r="X726" s="4"/>
      <c r="Y726" s="4"/>
      <c r="Z726" s="4"/>
      <c r="AA726" s="4"/>
    </row>
    <row r="727" ht="15.75" customHeight="1">
      <c r="A727" s="37"/>
      <c r="B727" s="37"/>
      <c r="C727" s="37"/>
      <c r="D727" s="38"/>
      <c r="E727" s="4"/>
      <c r="F727" s="47"/>
      <c r="G727" s="47"/>
      <c r="H727" s="4"/>
      <c r="I727" s="4"/>
      <c r="J727" s="4"/>
      <c r="K727" s="4"/>
      <c r="L727" s="4"/>
      <c r="M727" s="4"/>
      <c r="N727" s="4"/>
      <c r="O727" s="4"/>
      <c r="P727" s="4"/>
      <c r="Q727" s="4"/>
      <c r="R727" s="4"/>
      <c r="S727" s="4"/>
      <c r="T727" s="4"/>
      <c r="U727" s="4"/>
      <c r="V727" s="4"/>
      <c r="W727" s="4"/>
      <c r="X727" s="4"/>
      <c r="Y727" s="4"/>
      <c r="Z727" s="4"/>
      <c r="AA727" s="4"/>
    </row>
    <row r="728" ht="15.75" customHeight="1">
      <c r="A728" s="37"/>
      <c r="B728" s="37"/>
      <c r="C728" s="37"/>
      <c r="D728" s="38"/>
      <c r="E728" s="4"/>
      <c r="F728" s="47"/>
      <c r="G728" s="47"/>
      <c r="H728" s="4"/>
      <c r="I728" s="4"/>
      <c r="J728" s="4"/>
      <c r="K728" s="4"/>
      <c r="L728" s="4"/>
      <c r="M728" s="4"/>
      <c r="N728" s="4"/>
      <c r="O728" s="4"/>
      <c r="P728" s="4"/>
      <c r="Q728" s="4"/>
      <c r="R728" s="4"/>
      <c r="S728" s="4"/>
      <c r="T728" s="4"/>
      <c r="U728" s="4"/>
      <c r="V728" s="4"/>
      <c r="W728" s="4"/>
      <c r="X728" s="4"/>
      <c r="Y728" s="4"/>
      <c r="Z728" s="4"/>
      <c r="AA728" s="4"/>
    </row>
    <row r="729" ht="15.75" customHeight="1">
      <c r="A729" s="37"/>
      <c r="B729" s="37"/>
      <c r="C729" s="37"/>
      <c r="D729" s="38"/>
      <c r="E729" s="4"/>
      <c r="F729" s="47"/>
      <c r="G729" s="47"/>
      <c r="H729" s="4"/>
      <c r="I729" s="4"/>
      <c r="J729" s="4"/>
      <c r="K729" s="4"/>
      <c r="L729" s="4"/>
      <c r="M729" s="4"/>
      <c r="N729" s="4"/>
      <c r="O729" s="4"/>
      <c r="P729" s="4"/>
      <c r="Q729" s="4"/>
      <c r="R729" s="4"/>
      <c r="S729" s="4"/>
      <c r="T729" s="4"/>
      <c r="U729" s="4"/>
      <c r="V729" s="4"/>
      <c r="W729" s="4"/>
      <c r="X729" s="4"/>
      <c r="Y729" s="4"/>
      <c r="Z729" s="4"/>
      <c r="AA729" s="4"/>
    </row>
    <row r="730" ht="15.75" customHeight="1">
      <c r="A730" s="37"/>
      <c r="B730" s="37"/>
      <c r="C730" s="37"/>
      <c r="D730" s="38"/>
      <c r="E730" s="4"/>
      <c r="F730" s="47"/>
      <c r="G730" s="47"/>
      <c r="H730" s="4"/>
      <c r="I730" s="4"/>
      <c r="J730" s="4"/>
      <c r="K730" s="4"/>
      <c r="L730" s="4"/>
      <c r="M730" s="4"/>
      <c r="N730" s="4"/>
      <c r="O730" s="4"/>
      <c r="P730" s="4"/>
      <c r="Q730" s="4"/>
      <c r="R730" s="4"/>
      <c r="S730" s="4"/>
      <c r="T730" s="4"/>
      <c r="U730" s="4"/>
      <c r="V730" s="4"/>
      <c r="W730" s="4"/>
      <c r="X730" s="4"/>
      <c r="Y730" s="4"/>
      <c r="Z730" s="4"/>
      <c r="AA730" s="4"/>
    </row>
    <row r="731" ht="15.75" customHeight="1">
      <c r="A731" s="37"/>
      <c r="B731" s="37"/>
      <c r="C731" s="37"/>
      <c r="D731" s="38"/>
      <c r="E731" s="4"/>
      <c r="F731" s="47"/>
      <c r="G731" s="47"/>
      <c r="H731" s="4"/>
      <c r="I731" s="4"/>
      <c r="J731" s="4"/>
      <c r="K731" s="4"/>
      <c r="L731" s="4"/>
      <c r="M731" s="4"/>
      <c r="N731" s="4"/>
      <c r="O731" s="4"/>
      <c r="P731" s="4"/>
      <c r="Q731" s="4"/>
      <c r="R731" s="4"/>
      <c r="S731" s="4"/>
      <c r="T731" s="4"/>
      <c r="U731" s="4"/>
      <c r="V731" s="4"/>
      <c r="W731" s="4"/>
      <c r="X731" s="4"/>
      <c r="Y731" s="4"/>
      <c r="Z731" s="4"/>
      <c r="AA731" s="4"/>
    </row>
    <row r="732" ht="15.75" customHeight="1">
      <c r="A732" s="37"/>
      <c r="B732" s="37"/>
      <c r="C732" s="37"/>
      <c r="D732" s="38"/>
      <c r="E732" s="4"/>
      <c r="F732" s="47"/>
      <c r="G732" s="47"/>
      <c r="H732" s="4"/>
      <c r="I732" s="4"/>
      <c r="J732" s="4"/>
      <c r="K732" s="4"/>
      <c r="L732" s="4"/>
      <c r="M732" s="4"/>
      <c r="N732" s="4"/>
      <c r="O732" s="4"/>
      <c r="P732" s="4"/>
      <c r="Q732" s="4"/>
      <c r="R732" s="4"/>
      <c r="S732" s="4"/>
      <c r="T732" s="4"/>
      <c r="U732" s="4"/>
      <c r="V732" s="4"/>
      <c r="W732" s="4"/>
      <c r="X732" s="4"/>
      <c r="Y732" s="4"/>
      <c r="Z732" s="4"/>
      <c r="AA732" s="4"/>
    </row>
    <row r="733" ht="15.75" customHeight="1">
      <c r="A733" s="37"/>
      <c r="B733" s="37"/>
      <c r="C733" s="37"/>
      <c r="D733" s="38"/>
      <c r="E733" s="4"/>
      <c r="F733" s="47"/>
      <c r="G733" s="47"/>
      <c r="H733" s="4"/>
      <c r="I733" s="4"/>
      <c r="J733" s="4"/>
      <c r="K733" s="4"/>
      <c r="L733" s="4"/>
      <c r="M733" s="4"/>
      <c r="N733" s="4"/>
      <c r="O733" s="4"/>
      <c r="P733" s="4"/>
      <c r="Q733" s="4"/>
      <c r="R733" s="4"/>
      <c r="S733" s="4"/>
      <c r="T733" s="4"/>
      <c r="U733" s="4"/>
      <c r="V733" s="4"/>
      <c r="W733" s="4"/>
      <c r="X733" s="4"/>
      <c r="Y733" s="4"/>
      <c r="Z733" s="4"/>
      <c r="AA733" s="4"/>
    </row>
    <row r="734" ht="15.75" customHeight="1">
      <c r="A734" s="37"/>
      <c r="B734" s="37"/>
      <c r="C734" s="37"/>
      <c r="D734" s="38"/>
      <c r="E734" s="4"/>
      <c r="F734" s="47"/>
      <c r="G734" s="47"/>
      <c r="H734" s="4"/>
      <c r="I734" s="4"/>
      <c r="J734" s="4"/>
      <c r="K734" s="4"/>
      <c r="L734" s="4"/>
      <c r="M734" s="4"/>
      <c r="N734" s="4"/>
      <c r="O734" s="4"/>
      <c r="P734" s="4"/>
      <c r="Q734" s="4"/>
      <c r="R734" s="4"/>
      <c r="S734" s="4"/>
      <c r="T734" s="4"/>
      <c r="U734" s="4"/>
      <c r="V734" s="4"/>
      <c r="W734" s="4"/>
      <c r="X734" s="4"/>
      <c r="Y734" s="4"/>
      <c r="Z734" s="4"/>
      <c r="AA734" s="4"/>
    </row>
    <row r="735" ht="15.75" customHeight="1">
      <c r="A735" s="37"/>
      <c r="B735" s="37"/>
      <c r="C735" s="37"/>
      <c r="D735" s="38"/>
      <c r="E735" s="4"/>
      <c r="F735" s="47"/>
      <c r="G735" s="47"/>
      <c r="H735" s="4"/>
      <c r="I735" s="4"/>
      <c r="J735" s="4"/>
      <c r="K735" s="4"/>
      <c r="L735" s="4"/>
      <c r="M735" s="4"/>
      <c r="N735" s="4"/>
      <c r="O735" s="4"/>
      <c r="P735" s="4"/>
      <c r="Q735" s="4"/>
      <c r="R735" s="4"/>
      <c r="S735" s="4"/>
      <c r="T735" s="4"/>
      <c r="U735" s="4"/>
      <c r="V735" s="4"/>
      <c r="W735" s="4"/>
      <c r="X735" s="4"/>
      <c r="Y735" s="4"/>
      <c r="Z735" s="4"/>
      <c r="AA735" s="4"/>
    </row>
    <row r="736" ht="15.75" customHeight="1">
      <c r="A736" s="37"/>
      <c r="B736" s="37"/>
      <c r="C736" s="37"/>
      <c r="D736" s="38"/>
      <c r="E736" s="4"/>
      <c r="F736" s="47"/>
      <c r="G736" s="47"/>
      <c r="H736" s="4"/>
      <c r="I736" s="4"/>
      <c r="J736" s="4"/>
      <c r="K736" s="4"/>
      <c r="L736" s="4"/>
      <c r="M736" s="4"/>
      <c r="N736" s="4"/>
      <c r="O736" s="4"/>
      <c r="P736" s="4"/>
      <c r="Q736" s="4"/>
      <c r="R736" s="4"/>
      <c r="S736" s="4"/>
      <c r="T736" s="4"/>
      <c r="U736" s="4"/>
      <c r="V736" s="4"/>
      <c r="W736" s="4"/>
      <c r="X736" s="4"/>
      <c r="Y736" s="4"/>
      <c r="Z736" s="4"/>
      <c r="AA736" s="4"/>
    </row>
    <row r="737" ht="15.75" customHeight="1">
      <c r="A737" s="37"/>
      <c r="B737" s="37"/>
      <c r="C737" s="37"/>
      <c r="D737" s="38"/>
      <c r="E737" s="4"/>
      <c r="F737" s="47"/>
      <c r="G737" s="47"/>
      <c r="H737" s="4"/>
      <c r="I737" s="4"/>
      <c r="J737" s="4"/>
      <c r="K737" s="4"/>
      <c r="L737" s="4"/>
      <c r="M737" s="4"/>
      <c r="N737" s="4"/>
      <c r="O737" s="4"/>
      <c r="P737" s="4"/>
      <c r="Q737" s="4"/>
      <c r="R737" s="4"/>
      <c r="S737" s="4"/>
      <c r="T737" s="4"/>
      <c r="U737" s="4"/>
      <c r="V737" s="4"/>
      <c r="W737" s="4"/>
      <c r="X737" s="4"/>
      <c r="Y737" s="4"/>
      <c r="Z737" s="4"/>
      <c r="AA737" s="4"/>
    </row>
    <row r="738" ht="15.75" customHeight="1">
      <c r="A738" s="37"/>
      <c r="B738" s="37"/>
      <c r="C738" s="37"/>
      <c r="D738" s="38"/>
      <c r="E738" s="4"/>
      <c r="F738" s="47"/>
      <c r="G738" s="47"/>
      <c r="H738" s="4"/>
      <c r="I738" s="4"/>
      <c r="J738" s="4"/>
      <c r="K738" s="4"/>
      <c r="L738" s="4"/>
      <c r="M738" s="4"/>
      <c r="N738" s="4"/>
      <c r="O738" s="4"/>
      <c r="P738" s="4"/>
      <c r="Q738" s="4"/>
      <c r="R738" s="4"/>
      <c r="S738" s="4"/>
      <c r="T738" s="4"/>
      <c r="U738" s="4"/>
      <c r="V738" s="4"/>
      <c r="W738" s="4"/>
      <c r="X738" s="4"/>
      <c r="Y738" s="4"/>
      <c r="Z738" s="4"/>
      <c r="AA738" s="4"/>
    </row>
    <row r="739" ht="15.75" customHeight="1">
      <c r="A739" s="37"/>
      <c r="B739" s="37"/>
      <c r="C739" s="37"/>
      <c r="D739" s="38"/>
      <c r="E739" s="4"/>
      <c r="F739" s="47"/>
      <c r="G739" s="47"/>
      <c r="H739" s="4"/>
      <c r="I739" s="4"/>
      <c r="J739" s="4"/>
      <c r="K739" s="4"/>
      <c r="L739" s="4"/>
      <c r="M739" s="4"/>
      <c r="N739" s="4"/>
      <c r="O739" s="4"/>
      <c r="P739" s="4"/>
      <c r="Q739" s="4"/>
      <c r="R739" s="4"/>
      <c r="S739" s="4"/>
      <c r="T739" s="4"/>
      <c r="U739" s="4"/>
      <c r="V739" s="4"/>
      <c r="W739" s="4"/>
      <c r="X739" s="4"/>
      <c r="Y739" s="4"/>
      <c r="Z739" s="4"/>
      <c r="AA739" s="4"/>
    </row>
    <row r="740" ht="15.75" customHeight="1">
      <c r="A740" s="37"/>
      <c r="B740" s="37"/>
      <c r="C740" s="37"/>
      <c r="D740" s="38"/>
      <c r="E740" s="4"/>
      <c r="F740" s="47"/>
      <c r="G740" s="47"/>
      <c r="H740" s="4"/>
      <c r="I740" s="4"/>
      <c r="J740" s="4"/>
      <c r="K740" s="4"/>
      <c r="L740" s="4"/>
      <c r="M740" s="4"/>
      <c r="N740" s="4"/>
      <c r="O740" s="4"/>
      <c r="P740" s="4"/>
      <c r="Q740" s="4"/>
      <c r="R740" s="4"/>
      <c r="S740" s="4"/>
      <c r="T740" s="4"/>
      <c r="U740" s="4"/>
      <c r="V740" s="4"/>
      <c r="W740" s="4"/>
      <c r="X740" s="4"/>
      <c r="Y740" s="4"/>
      <c r="Z740" s="4"/>
      <c r="AA740" s="4"/>
    </row>
    <row r="741" ht="15.75" customHeight="1">
      <c r="A741" s="37"/>
      <c r="B741" s="37"/>
      <c r="C741" s="37"/>
      <c r="D741" s="38"/>
      <c r="E741" s="4"/>
      <c r="F741" s="47"/>
      <c r="G741" s="47"/>
      <c r="H741" s="4"/>
      <c r="I741" s="4"/>
      <c r="J741" s="4"/>
      <c r="K741" s="4"/>
      <c r="L741" s="4"/>
      <c r="M741" s="4"/>
      <c r="N741" s="4"/>
      <c r="O741" s="4"/>
      <c r="P741" s="4"/>
      <c r="Q741" s="4"/>
      <c r="R741" s="4"/>
      <c r="S741" s="4"/>
      <c r="T741" s="4"/>
      <c r="U741" s="4"/>
      <c r="V741" s="4"/>
      <c r="W741" s="4"/>
      <c r="X741" s="4"/>
      <c r="Y741" s="4"/>
      <c r="Z741" s="4"/>
      <c r="AA741" s="4"/>
    </row>
    <row r="742" ht="15.75" customHeight="1">
      <c r="A742" s="37"/>
      <c r="B742" s="37"/>
      <c r="C742" s="37"/>
      <c r="D742" s="38"/>
      <c r="E742" s="4"/>
      <c r="F742" s="47"/>
      <c r="G742" s="47"/>
      <c r="H742" s="4"/>
      <c r="I742" s="4"/>
      <c r="J742" s="4"/>
      <c r="K742" s="4"/>
      <c r="L742" s="4"/>
      <c r="M742" s="4"/>
      <c r="N742" s="4"/>
      <c r="O742" s="4"/>
      <c r="P742" s="4"/>
      <c r="Q742" s="4"/>
      <c r="R742" s="4"/>
      <c r="S742" s="4"/>
      <c r="T742" s="4"/>
      <c r="U742" s="4"/>
      <c r="V742" s="4"/>
      <c r="W742" s="4"/>
      <c r="X742" s="4"/>
      <c r="Y742" s="4"/>
      <c r="Z742" s="4"/>
      <c r="AA742" s="4"/>
    </row>
    <row r="743" ht="15.75" customHeight="1">
      <c r="A743" s="37"/>
      <c r="B743" s="37"/>
      <c r="C743" s="37"/>
      <c r="D743" s="38"/>
      <c r="E743" s="4"/>
      <c r="F743" s="47"/>
      <c r="G743" s="47"/>
      <c r="H743" s="4"/>
      <c r="I743" s="4"/>
      <c r="J743" s="4"/>
      <c r="K743" s="4"/>
      <c r="L743" s="4"/>
      <c r="M743" s="4"/>
      <c r="N743" s="4"/>
      <c r="O743" s="4"/>
      <c r="P743" s="4"/>
      <c r="Q743" s="4"/>
      <c r="R743" s="4"/>
      <c r="S743" s="4"/>
      <c r="T743" s="4"/>
      <c r="U743" s="4"/>
      <c r="V743" s="4"/>
      <c r="W743" s="4"/>
      <c r="X743" s="4"/>
      <c r="Y743" s="4"/>
      <c r="Z743" s="4"/>
      <c r="AA743" s="4"/>
    </row>
    <row r="744" ht="15.75" customHeight="1">
      <c r="A744" s="37"/>
      <c r="B744" s="37"/>
      <c r="C744" s="37"/>
      <c r="D744" s="38"/>
      <c r="E744" s="4"/>
      <c r="F744" s="47"/>
      <c r="G744" s="47"/>
      <c r="H744" s="4"/>
      <c r="I744" s="4"/>
      <c r="J744" s="4"/>
      <c r="K744" s="4"/>
      <c r="L744" s="4"/>
      <c r="M744" s="4"/>
      <c r="N744" s="4"/>
      <c r="O744" s="4"/>
      <c r="P744" s="4"/>
      <c r="Q744" s="4"/>
      <c r="R744" s="4"/>
      <c r="S744" s="4"/>
      <c r="T744" s="4"/>
      <c r="U744" s="4"/>
      <c r="V744" s="4"/>
      <c r="W744" s="4"/>
      <c r="X744" s="4"/>
      <c r="Y744" s="4"/>
      <c r="Z744" s="4"/>
      <c r="AA744" s="4"/>
    </row>
    <row r="745" ht="15.75" customHeight="1">
      <c r="A745" s="37"/>
      <c r="B745" s="37"/>
      <c r="C745" s="37"/>
      <c r="D745" s="38"/>
      <c r="E745" s="4"/>
      <c r="F745" s="47"/>
      <c r="G745" s="47"/>
      <c r="H745" s="4"/>
      <c r="I745" s="4"/>
      <c r="J745" s="4"/>
      <c r="K745" s="4"/>
      <c r="L745" s="4"/>
      <c r="M745" s="4"/>
      <c r="N745" s="4"/>
      <c r="O745" s="4"/>
      <c r="P745" s="4"/>
      <c r="Q745" s="4"/>
      <c r="R745" s="4"/>
      <c r="S745" s="4"/>
      <c r="T745" s="4"/>
      <c r="U745" s="4"/>
      <c r="V745" s="4"/>
      <c r="W745" s="4"/>
      <c r="X745" s="4"/>
      <c r="Y745" s="4"/>
      <c r="Z745" s="4"/>
      <c r="AA745" s="4"/>
    </row>
    <row r="746" ht="15.75" customHeight="1">
      <c r="A746" s="37"/>
      <c r="B746" s="37"/>
      <c r="C746" s="37"/>
      <c r="D746" s="38"/>
      <c r="E746" s="4"/>
      <c r="F746" s="47"/>
      <c r="G746" s="47"/>
      <c r="H746" s="4"/>
      <c r="I746" s="4"/>
      <c r="J746" s="4"/>
      <c r="K746" s="4"/>
      <c r="L746" s="4"/>
      <c r="M746" s="4"/>
      <c r="N746" s="4"/>
      <c r="O746" s="4"/>
      <c r="P746" s="4"/>
      <c r="Q746" s="4"/>
      <c r="R746" s="4"/>
      <c r="S746" s="4"/>
      <c r="T746" s="4"/>
      <c r="U746" s="4"/>
      <c r="V746" s="4"/>
      <c r="W746" s="4"/>
      <c r="X746" s="4"/>
      <c r="Y746" s="4"/>
      <c r="Z746" s="4"/>
      <c r="AA746" s="4"/>
    </row>
    <row r="747" ht="15.75" customHeight="1">
      <c r="A747" s="37"/>
      <c r="B747" s="37"/>
      <c r="C747" s="37"/>
      <c r="D747" s="38"/>
      <c r="E747" s="4"/>
      <c r="F747" s="47"/>
      <c r="G747" s="47"/>
      <c r="H747" s="4"/>
      <c r="I747" s="4"/>
      <c r="J747" s="4"/>
      <c r="K747" s="4"/>
      <c r="L747" s="4"/>
      <c r="M747" s="4"/>
      <c r="N747" s="4"/>
      <c r="O747" s="4"/>
      <c r="P747" s="4"/>
      <c r="Q747" s="4"/>
      <c r="R747" s="4"/>
      <c r="S747" s="4"/>
      <c r="T747" s="4"/>
      <c r="U747" s="4"/>
      <c r="V747" s="4"/>
      <c r="W747" s="4"/>
      <c r="X747" s="4"/>
      <c r="Y747" s="4"/>
      <c r="Z747" s="4"/>
      <c r="AA747" s="4"/>
    </row>
    <row r="748" ht="15.75" customHeight="1">
      <c r="A748" s="37"/>
      <c r="B748" s="37"/>
      <c r="C748" s="37"/>
      <c r="D748" s="38"/>
      <c r="E748" s="4"/>
      <c r="F748" s="47"/>
      <c r="G748" s="47"/>
      <c r="H748" s="4"/>
      <c r="I748" s="4"/>
      <c r="J748" s="4"/>
      <c r="K748" s="4"/>
      <c r="L748" s="4"/>
      <c r="M748" s="4"/>
      <c r="N748" s="4"/>
      <c r="O748" s="4"/>
      <c r="P748" s="4"/>
      <c r="Q748" s="4"/>
      <c r="R748" s="4"/>
      <c r="S748" s="4"/>
      <c r="T748" s="4"/>
      <c r="U748" s="4"/>
      <c r="V748" s="4"/>
      <c r="W748" s="4"/>
      <c r="X748" s="4"/>
      <c r="Y748" s="4"/>
      <c r="Z748" s="4"/>
      <c r="AA748" s="4"/>
    </row>
    <row r="749" ht="15.75" customHeight="1">
      <c r="A749" s="37"/>
      <c r="B749" s="37"/>
      <c r="C749" s="37"/>
      <c r="D749" s="38"/>
      <c r="E749" s="4"/>
      <c r="F749" s="47"/>
      <c r="G749" s="47"/>
      <c r="H749" s="4"/>
      <c r="I749" s="4"/>
      <c r="J749" s="4"/>
      <c r="K749" s="4"/>
      <c r="L749" s="4"/>
      <c r="M749" s="4"/>
      <c r="N749" s="4"/>
      <c r="O749" s="4"/>
      <c r="P749" s="4"/>
      <c r="Q749" s="4"/>
      <c r="R749" s="4"/>
      <c r="S749" s="4"/>
      <c r="T749" s="4"/>
      <c r="U749" s="4"/>
      <c r="V749" s="4"/>
      <c r="W749" s="4"/>
      <c r="X749" s="4"/>
      <c r="Y749" s="4"/>
      <c r="Z749" s="4"/>
      <c r="AA749" s="4"/>
    </row>
    <row r="750" ht="15.75" customHeight="1">
      <c r="A750" s="37"/>
      <c r="B750" s="37"/>
      <c r="C750" s="37"/>
      <c r="D750" s="38"/>
      <c r="E750" s="4"/>
      <c r="F750" s="47"/>
      <c r="G750" s="47"/>
      <c r="H750" s="4"/>
      <c r="I750" s="4"/>
      <c r="J750" s="4"/>
      <c r="K750" s="4"/>
      <c r="L750" s="4"/>
      <c r="M750" s="4"/>
      <c r="N750" s="4"/>
      <c r="O750" s="4"/>
      <c r="P750" s="4"/>
      <c r="Q750" s="4"/>
      <c r="R750" s="4"/>
      <c r="S750" s="4"/>
      <c r="T750" s="4"/>
      <c r="U750" s="4"/>
      <c r="V750" s="4"/>
      <c r="W750" s="4"/>
      <c r="X750" s="4"/>
      <c r="Y750" s="4"/>
      <c r="Z750" s="4"/>
      <c r="AA750" s="4"/>
    </row>
    <row r="751" ht="15.75" customHeight="1">
      <c r="A751" s="37"/>
      <c r="B751" s="37"/>
      <c r="C751" s="37"/>
      <c r="D751" s="38"/>
      <c r="E751" s="4"/>
      <c r="F751" s="47"/>
      <c r="G751" s="47"/>
      <c r="H751" s="4"/>
      <c r="I751" s="4"/>
      <c r="J751" s="4"/>
      <c r="K751" s="4"/>
      <c r="L751" s="4"/>
      <c r="M751" s="4"/>
      <c r="N751" s="4"/>
      <c r="O751" s="4"/>
      <c r="P751" s="4"/>
      <c r="Q751" s="4"/>
      <c r="R751" s="4"/>
      <c r="S751" s="4"/>
      <c r="T751" s="4"/>
      <c r="U751" s="4"/>
      <c r="V751" s="4"/>
      <c r="W751" s="4"/>
      <c r="X751" s="4"/>
      <c r="Y751" s="4"/>
      <c r="Z751" s="4"/>
      <c r="AA751" s="4"/>
    </row>
    <row r="752" ht="15.75" customHeight="1">
      <c r="A752" s="37"/>
      <c r="B752" s="37"/>
      <c r="C752" s="37"/>
      <c r="D752" s="38"/>
      <c r="E752" s="4"/>
      <c r="F752" s="47"/>
      <c r="G752" s="47"/>
      <c r="H752" s="4"/>
      <c r="I752" s="4"/>
      <c r="J752" s="4"/>
      <c r="K752" s="4"/>
      <c r="L752" s="4"/>
      <c r="M752" s="4"/>
      <c r="N752" s="4"/>
      <c r="O752" s="4"/>
      <c r="P752" s="4"/>
      <c r="Q752" s="4"/>
      <c r="R752" s="4"/>
      <c r="S752" s="4"/>
      <c r="T752" s="4"/>
      <c r="U752" s="4"/>
      <c r="V752" s="4"/>
      <c r="W752" s="4"/>
      <c r="X752" s="4"/>
      <c r="Y752" s="4"/>
      <c r="Z752" s="4"/>
      <c r="AA752" s="4"/>
    </row>
    <row r="753" ht="15.75" customHeight="1">
      <c r="A753" s="37"/>
      <c r="B753" s="37"/>
      <c r="C753" s="37"/>
      <c r="D753" s="38"/>
      <c r="E753" s="4"/>
      <c r="F753" s="47"/>
      <c r="G753" s="47"/>
      <c r="H753" s="4"/>
      <c r="I753" s="4"/>
      <c r="J753" s="4"/>
      <c r="K753" s="4"/>
      <c r="L753" s="4"/>
      <c r="M753" s="4"/>
      <c r="N753" s="4"/>
      <c r="O753" s="4"/>
      <c r="P753" s="4"/>
      <c r="Q753" s="4"/>
      <c r="R753" s="4"/>
      <c r="S753" s="4"/>
      <c r="T753" s="4"/>
      <c r="U753" s="4"/>
      <c r="V753" s="4"/>
      <c r="W753" s="4"/>
      <c r="X753" s="4"/>
      <c r="Y753" s="4"/>
      <c r="Z753" s="4"/>
      <c r="AA753" s="4"/>
    </row>
    <row r="754" ht="15.75" customHeight="1">
      <c r="A754" s="37"/>
      <c r="B754" s="37"/>
      <c r="C754" s="37"/>
      <c r="D754" s="38"/>
      <c r="E754" s="4"/>
      <c r="F754" s="47"/>
      <c r="G754" s="47"/>
      <c r="H754" s="4"/>
      <c r="I754" s="4"/>
      <c r="J754" s="4"/>
      <c r="K754" s="4"/>
      <c r="L754" s="4"/>
      <c r="M754" s="4"/>
      <c r="N754" s="4"/>
      <c r="O754" s="4"/>
      <c r="P754" s="4"/>
      <c r="Q754" s="4"/>
      <c r="R754" s="4"/>
      <c r="S754" s="4"/>
      <c r="T754" s="4"/>
      <c r="U754" s="4"/>
      <c r="V754" s="4"/>
      <c r="W754" s="4"/>
      <c r="X754" s="4"/>
      <c r="Y754" s="4"/>
      <c r="Z754" s="4"/>
      <c r="AA754" s="4"/>
    </row>
    <row r="755" ht="15.75" customHeight="1">
      <c r="A755" s="37"/>
      <c r="B755" s="37"/>
      <c r="C755" s="37"/>
      <c r="D755" s="38"/>
      <c r="E755" s="4"/>
      <c r="F755" s="47"/>
      <c r="G755" s="47"/>
      <c r="H755" s="4"/>
      <c r="I755" s="4"/>
      <c r="J755" s="4"/>
      <c r="K755" s="4"/>
      <c r="L755" s="4"/>
      <c r="M755" s="4"/>
      <c r="N755" s="4"/>
      <c r="O755" s="4"/>
      <c r="P755" s="4"/>
      <c r="Q755" s="4"/>
      <c r="R755" s="4"/>
      <c r="S755" s="4"/>
      <c r="T755" s="4"/>
      <c r="U755" s="4"/>
      <c r="V755" s="4"/>
      <c r="W755" s="4"/>
      <c r="X755" s="4"/>
      <c r="Y755" s="4"/>
      <c r="Z755" s="4"/>
      <c r="AA755" s="4"/>
    </row>
    <row r="756" ht="15.75" customHeight="1">
      <c r="A756" s="37"/>
      <c r="B756" s="37"/>
      <c r="C756" s="37"/>
      <c r="D756" s="38"/>
      <c r="E756" s="4"/>
      <c r="F756" s="47"/>
      <c r="G756" s="47"/>
      <c r="H756" s="4"/>
      <c r="I756" s="4"/>
      <c r="J756" s="4"/>
      <c r="K756" s="4"/>
      <c r="L756" s="4"/>
      <c r="M756" s="4"/>
      <c r="N756" s="4"/>
      <c r="O756" s="4"/>
      <c r="P756" s="4"/>
      <c r="Q756" s="4"/>
      <c r="R756" s="4"/>
      <c r="S756" s="4"/>
      <c r="T756" s="4"/>
      <c r="U756" s="4"/>
      <c r="V756" s="4"/>
      <c r="W756" s="4"/>
      <c r="X756" s="4"/>
      <c r="Y756" s="4"/>
      <c r="Z756" s="4"/>
      <c r="AA756" s="4"/>
    </row>
    <row r="757" ht="15.75" customHeight="1">
      <c r="A757" s="37"/>
      <c r="B757" s="37"/>
      <c r="C757" s="37"/>
      <c r="D757" s="38"/>
      <c r="E757" s="4"/>
      <c r="F757" s="47"/>
      <c r="G757" s="47"/>
      <c r="H757" s="4"/>
      <c r="I757" s="4"/>
      <c r="J757" s="4"/>
      <c r="K757" s="4"/>
      <c r="L757" s="4"/>
      <c r="M757" s="4"/>
      <c r="N757" s="4"/>
      <c r="O757" s="4"/>
      <c r="P757" s="4"/>
      <c r="Q757" s="4"/>
      <c r="R757" s="4"/>
      <c r="S757" s="4"/>
      <c r="T757" s="4"/>
      <c r="U757" s="4"/>
      <c r="V757" s="4"/>
      <c r="W757" s="4"/>
      <c r="X757" s="4"/>
      <c r="Y757" s="4"/>
      <c r="Z757" s="4"/>
      <c r="AA757" s="4"/>
    </row>
    <row r="758" ht="15.75" customHeight="1">
      <c r="A758" s="37"/>
      <c r="B758" s="37"/>
      <c r="C758" s="37"/>
      <c r="D758" s="38"/>
      <c r="E758" s="4"/>
      <c r="F758" s="47"/>
      <c r="G758" s="47"/>
      <c r="H758" s="4"/>
      <c r="I758" s="4"/>
      <c r="J758" s="4"/>
      <c r="K758" s="4"/>
      <c r="L758" s="4"/>
      <c r="M758" s="4"/>
      <c r="N758" s="4"/>
      <c r="O758" s="4"/>
      <c r="P758" s="4"/>
      <c r="Q758" s="4"/>
      <c r="R758" s="4"/>
      <c r="S758" s="4"/>
      <c r="T758" s="4"/>
      <c r="U758" s="4"/>
      <c r="V758" s="4"/>
      <c r="W758" s="4"/>
      <c r="X758" s="4"/>
      <c r="Y758" s="4"/>
      <c r="Z758" s="4"/>
      <c r="AA758" s="4"/>
    </row>
    <row r="759" ht="15.75" customHeight="1">
      <c r="A759" s="37"/>
      <c r="B759" s="37"/>
      <c r="C759" s="37"/>
      <c r="D759" s="38"/>
      <c r="E759" s="4"/>
      <c r="F759" s="47"/>
      <c r="G759" s="47"/>
      <c r="H759" s="4"/>
      <c r="I759" s="4"/>
      <c r="J759" s="4"/>
      <c r="K759" s="4"/>
      <c r="L759" s="4"/>
      <c r="M759" s="4"/>
      <c r="N759" s="4"/>
      <c r="O759" s="4"/>
      <c r="P759" s="4"/>
      <c r="Q759" s="4"/>
      <c r="R759" s="4"/>
      <c r="S759" s="4"/>
      <c r="T759" s="4"/>
      <c r="U759" s="4"/>
      <c r="V759" s="4"/>
      <c r="W759" s="4"/>
      <c r="X759" s="4"/>
      <c r="Y759" s="4"/>
      <c r="Z759" s="4"/>
      <c r="AA759" s="4"/>
    </row>
    <row r="760" ht="15.75" customHeight="1">
      <c r="A760" s="37"/>
      <c r="B760" s="37"/>
      <c r="C760" s="37"/>
      <c r="D760" s="38"/>
      <c r="E760" s="4"/>
      <c r="F760" s="47"/>
      <c r="G760" s="47"/>
      <c r="H760" s="4"/>
      <c r="I760" s="4"/>
      <c r="J760" s="4"/>
      <c r="K760" s="4"/>
      <c r="L760" s="4"/>
      <c r="M760" s="4"/>
      <c r="N760" s="4"/>
      <c r="O760" s="4"/>
      <c r="P760" s="4"/>
      <c r="Q760" s="4"/>
      <c r="R760" s="4"/>
      <c r="S760" s="4"/>
      <c r="T760" s="4"/>
      <c r="U760" s="4"/>
      <c r="V760" s="4"/>
      <c r="W760" s="4"/>
      <c r="X760" s="4"/>
      <c r="Y760" s="4"/>
      <c r="Z760" s="4"/>
      <c r="AA760" s="4"/>
    </row>
    <row r="761" ht="15.75" customHeight="1">
      <c r="A761" s="37"/>
      <c r="B761" s="37"/>
      <c r="C761" s="37"/>
      <c r="D761" s="38"/>
      <c r="E761" s="4"/>
      <c r="F761" s="47"/>
      <c r="G761" s="47"/>
      <c r="H761" s="4"/>
      <c r="I761" s="4"/>
      <c r="J761" s="4"/>
      <c r="K761" s="4"/>
      <c r="L761" s="4"/>
      <c r="M761" s="4"/>
      <c r="N761" s="4"/>
      <c r="O761" s="4"/>
      <c r="P761" s="4"/>
      <c r="Q761" s="4"/>
      <c r="R761" s="4"/>
      <c r="S761" s="4"/>
      <c r="T761" s="4"/>
      <c r="U761" s="4"/>
      <c r="V761" s="4"/>
      <c r="W761" s="4"/>
      <c r="X761" s="4"/>
      <c r="Y761" s="4"/>
      <c r="Z761" s="4"/>
      <c r="AA761" s="4"/>
    </row>
    <row r="762" ht="15.75" customHeight="1">
      <c r="A762" s="37"/>
      <c r="B762" s="37"/>
      <c r="C762" s="37"/>
      <c r="D762" s="38"/>
      <c r="E762" s="4"/>
      <c r="F762" s="47"/>
      <c r="G762" s="47"/>
      <c r="H762" s="4"/>
      <c r="I762" s="4"/>
      <c r="J762" s="4"/>
      <c r="K762" s="4"/>
      <c r="L762" s="4"/>
      <c r="M762" s="4"/>
      <c r="N762" s="4"/>
      <c r="O762" s="4"/>
      <c r="P762" s="4"/>
      <c r="Q762" s="4"/>
      <c r="R762" s="4"/>
      <c r="S762" s="4"/>
      <c r="T762" s="4"/>
      <c r="U762" s="4"/>
      <c r="V762" s="4"/>
      <c r="W762" s="4"/>
      <c r="X762" s="4"/>
      <c r="Y762" s="4"/>
      <c r="Z762" s="4"/>
      <c r="AA762" s="4"/>
    </row>
    <row r="763" ht="15.75" customHeight="1">
      <c r="A763" s="37"/>
      <c r="B763" s="37"/>
      <c r="C763" s="37"/>
      <c r="D763" s="38"/>
      <c r="E763" s="4"/>
      <c r="F763" s="47"/>
      <c r="G763" s="47"/>
      <c r="H763" s="4"/>
      <c r="I763" s="4"/>
      <c r="J763" s="4"/>
      <c r="K763" s="4"/>
      <c r="L763" s="4"/>
      <c r="M763" s="4"/>
      <c r="N763" s="4"/>
      <c r="O763" s="4"/>
      <c r="P763" s="4"/>
      <c r="Q763" s="4"/>
      <c r="R763" s="4"/>
      <c r="S763" s="4"/>
      <c r="T763" s="4"/>
      <c r="U763" s="4"/>
      <c r="V763" s="4"/>
      <c r="W763" s="4"/>
      <c r="X763" s="4"/>
      <c r="Y763" s="4"/>
      <c r="Z763" s="4"/>
      <c r="AA763" s="4"/>
    </row>
    <row r="764" ht="15.75" customHeight="1">
      <c r="A764" s="37"/>
      <c r="B764" s="37"/>
      <c r="C764" s="37"/>
      <c r="D764" s="38"/>
      <c r="E764" s="4"/>
      <c r="F764" s="47"/>
      <c r="G764" s="47"/>
      <c r="H764" s="4"/>
      <c r="I764" s="4"/>
      <c r="J764" s="4"/>
      <c r="K764" s="4"/>
      <c r="L764" s="4"/>
      <c r="M764" s="4"/>
      <c r="N764" s="4"/>
      <c r="O764" s="4"/>
      <c r="P764" s="4"/>
      <c r="Q764" s="4"/>
      <c r="R764" s="4"/>
      <c r="S764" s="4"/>
      <c r="T764" s="4"/>
      <c r="U764" s="4"/>
      <c r="V764" s="4"/>
      <c r="W764" s="4"/>
      <c r="X764" s="4"/>
      <c r="Y764" s="4"/>
      <c r="Z764" s="4"/>
      <c r="AA764" s="4"/>
    </row>
    <row r="765" ht="15.75" customHeight="1">
      <c r="A765" s="37"/>
      <c r="B765" s="37"/>
      <c r="C765" s="37"/>
      <c r="D765" s="38"/>
      <c r="E765" s="4"/>
      <c r="F765" s="47"/>
      <c r="G765" s="47"/>
      <c r="H765" s="4"/>
      <c r="I765" s="4"/>
      <c r="J765" s="4"/>
      <c r="K765" s="4"/>
      <c r="L765" s="4"/>
      <c r="M765" s="4"/>
      <c r="N765" s="4"/>
      <c r="O765" s="4"/>
      <c r="P765" s="4"/>
      <c r="Q765" s="4"/>
      <c r="R765" s="4"/>
      <c r="S765" s="4"/>
      <c r="T765" s="4"/>
      <c r="U765" s="4"/>
      <c r="V765" s="4"/>
      <c r="W765" s="4"/>
      <c r="X765" s="4"/>
      <c r="Y765" s="4"/>
      <c r="Z765" s="4"/>
      <c r="AA765" s="4"/>
    </row>
    <row r="766" ht="15.75" customHeight="1">
      <c r="A766" s="37"/>
      <c r="B766" s="37"/>
      <c r="C766" s="37"/>
      <c r="D766" s="38"/>
      <c r="E766" s="4"/>
      <c r="F766" s="47"/>
      <c r="G766" s="47"/>
      <c r="H766" s="4"/>
      <c r="I766" s="4"/>
      <c r="J766" s="4"/>
      <c r="K766" s="4"/>
      <c r="L766" s="4"/>
      <c r="M766" s="4"/>
      <c r="N766" s="4"/>
      <c r="O766" s="4"/>
      <c r="P766" s="4"/>
      <c r="Q766" s="4"/>
      <c r="R766" s="4"/>
      <c r="S766" s="4"/>
      <c r="T766" s="4"/>
      <c r="U766" s="4"/>
      <c r="V766" s="4"/>
      <c r="W766" s="4"/>
      <c r="X766" s="4"/>
      <c r="Y766" s="4"/>
      <c r="Z766" s="4"/>
      <c r="AA766" s="4"/>
    </row>
    <row r="767" ht="15.75" customHeight="1">
      <c r="A767" s="37"/>
      <c r="B767" s="37"/>
      <c r="C767" s="37"/>
      <c r="D767" s="38"/>
      <c r="E767" s="4"/>
      <c r="F767" s="47"/>
      <c r="G767" s="47"/>
      <c r="H767" s="4"/>
      <c r="I767" s="4"/>
      <c r="J767" s="4"/>
      <c r="K767" s="4"/>
      <c r="L767" s="4"/>
      <c r="M767" s="4"/>
      <c r="N767" s="4"/>
      <c r="O767" s="4"/>
      <c r="P767" s="4"/>
      <c r="Q767" s="4"/>
      <c r="R767" s="4"/>
      <c r="S767" s="4"/>
      <c r="T767" s="4"/>
      <c r="U767" s="4"/>
      <c r="V767" s="4"/>
      <c r="W767" s="4"/>
      <c r="X767" s="4"/>
      <c r="Y767" s="4"/>
      <c r="Z767" s="4"/>
      <c r="AA767" s="4"/>
    </row>
    <row r="768" ht="15.75" customHeight="1">
      <c r="A768" s="37"/>
      <c r="B768" s="37"/>
      <c r="C768" s="37"/>
      <c r="D768" s="38"/>
      <c r="E768" s="4"/>
      <c r="F768" s="47"/>
      <c r="G768" s="47"/>
      <c r="H768" s="4"/>
      <c r="I768" s="4"/>
      <c r="J768" s="4"/>
      <c r="K768" s="4"/>
      <c r="L768" s="4"/>
      <c r="M768" s="4"/>
      <c r="N768" s="4"/>
      <c r="O768" s="4"/>
      <c r="P768" s="4"/>
      <c r="Q768" s="4"/>
      <c r="R768" s="4"/>
      <c r="S768" s="4"/>
      <c r="T768" s="4"/>
      <c r="U768" s="4"/>
      <c r="V768" s="4"/>
      <c r="W768" s="4"/>
      <c r="X768" s="4"/>
      <c r="Y768" s="4"/>
      <c r="Z768" s="4"/>
      <c r="AA768" s="4"/>
    </row>
    <row r="769" ht="15.75" customHeight="1">
      <c r="A769" s="37"/>
      <c r="B769" s="37"/>
      <c r="C769" s="37"/>
      <c r="D769" s="38"/>
      <c r="E769" s="4"/>
      <c r="F769" s="47"/>
      <c r="G769" s="47"/>
      <c r="H769" s="4"/>
      <c r="I769" s="4"/>
      <c r="J769" s="4"/>
      <c r="K769" s="4"/>
      <c r="L769" s="4"/>
      <c r="M769" s="4"/>
      <c r="N769" s="4"/>
      <c r="O769" s="4"/>
      <c r="P769" s="4"/>
      <c r="Q769" s="4"/>
      <c r="R769" s="4"/>
      <c r="S769" s="4"/>
      <c r="T769" s="4"/>
      <c r="U769" s="4"/>
      <c r="V769" s="4"/>
      <c r="W769" s="4"/>
      <c r="X769" s="4"/>
      <c r="Y769" s="4"/>
      <c r="Z769" s="4"/>
      <c r="AA769" s="4"/>
    </row>
    <row r="770" ht="15.75" customHeight="1">
      <c r="A770" s="37"/>
      <c r="B770" s="37"/>
      <c r="C770" s="37"/>
      <c r="D770" s="38"/>
      <c r="E770" s="4"/>
      <c r="F770" s="47"/>
      <c r="G770" s="47"/>
      <c r="H770" s="4"/>
      <c r="I770" s="4"/>
      <c r="J770" s="4"/>
      <c r="K770" s="4"/>
      <c r="L770" s="4"/>
      <c r="M770" s="4"/>
      <c r="N770" s="4"/>
      <c r="O770" s="4"/>
      <c r="P770" s="4"/>
      <c r="Q770" s="4"/>
      <c r="R770" s="4"/>
      <c r="S770" s="4"/>
      <c r="T770" s="4"/>
      <c r="U770" s="4"/>
      <c r="V770" s="4"/>
      <c r="W770" s="4"/>
      <c r="X770" s="4"/>
      <c r="Y770" s="4"/>
      <c r="Z770" s="4"/>
      <c r="AA770" s="4"/>
    </row>
    <row r="771" ht="15.75" customHeight="1">
      <c r="A771" s="37"/>
      <c r="B771" s="37"/>
      <c r="C771" s="37"/>
      <c r="D771" s="38"/>
      <c r="E771" s="4"/>
      <c r="F771" s="47"/>
      <c r="G771" s="47"/>
      <c r="H771" s="4"/>
      <c r="I771" s="4"/>
      <c r="J771" s="4"/>
      <c r="K771" s="4"/>
      <c r="L771" s="4"/>
      <c r="M771" s="4"/>
      <c r="N771" s="4"/>
      <c r="O771" s="4"/>
      <c r="P771" s="4"/>
      <c r="Q771" s="4"/>
      <c r="R771" s="4"/>
      <c r="S771" s="4"/>
      <c r="T771" s="4"/>
      <c r="U771" s="4"/>
      <c r="V771" s="4"/>
      <c r="W771" s="4"/>
      <c r="X771" s="4"/>
      <c r="Y771" s="4"/>
      <c r="Z771" s="4"/>
      <c r="AA771" s="4"/>
    </row>
    <row r="772" ht="15.75" customHeight="1">
      <c r="A772" s="37"/>
      <c r="B772" s="37"/>
      <c r="C772" s="37"/>
      <c r="D772" s="38"/>
      <c r="E772" s="4"/>
      <c r="F772" s="47"/>
      <c r="G772" s="47"/>
      <c r="H772" s="4"/>
      <c r="I772" s="4"/>
      <c r="J772" s="4"/>
      <c r="K772" s="4"/>
      <c r="L772" s="4"/>
      <c r="M772" s="4"/>
      <c r="N772" s="4"/>
      <c r="O772" s="4"/>
      <c r="P772" s="4"/>
      <c r="Q772" s="4"/>
      <c r="R772" s="4"/>
      <c r="S772" s="4"/>
      <c r="T772" s="4"/>
      <c r="U772" s="4"/>
      <c r="V772" s="4"/>
      <c r="W772" s="4"/>
      <c r="X772" s="4"/>
      <c r="Y772" s="4"/>
      <c r="Z772" s="4"/>
      <c r="AA772" s="4"/>
    </row>
    <row r="773" ht="15.75" customHeight="1">
      <c r="A773" s="37"/>
      <c r="B773" s="37"/>
      <c r="C773" s="37"/>
      <c r="D773" s="38"/>
      <c r="E773" s="4"/>
      <c r="F773" s="47"/>
      <c r="G773" s="47"/>
      <c r="H773" s="4"/>
      <c r="I773" s="4"/>
      <c r="J773" s="4"/>
      <c r="K773" s="4"/>
      <c r="L773" s="4"/>
      <c r="M773" s="4"/>
      <c r="N773" s="4"/>
      <c r="O773" s="4"/>
      <c r="P773" s="4"/>
      <c r="Q773" s="4"/>
      <c r="R773" s="4"/>
      <c r="S773" s="4"/>
      <c r="T773" s="4"/>
      <c r="U773" s="4"/>
      <c r="V773" s="4"/>
      <c r="W773" s="4"/>
      <c r="X773" s="4"/>
      <c r="Y773" s="4"/>
      <c r="Z773" s="4"/>
      <c r="AA773" s="4"/>
    </row>
    <row r="774" ht="15.75" customHeight="1">
      <c r="A774" s="37"/>
      <c r="B774" s="37"/>
      <c r="C774" s="37"/>
      <c r="D774" s="38"/>
      <c r="E774" s="4"/>
      <c r="F774" s="47"/>
      <c r="G774" s="47"/>
      <c r="H774" s="4"/>
      <c r="I774" s="4"/>
      <c r="J774" s="4"/>
      <c r="K774" s="4"/>
      <c r="L774" s="4"/>
      <c r="M774" s="4"/>
      <c r="N774" s="4"/>
      <c r="O774" s="4"/>
      <c r="P774" s="4"/>
      <c r="Q774" s="4"/>
      <c r="R774" s="4"/>
      <c r="S774" s="4"/>
      <c r="T774" s="4"/>
      <c r="U774" s="4"/>
      <c r="V774" s="4"/>
      <c r="W774" s="4"/>
      <c r="X774" s="4"/>
      <c r="Y774" s="4"/>
      <c r="Z774" s="4"/>
      <c r="AA774" s="4"/>
    </row>
    <row r="775" ht="15.75" customHeight="1">
      <c r="A775" s="37"/>
      <c r="B775" s="37"/>
      <c r="C775" s="37"/>
      <c r="D775" s="38"/>
      <c r="E775" s="4"/>
      <c r="F775" s="47"/>
      <c r="G775" s="47"/>
      <c r="H775" s="4"/>
      <c r="I775" s="4"/>
      <c r="J775" s="4"/>
      <c r="K775" s="4"/>
      <c r="L775" s="4"/>
      <c r="M775" s="4"/>
      <c r="N775" s="4"/>
      <c r="O775" s="4"/>
      <c r="P775" s="4"/>
      <c r="Q775" s="4"/>
      <c r="R775" s="4"/>
      <c r="S775" s="4"/>
      <c r="T775" s="4"/>
      <c r="U775" s="4"/>
      <c r="V775" s="4"/>
      <c r="W775" s="4"/>
      <c r="X775" s="4"/>
      <c r="Y775" s="4"/>
      <c r="Z775" s="4"/>
      <c r="AA775" s="4"/>
    </row>
    <row r="776" ht="15.75" customHeight="1">
      <c r="A776" s="37"/>
      <c r="B776" s="37"/>
      <c r="C776" s="37"/>
      <c r="D776" s="38"/>
      <c r="E776" s="4"/>
      <c r="F776" s="47"/>
      <c r="G776" s="47"/>
      <c r="H776" s="4"/>
      <c r="I776" s="4"/>
      <c r="J776" s="4"/>
      <c r="K776" s="4"/>
      <c r="L776" s="4"/>
      <c r="M776" s="4"/>
      <c r="N776" s="4"/>
      <c r="O776" s="4"/>
      <c r="P776" s="4"/>
      <c r="Q776" s="4"/>
      <c r="R776" s="4"/>
      <c r="S776" s="4"/>
      <c r="T776" s="4"/>
      <c r="U776" s="4"/>
      <c r="V776" s="4"/>
      <c r="W776" s="4"/>
      <c r="X776" s="4"/>
      <c r="Y776" s="4"/>
      <c r="Z776" s="4"/>
      <c r="AA776" s="4"/>
    </row>
    <row r="777" ht="15.75" customHeight="1">
      <c r="A777" s="37"/>
      <c r="B777" s="37"/>
      <c r="C777" s="37"/>
      <c r="D777" s="38"/>
      <c r="E777" s="4"/>
      <c r="F777" s="47"/>
      <c r="G777" s="47"/>
      <c r="H777" s="4"/>
      <c r="I777" s="4"/>
      <c r="J777" s="4"/>
      <c r="K777" s="4"/>
      <c r="L777" s="4"/>
      <c r="M777" s="4"/>
      <c r="N777" s="4"/>
      <c r="O777" s="4"/>
      <c r="P777" s="4"/>
      <c r="Q777" s="4"/>
      <c r="R777" s="4"/>
      <c r="S777" s="4"/>
      <c r="T777" s="4"/>
      <c r="U777" s="4"/>
      <c r="V777" s="4"/>
      <c r="W777" s="4"/>
      <c r="X777" s="4"/>
      <c r="Y777" s="4"/>
      <c r="Z777" s="4"/>
      <c r="AA777" s="4"/>
    </row>
    <row r="778" ht="15.75" customHeight="1">
      <c r="A778" s="37"/>
      <c r="B778" s="37"/>
      <c r="C778" s="37"/>
      <c r="D778" s="38"/>
      <c r="E778" s="4"/>
      <c r="F778" s="47"/>
      <c r="G778" s="47"/>
      <c r="H778" s="4"/>
      <c r="I778" s="4"/>
      <c r="J778" s="4"/>
      <c r="K778" s="4"/>
      <c r="L778" s="4"/>
      <c r="M778" s="4"/>
      <c r="N778" s="4"/>
      <c r="O778" s="4"/>
      <c r="P778" s="4"/>
      <c r="Q778" s="4"/>
      <c r="R778" s="4"/>
      <c r="S778" s="4"/>
      <c r="T778" s="4"/>
      <c r="U778" s="4"/>
      <c r="V778" s="4"/>
      <c r="W778" s="4"/>
      <c r="X778" s="4"/>
      <c r="Y778" s="4"/>
      <c r="Z778" s="4"/>
      <c r="AA778" s="4"/>
    </row>
    <row r="779" ht="15.75" customHeight="1">
      <c r="A779" s="37"/>
      <c r="B779" s="37"/>
      <c r="C779" s="37"/>
      <c r="D779" s="38"/>
      <c r="E779" s="4"/>
      <c r="F779" s="47"/>
      <c r="G779" s="47"/>
      <c r="H779" s="4"/>
      <c r="I779" s="4"/>
      <c r="J779" s="4"/>
      <c r="K779" s="4"/>
      <c r="L779" s="4"/>
      <c r="M779" s="4"/>
      <c r="N779" s="4"/>
      <c r="O779" s="4"/>
      <c r="P779" s="4"/>
      <c r="Q779" s="4"/>
      <c r="R779" s="4"/>
      <c r="S779" s="4"/>
      <c r="T779" s="4"/>
      <c r="U779" s="4"/>
      <c r="V779" s="4"/>
      <c r="W779" s="4"/>
      <c r="X779" s="4"/>
      <c r="Y779" s="4"/>
      <c r="Z779" s="4"/>
      <c r="AA779" s="4"/>
    </row>
    <row r="780" ht="15.75" customHeight="1">
      <c r="A780" s="37"/>
      <c r="B780" s="37"/>
      <c r="C780" s="37"/>
      <c r="D780" s="38"/>
      <c r="E780" s="4"/>
      <c r="F780" s="47"/>
      <c r="G780" s="47"/>
      <c r="H780" s="4"/>
      <c r="I780" s="4"/>
      <c r="J780" s="4"/>
      <c r="K780" s="4"/>
      <c r="L780" s="4"/>
      <c r="M780" s="4"/>
      <c r="N780" s="4"/>
      <c r="O780" s="4"/>
      <c r="P780" s="4"/>
      <c r="Q780" s="4"/>
      <c r="R780" s="4"/>
      <c r="S780" s="4"/>
      <c r="T780" s="4"/>
      <c r="U780" s="4"/>
      <c r="V780" s="4"/>
      <c r="W780" s="4"/>
      <c r="X780" s="4"/>
      <c r="Y780" s="4"/>
      <c r="Z780" s="4"/>
      <c r="AA780" s="4"/>
    </row>
    <row r="781" ht="15.75" customHeight="1">
      <c r="A781" s="37"/>
      <c r="B781" s="37"/>
      <c r="C781" s="37"/>
      <c r="D781" s="38"/>
      <c r="E781" s="4"/>
      <c r="F781" s="47"/>
      <c r="G781" s="47"/>
      <c r="H781" s="4"/>
      <c r="I781" s="4"/>
      <c r="J781" s="4"/>
      <c r="K781" s="4"/>
      <c r="L781" s="4"/>
      <c r="M781" s="4"/>
      <c r="N781" s="4"/>
      <c r="O781" s="4"/>
      <c r="P781" s="4"/>
      <c r="Q781" s="4"/>
      <c r="R781" s="4"/>
      <c r="S781" s="4"/>
      <c r="T781" s="4"/>
      <c r="U781" s="4"/>
      <c r="V781" s="4"/>
      <c r="W781" s="4"/>
      <c r="X781" s="4"/>
      <c r="Y781" s="4"/>
      <c r="Z781" s="4"/>
      <c r="AA781" s="4"/>
    </row>
    <row r="782" ht="15.75" customHeight="1">
      <c r="A782" s="37"/>
      <c r="B782" s="37"/>
      <c r="C782" s="37"/>
      <c r="D782" s="38"/>
      <c r="E782" s="4"/>
      <c r="F782" s="47"/>
      <c r="G782" s="47"/>
      <c r="H782" s="4"/>
      <c r="I782" s="4"/>
      <c r="J782" s="4"/>
      <c r="K782" s="4"/>
      <c r="L782" s="4"/>
      <c r="M782" s="4"/>
      <c r="N782" s="4"/>
      <c r="O782" s="4"/>
      <c r="P782" s="4"/>
      <c r="Q782" s="4"/>
      <c r="R782" s="4"/>
      <c r="S782" s="4"/>
      <c r="T782" s="4"/>
      <c r="U782" s="4"/>
      <c r="V782" s="4"/>
      <c r="W782" s="4"/>
      <c r="X782" s="4"/>
      <c r="Y782" s="4"/>
      <c r="Z782" s="4"/>
      <c r="AA782" s="4"/>
    </row>
    <row r="783" ht="15.75" customHeight="1">
      <c r="A783" s="37"/>
      <c r="B783" s="37"/>
      <c r="C783" s="37"/>
      <c r="D783" s="38"/>
      <c r="E783" s="4"/>
      <c r="F783" s="47"/>
      <c r="G783" s="47"/>
      <c r="H783" s="4"/>
      <c r="I783" s="4"/>
      <c r="J783" s="4"/>
      <c r="K783" s="4"/>
      <c r="L783" s="4"/>
      <c r="M783" s="4"/>
      <c r="N783" s="4"/>
      <c r="O783" s="4"/>
      <c r="P783" s="4"/>
      <c r="Q783" s="4"/>
      <c r="R783" s="4"/>
      <c r="S783" s="4"/>
      <c r="T783" s="4"/>
      <c r="U783" s="4"/>
      <c r="V783" s="4"/>
      <c r="W783" s="4"/>
      <c r="X783" s="4"/>
      <c r="Y783" s="4"/>
      <c r="Z783" s="4"/>
      <c r="AA783" s="4"/>
    </row>
    <row r="784" ht="15.75" customHeight="1">
      <c r="A784" s="37"/>
      <c r="B784" s="37"/>
      <c r="C784" s="37"/>
      <c r="D784" s="38"/>
      <c r="E784" s="4"/>
      <c r="F784" s="47"/>
      <c r="G784" s="47"/>
      <c r="H784" s="4"/>
      <c r="I784" s="4"/>
      <c r="J784" s="4"/>
      <c r="K784" s="4"/>
      <c r="L784" s="4"/>
      <c r="M784" s="4"/>
      <c r="N784" s="4"/>
      <c r="O784" s="4"/>
      <c r="P784" s="4"/>
      <c r="Q784" s="4"/>
      <c r="R784" s="4"/>
      <c r="S784" s="4"/>
      <c r="T784" s="4"/>
      <c r="U784" s="4"/>
      <c r="V784" s="4"/>
      <c r="W784" s="4"/>
      <c r="X784" s="4"/>
      <c r="Y784" s="4"/>
      <c r="Z784" s="4"/>
      <c r="AA784" s="4"/>
    </row>
    <row r="785" ht="15.75" customHeight="1">
      <c r="A785" s="37"/>
      <c r="B785" s="37"/>
      <c r="C785" s="37"/>
      <c r="D785" s="38"/>
      <c r="E785" s="4"/>
      <c r="F785" s="47"/>
      <c r="G785" s="47"/>
      <c r="H785" s="4"/>
      <c r="I785" s="4"/>
      <c r="J785" s="4"/>
      <c r="K785" s="4"/>
      <c r="L785" s="4"/>
      <c r="M785" s="4"/>
      <c r="N785" s="4"/>
      <c r="O785" s="4"/>
      <c r="P785" s="4"/>
      <c r="Q785" s="4"/>
      <c r="R785" s="4"/>
      <c r="S785" s="4"/>
      <c r="T785" s="4"/>
      <c r="U785" s="4"/>
      <c r="V785" s="4"/>
      <c r="W785" s="4"/>
      <c r="X785" s="4"/>
      <c r="Y785" s="4"/>
      <c r="Z785" s="4"/>
      <c r="AA785" s="4"/>
    </row>
    <row r="786" ht="15.75" customHeight="1">
      <c r="A786" s="37"/>
      <c r="B786" s="37"/>
      <c r="C786" s="37"/>
      <c r="D786" s="38"/>
      <c r="E786" s="4"/>
      <c r="F786" s="47"/>
      <c r="G786" s="47"/>
      <c r="H786" s="4"/>
      <c r="I786" s="4"/>
      <c r="J786" s="4"/>
      <c r="K786" s="4"/>
      <c r="L786" s="4"/>
      <c r="M786" s="4"/>
      <c r="N786" s="4"/>
      <c r="O786" s="4"/>
      <c r="P786" s="4"/>
      <c r="Q786" s="4"/>
      <c r="R786" s="4"/>
      <c r="S786" s="4"/>
      <c r="T786" s="4"/>
      <c r="U786" s="4"/>
      <c r="V786" s="4"/>
      <c r="W786" s="4"/>
      <c r="X786" s="4"/>
      <c r="Y786" s="4"/>
      <c r="Z786" s="4"/>
      <c r="AA786" s="4"/>
    </row>
    <row r="787" ht="15.75" customHeight="1">
      <c r="A787" s="37"/>
      <c r="B787" s="37"/>
      <c r="C787" s="37"/>
      <c r="D787" s="38"/>
      <c r="E787" s="4"/>
      <c r="F787" s="47"/>
      <c r="G787" s="47"/>
      <c r="H787" s="4"/>
      <c r="I787" s="4"/>
      <c r="J787" s="4"/>
      <c r="K787" s="4"/>
      <c r="L787" s="4"/>
      <c r="M787" s="4"/>
      <c r="N787" s="4"/>
      <c r="O787" s="4"/>
      <c r="P787" s="4"/>
      <c r="Q787" s="4"/>
      <c r="R787" s="4"/>
      <c r="S787" s="4"/>
      <c r="T787" s="4"/>
      <c r="U787" s="4"/>
      <c r="V787" s="4"/>
      <c r="W787" s="4"/>
      <c r="X787" s="4"/>
      <c r="Y787" s="4"/>
      <c r="Z787" s="4"/>
      <c r="AA787" s="4"/>
    </row>
    <row r="788" ht="15.75" customHeight="1">
      <c r="A788" s="37"/>
      <c r="B788" s="37"/>
      <c r="C788" s="37"/>
      <c r="D788" s="38"/>
      <c r="E788" s="4"/>
      <c r="F788" s="47"/>
      <c r="G788" s="47"/>
      <c r="H788" s="4"/>
      <c r="I788" s="4"/>
      <c r="J788" s="4"/>
      <c r="K788" s="4"/>
      <c r="L788" s="4"/>
      <c r="M788" s="4"/>
      <c r="N788" s="4"/>
      <c r="O788" s="4"/>
      <c r="P788" s="4"/>
      <c r="Q788" s="4"/>
      <c r="R788" s="4"/>
      <c r="S788" s="4"/>
      <c r="T788" s="4"/>
      <c r="U788" s="4"/>
      <c r="V788" s="4"/>
      <c r="W788" s="4"/>
      <c r="X788" s="4"/>
      <c r="Y788" s="4"/>
      <c r="Z788" s="4"/>
      <c r="AA788" s="4"/>
    </row>
    <row r="789" ht="15.75" customHeight="1">
      <c r="A789" s="37"/>
      <c r="B789" s="37"/>
      <c r="C789" s="37"/>
      <c r="D789" s="38"/>
      <c r="E789" s="4"/>
      <c r="F789" s="47"/>
      <c r="G789" s="47"/>
      <c r="H789" s="4"/>
      <c r="I789" s="4"/>
      <c r="J789" s="4"/>
      <c r="K789" s="4"/>
      <c r="L789" s="4"/>
      <c r="M789" s="4"/>
      <c r="N789" s="4"/>
      <c r="O789" s="4"/>
      <c r="P789" s="4"/>
      <c r="Q789" s="4"/>
      <c r="R789" s="4"/>
      <c r="S789" s="4"/>
      <c r="T789" s="4"/>
      <c r="U789" s="4"/>
      <c r="V789" s="4"/>
      <c r="W789" s="4"/>
      <c r="X789" s="4"/>
      <c r="Y789" s="4"/>
      <c r="Z789" s="4"/>
      <c r="AA789" s="4"/>
    </row>
    <row r="790" ht="15.75" customHeight="1">
      <c r="A790" s="37"/>
      <c r="B790" s="37"/>
      <c r="C790" s="37"/>
      <c r="D790" s="38"/>
      <c r="E790" s="4"/>
      <c r="F790" s="47"/>
      <c r="G790" s="47"/>
      <c r="H790" s="4"/>
      <c r="I790" s="4"/>
      <c r="J790" s="4"/>
      <c r="K790" s="4"/>
      <c r="L790" s="4"/>
      <c r="M790" s="4"/>
      <c r="N790" s="4"/>
      <c r="O790" s="4"/>
      <c r="P790" s="4"/>
      <c r="Q790" s="4"/>
      <c r="R790" s="4"/>
      <c r="S790" s="4"/>
      <c r="T790" s="4"/>
      <c r="U790" s="4"/>
      <c r="V790" s="4"/>
      <c r="W790" s="4"/>
      <c r="X790" s="4"/>
      <c r="Y790" s="4"/>
      <c r="Z790" s="4"/>
      <c r="AA790" s="4"/>
    </row>
    <row r="791" ht="15.75" customHeight="1">
      <c r="A791" s="37"/>
      <c r="B791" s="37"/>
      <c r="C791" s="37"/>
      <c r="D791" s="38"/>
      <c r="E791" s="4"/>
      <c r="F791" s="47"/>
      <c r="G791" s="47"/>
      <c r="H791" s="4"/>
      <c r="I791" s="4"/>
      <c r="J791" s="4"/>
      <c r="K791" s="4"/>
      <c r="L791" s="4"/>
      <c r="M791" s="4"/>
      <c r="N791" s="4"/>
      <c r="O791" s="4"/>
      <c r="P791" s="4"/>
      <c r="Q791" s="4"/>
      <c r="R791" s="4"/>
      <c r="S791" s="4"/>
      <c r="T791" s="4"/>
      <c r="U791" s="4"/>
      <c r="V791" s="4"/>
      <c r="W791" s="4"/>
      <c r="X791" s="4"/>
      <c r="Y791" s="4"/>
      <c r="Z791" s="4"/>
      <c r="AA791" s="4"/>
    </row>
    <row r="792" ht="15.75" customHeight="1">
      <c r="A792" s="37"/>
      <c r="B792" s="37"/>
      <c r="C792" s="37"/>
      <c r="D792" s="38"/>
      <c r="E792" s="4"/>
      <c r="F792" s="47"/>
      <c r="G792" s="47"/>
      <c r="H792" s="4"/>
      <c r="I792" s="4"/>
      <c r="J792" s="4"/>
      <c r="K792" s="4"/>
      <c r="L792" s="4"/>
      <c r="M792" s="4"/>
      <c r="N792" s="4"/>
      <c r="O792" s="4"/>
      <c r="P792" s="4"/>
      <c r="Q792" s="4"/>
      <c r="R792" s="4"/>
      <c r="S792" s="4"/>
      <c r="T792" s="4"/>
      <c r="U792" s="4"/>
      <c r="V792" s="4"/>
      <c r="W792" s="4"/>
      <c r="X792" s="4"/>
      <c r="Y792" s="4"/>
      <c r="Z792" s="4"/>
      <c r="AA792" s="4"/>
    </row>
    <row r="793" ht="15.75" customHeight="1">
      <c r="A793" s="37"/>
      <c r="B793" s="37"/>
      <c r="C793" s="37"/>
      <c r="D793" s="38"/>
      <c r="E793" s="4"/>
      <c r="F793" s="47"/>
      <c r="G793" s="47"/>
      <c r="H793" s="4"/>
      <c r="I793" s="4"/>
      <c r="J793" s="4"/>
      <c r="K793" s="4"/>
      <c r="L793" s="4"/>
      <c r="M793" s="4"/>
      <c r="N793" s="4"/>
      <c r="O793" s="4"/>
      <c r="P793" s="4"/>
      <c r="Q793" s="4"/>
      <c r="R793" s="4"/>
      <c r="S793" s="4"/>
      <c r="T793" s="4"/>
      <c r="U793" s="4"/>
      <c r="V793" s="4"/>
      <c r="W793" s="4"/>
      <c r="X793" s="4"/>
      <c r="Y793" s="4"/>
      <c r="Z793" s="4"/>
      <c r="AA793" s="4"/>
    </row>
    <row r="794" ht="15.75" customHeight="1">
      <c r="A794" s="37"/>
      <c r="B794" s="37"/>
      <c r="C794" s="37"/>
      <c r="D794" s="38"/>
      <c r="E794" s="4"/>
      <c r="F794" s="47"/>
      <c r="G794" s="47"/>
      <c r="H794" s="4"/>
      <c r="I794" s="4"/>
      <c r="J794" s="4"/>
      <c r="K794" s="4"/>
      <c r="L794" s="4"/>
      <c r="M794" s="4"/>
      <c r="N794" s="4"/>
      <c r="O794" s="4"/>
      <c r="P794" s="4"/>
      <c r="Q794" s="4"/>
      <c r="R794" s="4"/>
      <c r="S794" s="4"/>
      <c r="T794" s="4"/>
      <c r="U794" s="4"/>
      <c r="V794" s="4"/>
      <c r="W794" s="4"/>
      <c r="X794" s="4"/>
      <c r="Y794" s="4"/>
      <c r="Z794" s="4"/>
      <c r="AA794" s="4"/>
    </row>
    <row r="795" ht="15.75" customHeight="1">
      <c r="A795" s="37"/>
      <c r="B795" s="37"/>
      <c r="C795" s="37"/>
      <c r="D795" s="38"/>
      <c r="E795" s="4"/>
      <c r="F795" s="47"/>
      <c r="G795" s="47"/>
      <c r="H795" s="4"/>
      <c r="I795" s="4"/>
      <c r="J795" s="4"/>
      <c r="K795" s="4"/>
      <c r="L795" s="4"/>
      <c r="M795" s="4"/>
      <c r="N795" s="4"/>
      <c r="O795" s="4"/>
      <c r="P795" s="4"/>
      <c r="Q795" s="4"/>
      <c r="R795" s="4"/>
      <c r="S795" s="4"/>
      <c r="T795" s="4"/>
      <c r="U795" s="4"/>
      <c r="V795" s="4"/>
      <c r="W795" s="4"/>
      <c r="X795" s="4"/>
      <c r="Y795" s="4"/>
      <c r="Z795" s="4"/>
      <c r="AA795" s="4"/>
    </row>
    <row r="796" ht="15.75" customHeight="1">
      <c r="A796" s="37"/>
      <c r="B796" s="37"/>
      <c r="C796" s="37"/>
      <c r="D796" s="38"/>
      <c r="E796" s="4"/>
      <c r="F796" s="47"/>
      <c r="G796" s="47"/>
      <c r="H796" s="4"/>
      <c r="I796" s="4"/>
      <c r="J796" s="4"/>
      <c r="K796" s="4"/>
      <c r="L796" s="4"/>
      <c r="M796" s="4"/>
      <c r="N796" s="4"/>
      <c r="O796" s="4"/>
      <c r="P796" s="4"/>
      <c r="Q796" s="4"/>
      <c r="R796" s="4"/>
      <c r="S796" s="4"/>
      <c r="T796" s="4"/>
      <c r="U796" s="4"/>
      <c r="V796" s="4"/>
      <c r="W796" s="4"/>
      <c r="X796" s="4"/>
      <c r="Y796" s="4"/>
      <c r="Z796" s="4"/>
      <c r="AA796" s="4"/>
    </row>
    <row r="797" ht="15.75" customHeight="1">
      <c r="A797" s="37"/>
      <c r="B797" s="37"/>
      <c r="C797" s="37"/>
      <c r="D797" s="38"/>
      <c r="E797" s="4"/>
      <c r="F797" s="47"/>
      <c r="G797" s="47"/>
      <c r="H797" s="4"/>
      <c r="I797" s="4"/>
      <c r="J797" s="4"/>
      <c r="K797" s="4"/>
      <c r="L797" s="4"/>
      <c r="M797" s="4"/>
      <c r="N797" s="4"/>
      <c r="O797" s="4"/>
      <c r="P797" s="4"/>
      <c r="Q797" s="4"/>
      <c r="R797" s="4"/>
      <c r="S797" s="4"/>
      <c r="T797" s="4"/>
      <c r="U797" s="4"/>
      <c r="V797" s="4"/>
      <c r="W797" s="4"/>
      <c r="X797" s="4"/>
      <c r="Y797" s="4"/>
      <c r="Z797" s="4"/>
      <c r="AA797" s="4"/>
    </row>
    <row r="798" ht="15.75" customHeight="1">
      <c r="A798" s="37"/>
      <c r="B798" s="37"/>
      <c r="C798" s="37"/>
      <c r="D798" s="38"/>
      <c r="E798" s="4"/>
      <c r="F798" s="47"/>
      <c r="G798" s="47"/>
      <c r="H798" s="4"/>
      <c r="I798" s="4"/>
      <c r="J798" s="4"/>
      <c r="K798" s="4"/>
      <c r="L798" s="4"/>
      <c r="M798" s="4"/>
      <c r="N798" s="4"/>
      <c r="O798" s="4"/>
      <c r="P798" s="4"/>
      <c r="Q798" s="4"/>
      <c r="R798" s="4"/>
      <c r="S798" s="4"/>
      <c r="T798" s="4"/>
      <c r="U798" s="4"/>
      <c r="V798" s="4"/>
      <c r="W798" s="4"/>
      <c r="X798" s="4"/>
      <c r="Y798" s="4"/>
      <c r="Z798" s="4"/>
      <c r="AA798" s="4"/>
    </row>
    <row r="799" ht="15.75" customHeight="1">
      <c r="A799" s="37"/>
      <c r="B799" s="37"/>
      <c r="C799" s="37"/>
      <c r="D799" s="38"/>
      <c r="E799" s="4"/>
      <c r="F799" s="47"/>
      <c r="G799" s="47"/>
      <c r="H799" s="4"/>
      <c r="I799" s="4"/>
      <c r="J799" s="4"/>
      <c r="K799" s="4"/>
      <c r="L799" s="4"/>
      <c r="M799" s="4"/>
      <c r="N799" s="4"/>
      <c r="O799" s="4"/>
      <c r="P799" s="4"/>
      <c r="Q799" s="4"/>
      <c r="R799" s="4"/>
      <c r="S799" s="4"/>
      <c r="T799" s="4"/>
      <c r="U799" s="4"/>
      <c r="V799" s="4"/>
      <c r="W799" s="4"/>
      <c r="X799" s="4"/>
      <c r="Y799" s="4"/>
      <c r="Z799" s="4"/>
      <c r="AA799" s="4"/>
    </row>
    <row r="800" ht="15.75" customHeight="1">
      <c r="A800" s="37"/>
      <c r="B800" s="37"/>
      <c r="C800" s="37"/>
      <c r="D800" s="38"/>
      <c r="E800" s="4"/>
      <c r="F800" s="47"/>
      <c r="G800" s="47"/>
      <c r="H800" s="4"/>
      <c r="I800" s="4"/>
      <c r="J800" s="4"/>
      <c r="K800" s="4"/>
      <c r="L800" s="4"/>
      <c r="M800" s="4"/>
      <c r="N800" s="4"/>
      <c r="O800" s="4"/>
      <c r="P800" s="4"/>
      <c r="Q800" s="4"/>
      <c r="R800" s="4"/>
      <c r="S800" s="4"/>
      <c r="T800" s="4"/>
      <c r="U800" s="4"/>
      <c r="V800" s="4"/>
      <c r="W800" s="4"/>
      <c r="X800" s="4"/>
      <c r="Y800" s="4"/>
      <c r="Z800" s="4"/>
      <c r="AA800" s="4"/>
    </row>
    <row r="801" ht="15.75" customHeight="1">
      <c r="A801" s="37"/>
      <c r="B801" s="37"/>
      <c r="C801" s="37"/>
      <c r="D801" s="38"/>
      <c r="E801" s="4"/>
      <c r="F801" s="47"/>
      <c r="G801" s="47"/>
      <c r="H801" s="4"/>
      <c r="I801" s="4"/>
      <c r="J801" s="4"/>
      <c r="K801" s="4"/>
      <c r="L801" s="4"/>
      <c r="M801" s="4"/>
      <c r="N801" s="4"/>
      <c r="O801" s="4"/>
      <c r="P801" s="4"/>
      <c r="Q801" s="4"/>
      <c r="R801" s="4"/>
      <c r="S801" s="4"/>
      <c r="T801" s="4"/>
      <c r="U801" s="4"/>
      <c r="V801" s="4"/>
      <c r="W801" s="4"/>
      <c r="X801" s="4"/>
      <c r="Y801" s="4"/>
      <c r="Z801" s="4"/>
      <c r="AA801" s="4"/>
    </row>
    <row r="802" ht="15.75" customHeight="1">
      <c r="A802" s="37"/>
      <c r="B802" s="37"/>
      <c r="C802" s="37"/>
      <c r="D802" s="38"/>
      <c r="E802" s="4"/>
      <c r="F802" s="47"/>
      <c r="G802" s="47"/>
      <c r="H802" s="4"/>
      <c r="I802" s="4"/>
      <c r="J802" s="4"/>
      <c r="K802" s="4"/>
      <c r="L802" s="4"/>
      <c r="M802" s="4"/>
      <c r="N802" s="4"/>
      <c r="O802" s="4"/>
      <c r="P802" s="4"/>
      <c r="Q802" s="4"/>
      <c r="R802" s="4"/>
      <c r="S802" s="4"/>
      <c r="T802" s="4"/>
      <c r="U802" s="4"/>
      <c r="V802" s="4"/>
      <c r="W802" s="4"/>
      <c r="X802" s="4"/>
      <c r="Y802" s="4"/>
      <c r="Z802" s="4"/>
      <c r="AA802" s="4"/>
    </row>
    <row r="803" ht="15.75" customHeight="1">
      <c r="A803" s="37"/>
      <c r="B803" s="37"/>
      <c r="C803" s="37"/>
      <c r="D803" s="38"/>
      <c r="E803" s="4"/>
      <c r="F803" s="47"/>
      <c r="G803" s="47"/>
      <c r="H803" s="4"/>
      <c r="I803" s="4"/>
      <c r="J803" s="4"/>
      <c r="K803" s="4"/>
      <c r="L803" s="4"/>
      <c r="M803" s="4"/>
      <c r="N803" s="4"/>
      <c r="O803" s="4"/>
      <c r="P803" s="4"/>
      <c r="Q803" s="4"/>
      <c r="R803" s="4"/>
      <c r="S803" s="4"/>
      <c r="T803" s="4"/>
      <c r="U803" s="4"/>
      <c r="V803" s="4"/>
      <c r="W803" s="4"/>
      <c r="X803" s="4"/>
      <c r="Y803" s="4"/>
      <c r="Z803" s="4"/>
      <c r="AA803" s="4"/>
    </row>
    <row r="804" ht="15.75" customHeight="1">
      <c r="A804" s="37"/>
      <c r="B804" s="37"/>
      <c r="C804" s="37"/>
      <c r="D804" s="38"/>
      <c r="E804" s="4"/>
      <c r="F804" s="47"/>
      <c r="G804" s="47"/>
      <c r="H804" s="4"/>
      <c r="I804" s="4"/>
      <c r="J804" s="4"/>
      <c r="K804" s="4"/>
      <c r="L804" s="4"/>
      <c r="M804" s="4"/>
      <c r="N804" s="4"/>
      <c r="O804" s="4"/>
      <c r="P804" s="4"/>
      <c r="Q804" s="4"/>
      <c r="R804" s="4"/>
      <c r="S804" s="4"/>
      <c r="T804" s="4"/>
      <c r="U804" s="4"/>
      <c r="V804" s="4"/>
      <c r="W804" s="4"/>
      <c r="X804" s="4"/>
      <c r="Y804" s="4"/>
      <c r="Z804" s="4"/>
      <c r="AA804" s="4"/>
    </row>
    <row r="805" ht="15.75" customHeight="1">
      <c r="A805" s="37"/>
      <c r="B805" s="37"/>
      <c r="C805" s="37"/>
      <c r="D805" s="38"/>
      <c r="E805" s="4"/>
      <c r="F805" s="47"/>
      <c r="G805" s="47"/>
      <c r="H805" s="4"/>
      <c r="I805" s="4"/>
      <c r="J805" s="4"/>
      <c r="K805" s="4"/>
      <c r="L805" s="4"/>
      <c r="M805" s="4"/>
      <c r="N805" s="4"/>
      <c r="O805" s="4"/>
      <c r="P805" s="4"/>
      <c r="Q805" s="4"/>
      <c r="R805" s="4"/>
      <c r="S805" s="4"/>
      <c r="T805" s="4"/>
      <c r="U805" s="4"/>
      <c r="V805" s="4"/>
      <c r="W805" s="4"/>
      <c r="X805" s="4"/>
      <c r="Y805" s="4"/>
      <c r="Z805" s="4"/>
      <c r="AA805" s="4"/>
    </row>
    <row r="806" ht="15.75" customHeight="1">
      <c r="A806" s="37"/>
      <c r="B806" s="37"/>
      <c r="C806" s="37"/>
      <c r="D806" s="38"/>
      <c r="E806" s="4"/>
      <c r="F806" s="47"/>
      <c r="G806" s="47"/>
      <c r="H806" s="4"/>
      <c r="I806" s="4"/>
      <c r="J806" s="4"/>
      <c r="K806" s="4"/>
      <c r="L806" s="4"/>
      <c r="M806" s="4"/>
      <c r="N806" s="4"/>
      <c r="O806" s="4"/>
      <c r="P806" s="4"/>
      <c r="Q806" s="4"/>
      <c r="R806" s="4"/>
      <c r="S806" s="4"/>
      <c r="T806" s="4"/>
      <c r="U806" s="4"/>
      <c r="V806" s="4"/>
      <c r="W806" s="4"/>
      <c r="X806" s="4"/>
      <c r="Y806" s="4"/>
      <c r="Z806" s="4"/>
      <c r="AA806" s="4"/>
    </row>
    <row r="807" ht="15.75" customHeight="1">
      <c r="A807" s="37"/>
      <c r="B807" s="37"/>
      <c r="C807" s="37"/>
      <c r="D807" s="38"/>
      <c r="E807" s="4"/>
      <c r="F807" s="47"/>
      <c r="G807" s="47"/>
      <c r="H807" s="4"/>
      <c r="I807" s="4"/>
      <c r="J807" s="4"/>
      <c r="K807" s="4"/>
      <c r="L807" s="4"/>
      <c r="M807" s="4"/>
      <c r="N807" s="4"/>
      <c r="O807" s="4"/>
      <c r="P807" s="4"/>
      <c r="Q807" s="4"/>
      <c r="R807" s="4"/>
      <c r="S807" s="4"/>
      <c r="T807" s="4"/>
      <c r="U807" s="4"/>
      <c r="V807" s="4"/>
      <c r="W807" s="4"/>
      <c r="X807" s="4"/>
      <c r="Y807" s="4"/>
      <c r="Z807" s="4"/>
      <c r="AA807" s="4"/>
    </row>
    <row r="808" ht="15.75" customHeight="1">
      <c r="A808" s="37"/>
      <c r="B808" s="37"/>
      <c r="C808" s="37"/>
      <c r="D808" s="38"/>
      <c r="E808" s="4"/>
      <c r="F808" s="47"/>
      <c r="G808" s="47"/>
      <c r="H808" s="4"/>
      <c r="I808" s="4"/>
      <c r="J808" s="4"/>
      <c r="K808" s="4"/>
      <c r="L808" s="4"/>
      <c r="M808" s="4"/>
      <c r="N808" s="4"/>
      <c r="O808" s="4"/>
      <c r="P808" s="4"/>
      <c r="Q808" s="4"/>
      <c r="R808" s="4"/>
      <c r="S808" s="4"/>
      <c r="T808" s="4"/>
      <c r="U808" s="4"/>
      <c r="V808" s="4"/>
      <c r="W808" s="4"/>
      <c r="X808" s="4"/>
      <c r="Y808" s="4"/>
      <c r="Z808" s="4"/>
      <c r="AA808" s="4"/>
    </row>
    <row r="809" ht="15.75" customHeight="1">
      <c r="A809" s="37"/>
      <c r="B809" s="37"/>
      <c r="C809" s="37"/>
      <c r="D809" s="38"/>
      <c r="E809" s="4"/>
      <c r="F809" s="47"/>
      <c r="G809" s="47"/>
      <c r="H809" s="4"/>
      <c r="I809" s="4"/>
      <c r="J809" s="4"/>
      <c r="K809" s="4"/>
      <c r="L809" s="4"/>
      <c r="M809" s="4"/>
      <c r="N809" s="4"/>
      <c r="O809" s="4"/>
      <c r="P809" s="4"/>
      <c r="Q809" s="4"/>
      <c r="R809" s="4"/>
      <c r="S809" s="4"/>
      <c r="T809" s="4"/>
      <c r="U809" s="4"/>
      <c r="V809" s="4"/>
      <c r="W809" s="4"/>
      <c r="X809" s="4"/>
      <c r="Y809" s="4"/>
      <c r="Z809" s="4"/>
      <c r="AA809" s="4"/>
    </row>
    <row r="810" ht="15.75" customHeight="1">
      <c r="A810" s="37"/>
      <c r="B810" s="37"/>
      <c r="C810" s="37"/>
      <c r="D810" s="38"/>
      <c r="E810" s="4"/>
      <c r="F810" s="47"/>
      <c r="G810" s="47"/>
      <c r="H810" s="4"/>
      <c r="I810" s="4"/>
      <c r="J810" s="4"/>
      <c r="K810" s="4"/>
      <c r="L810" s="4"/>
      <c r="M810" s="4"/>
      <c r="N810" s="4"/>
      <c r="O810" s="4"/>
      <c r="P810" s="4"/>
      <c r="Q810" s="4"/>
      <c r="R810" s="4"/>
      <c r="S810" s="4"/>
      <c r="T810" s="4"/>
      <c r="U810" s="4"/>
      <c r="V810" s="4"/>
      <c r="W810" s="4"/>
      <c r="X810" s="4"/>
      <c r="Y810" s="4"/>
      <c r="Z810" s="4"/>
      <c r="AA810" s="4"/>
    </row>
    <row r="811" ht="15.75" customHeight="1">
      <c r="A811" s="37"/>
      <c r="B811" s="37"/>
      <c r="C811" s="37"/>
      <c r="D811" s="38"/>
      <c r="E811" s="4"/>
      <c r="F811" s="47"/>
      <c r="G811" s="47"/>
      <c r="H811" s="4"/>
      <c r="I811" s="4"/>
      <c r="J811" s="4"/>
      <c r="K811" s="4"/>
      <c r="L811" s="4"/>
      <c r="M811" s="4"/>
      <c r="N811" s="4"/>
      <c r="O811" s="4"/>
      <c r="P811" s="4"/>
      <c r="Q811" s="4"/>
      <c r="R811" s="4"/>
      <c r="S811" s="4"/>
      <c r="T811" s="4"/>
      <c r="U811" s="4"/>
      <c r="V811" s="4"/>
      <c r="W811" s="4"/>
      <c r="X811" s="4"/>
      <c r="Y811" s="4"/>
      <c r="Z811" s="4"/>
      <c r="AA811" s="4"/>
    </row>
    <row r="812" ht="15.75" customHeight="1">
      <c r="A812" s="37"/>
      <c r="B812" s="37"/>
      <c r="C812" s="37"/>
      <c r="D812" s="38"/>
      <c r="E812" s="4"/>
      <c r="F812" s="47"/>
      <c r="G812" s="47"/>
      <c r="H812" s="4"/>
      <c r="I812" s="4"/>
      <c r="J812" s="4"/>
      <c r="K812" s="4"/>
      <c r="L812" s="4"/>
      <c r="M812" s="4"/>
      <c r="N812" s="4"/>
      <c r="O812" s="4"/>
      <c r="P812" s="4"/>
      <c r="Q812" s="4"/>
      <c r="R812" s="4"/>
      <c r="S812" s="4"/>
      <c r="T812" s="4"/>
      <c r="U812" s="4"/>
      <c r="V812" s="4"/>
      <c r="W812" s="4"/>
      <c r="X812" s="4"/>
      <c r="Y812" s="4"/>
      <c r="Z812" s="4"/>
      <c r="AA812" s="4"/>
    </row>
    <row r="813" ht="15.75" customHeight="1">
      <c r="A813" s="37"/>
      <c r="B813" s="37"/>
      <c r="C813" s="37"/>
      <c r="D813" s="38"/>
      <c r="E813" s="4"/>
      <c r="F813" s="47"/>
      <c r="G813" s="47"/>
      <c r="H813" s="4"/>
      <c r="I813" s="4"/>
      <c r="J813" s="4"/>
      <c r="K813" s="4"/>
      <c r="L813" s="4"/>
      <c r="M813" s="4"/>
      <c r="N813" s="4"/>
      <c r="O813" s="4"/>
      <c r="P813" s="4"/>
      <c r="Q813" s="4"/>
      <c r="R813" s="4"/>
      <c r="S813" s="4"/>
      <c r="T813" s="4"/>
      <c r="U813" s="4"/>
      <c r="V813" s="4"/>
      <c r="W813" s="4"/>
      <c r="X813" s="4"/>
      <c r="Y813" s="4"/>
      <c r="Z813" s="4"/>
      <c r="AA813" s="4"/>
    </row>
    <row r="814" ht="15.75" customHeight="1">
      <c r="A814" s="37"/>
      <c r="B814" s="37"/>
      <c r="C814" s="37"/>
      <c r="D814" s="38"/>
      <c r="E814" s="4"/>
      <c r="F814" s="47"/>
      <c r="G814" s="47"/>
      <c r="H814" s="4"/>
      <c r="I814" s="4"/>
      <c r="J814" s="4"/>
      <c r="K814" s="4"/>
      <c r="L814" s="4"/>
      <c r="M814" s="4"/>
      <c r="N814" s="4"/>
      <c r="O814" s="4"/>
      <c r="P814" s="4"/>
      <c r="Q814" s="4"/>
      <c r="R814" s="4"/>
      <c r="S814" s="4"/>
      <c r="T814" s="4"/>
      <c r="U814" s="4"/>
      <c r="V814" s="4"/>
      <c r="W814" s="4"/>
      <c r="X814" s="4"/>
      <c r="Y814" s="4"/>
      <c r="Z814" s="4"/>
      <c r="AA814" s="4"/>
    </row>
    <row r="815" ht="15.75" customHeight="1">
      <c r="A815" s="37"/>
      <c r="B815" s="37"/>
      <c r="C815" s="37"/>
      <c r="D815" s="38"/>
      <c r="E815" s="4"/>
      <c r="F815" s="47"/>
      <c r="G815" s="47"/>
      <c r="H815" s="4"/>
      <c r="I815" s="4"/>
      <c r="J815" s="4"/>
      <c r="K815" s="4"/>
      <c r="L815" s="4"/>
      <c r="M815" s="4"/>
      <c r="N815" s="4"/>
      <c r="O815" s="4"/>
      <c r="P815" s="4"/>
      <c r="Q815" s="4"/>
      <c r="R815" s="4"/>
      <c r="S815" s="4"/>
      <c r="T815" s="4"/>
      <c r="U815" s="4"/>
      <c r="V815" s="4"/>
      <c r="W815" s="4"/>
      <c r="X815" s="4"/>
      <c r="Y815" s="4"/>
      <c r="Z815" s="4"/>
      <c r="AA815" s="4"/>
    </row>
    <row r="816" ht="15.75" customHeight="1">
      <c r="A816" s="37"/>
      <c r="B816" s="37"/>
      <c r="C816" s="37"/>
      <c r="D816" s="38"/>
      <c r="E816" s="4"/>
      <c r="F816" s="47"/>
      <c r="G816" s="47"/>
      <c r="H816" s="4"/>
      <c r="I816" s="4"/>
      <c r="J816" s="4"/>
      <c r="K816" s="4"/>
      <c r="L816" s="4"/>
      <c r="M816" s="4"/>
      <c r="N816" s="4"/>
      <c r="O816" s="4"/>
      <c r="P816" s="4"/>
      <c r="Q816" s="4"/>
      <c r="R816" s="4"/>
      <c r="S816" s="4"/>
      <c r="T816" s="4"/>
      <c r="U816" s="4"/>
      <c r="V816" s="4"/>
      <c r="W816" s="4"/>
      <c r="X816" s="4"/>
      <c r="Y816" s="4"/>
      <c r="Z816" s="4"/>
      <c r="AA816" s="4"/>
    </row>
    <row r="817" ht="15.75" customHeight="1">
      <c r="A817" s="37"/>
      <c r="B817" s="37"/>
      <c r="C817" s="37"/>
      <c r="D817" s="38"/>
      <c r="E817" s="4"/>
      <c r="F817" s="47"/>
      <c r="G817" s="47"/>
      <c r="H817" s="4"/>
      <c r="I817" s="4"/>
      <c r="J817" s="4"/>
      <c r="K817" s="4"/>
      <c r="L817" s="4"/>
      <c r="M817" s="4"/>
      <c r="N817" s="4"/>
      <c r="O817" s="4"/>
      <c r="P817" s="4"/>
      <c r="Q817" s="4"/>
      <c r="R817" s="4"/>
      <c r="S817" s="4"/>
      <c r="T817" s="4"/>
      <c r="U817" s="4"/>
      <c r="V817" s="4"/>
      <c r="W817" s="4"/>
      <c r="X817" s="4"/>
      <c r="Y817" s="4"/>
      <c r="Z817" s="4"/>
      <c r="AA817" s="4"/>
    </row>
    <row r="818" ht="15.75" customHeight="1">
      <c r="A818" s="37"/>
      <c r="B818" s="37"/>
      <c r="C818" s="37"/>
      <c r="D818" s="38"/>
      <c r="E818" s="4"/>
      <c r="F818" s="47"/>
      <c r="G818" s="47"/>
      <c r="H818" s="4"/>
      <c r="I818" s="4"/>
      <c r="J818" s="4"/>
      <c r="K818" s="4"/>
      <c r="L818" s="4"/>
      <c r="M818" s="4"/>
      <c r="N818" s="4"/>
      <c r="O818" s="4"/>
      <c r="P818" s="4"/>
      <c r="Q818" s="4"/>
      <c r="R818" s="4"/>
      <c r="S818" s="4"/>
      <c r="T818" s="4"/>
      <c r="U818" s="4"/>
      <c r="V818" s="4"/>
      <c r="W818" s="4"/>
      <c r="X818" s="4"/>
      <c r="Y818" s="4"/>
      <c r="Z818" s="4"/>
      <c r="AA818" s="4"/>
    </row>
    <row r="819" ht="15.75" customHeight="1">
      <c r="A819" s="37"/>
      <c r="B819" s="37"/>
      <c r="C819" s="37"/>
      <c r="D819" s="38"/>
      <c r="E819" s="4"/>
      <c r="F819" s="47"/>
      <c r="G819" s="47"/>
      <c r="H819" s="4"/>
      <c r="I819" s="4"/>
      <c r="J819" s="4"/>
      <c r="K819" s="4"/>
      <c r="L819" s="4"/>
      <c r="M819" s="4"/>
      <c r="N819" s="4"/>
      <c r="O819" s="4"/>
      <c r="P819" s="4"/>
      <c r="Q819" s="4"/>
      <c r="R819" s="4"/>
      <c r="S819" s="4"/>
      <c r="T819" s="4"/>
      <c r="U819" s="4"/>
      <c r="V819" s="4"/>
      <c r="W819" s="4"/>
      <c r="X819" s="4"/>
      <c r="Y819" s="4"/>
      <c r="Z819" s="4"/>
      <c r="AA819" s="4"/>
    </row>
    <row r="820" ht="15.75" customHeight="1">
      <c r="A820" s="37"/>
      <c r="B820" s="37"/>
      <c r="C820" s="37"/>
      <c r="D820" s="38"/>
      <c r="E820" s="4"/>
      <c r="F820" s="47"/>
      <c r="G820" s="47"/>
      <c r="H820" s="4"/>
      <c r="I820" s="4"/>
      <c r="J820" s="4"/>
      <c r="K820" s="4"/>
      <c r="L820" s="4"/>
      <c r="M820" s="4"/>
      <c r="N820" s="4"/>
      <c r="O820" s="4"/>
      <c r="P820" s="4"/>
      <c r="Q820" s="4"/>
      <c r="R820" s="4"/>
      <c r="S820" s="4"/>
      <c r="T820" s="4"/>
      <c r="U820" s="4"/>
      <c r="V820" s="4"/>
      <c r="W820" s="4"/>
      <c r="X820" s="4"/>
      <c r="Y820" s="4"/>
      <c r="Z820" s="4"/>
      <c r="AA820" s="4"/>
    </row>
    <row r="821" ht="15.75" customHeight="1">
      <c r="A821" s="37"/>
      <c r="B821" s="37"/>
      <c r="C821" s="37"/>
      <c r="D821" s="38"/>
      <c r="E821" s="4"/>
      <c r="F821" s="47"/>
      <c r="G821" s="47"/>
      <c r="H821" s="4"/>
      <c r="I821" s="4"/>
      <c r="J821" s="4"/>
      <c r="K821" s="4"/>
      <c r="L821" s="4"/>
      <c r="M821" s="4"/>
      <c r="N821" s="4"/>
      <c r="O821" s="4"/>
      <c r="P821" s="4"/>
      <c r="Q821" s="4"/>
      <c r="R821" s="4"/>
      <c r="S821" s="4"/>
      <c r="T821" s="4"/>
      <c r="U821" s="4"/>
      <c r="V821" s="4"/>
      <c r="W821" s="4"/>
      <c r="X821" s="4"/>
      <c r="Y821" s="4"/>
      <c r="Z821" s="4"/>
      <c r="AA821" s="4"/>
    </row>
    <row r="822" ht="15.75" customHeight="1">
      <c r="A822" s="37"/>
      <c r="B822" s="37"/>
      <c r="C822" s="37"/>
      <c r="D822" s="38"/>
      <c r="E822" s="4"/>
      <c r="F822" s="47"/>
      <c r="G822" s="47"/>
      <c r="H822" s="4"/>
      <c r="I822" s="4"/>
      <c r="J822" s="4"/>
      <c r="K822" s="4"/>
      <c r="L822" s="4"/>
      <c r="M822" s="4"/>
      <c r="N822" s="4"/>
      <c r="O822" s="4"/>
      <c r="P822" s="4"/>
      <c r="Q822" s="4"/>
      <c r="R822" s="4"/>
      <c r="S822" s="4"/>
      <c r="T822" s="4"/>
      <c r="U822" s="4"/>
      <c r="V822" s="4"/>
      <c r="W822" s="4"/>
      <c r="X822" s="4"/>
      <c r="Y822" s="4"/>
      <c r="Z822" s="4"/>
      <c r="AA822" s="4"/>
    </row>
    <row r="823" ht="15.75" customHeight="1">
      <c r="A823" s="37"/>
      <c r="B823" s="37"/>
      <c r="C823" s="37"/>
      <c r="D823" s="38"/>
      <c r="E823" s="4"/>
      <c r="F823" s="47"/>
      <c r="G823" s="47"/>
      <c r="H823" s="4"/>
      <c r="I823" s="4"/>
      <c r="J823" s="4"/>
      <c r="K823" s="4"/>
      <c r="L823" s="4"/>
      <c r="M823" s="4"/>
      <c r="N823" s="4"/>
      <c r="O823" s="4"/>
      <c r="P823" s="4"/>
      <c r="Q823" s="4"/>
      <c r="R823" s="4"/>
      <c r="S823" s="4"/>
      <c r="T823" s="4"/>
      <c r="U823" s="4"/>
      <c r="V823" s="4"/>
      <c r="W823" s="4"/>
      <c r="X823" s="4"/>
      <c r="Y823" s="4"/>
      <c r="Z823" s="4"/>
      <c r="AA823" s="4"/>
    </row>
    <row r="824" ht="15.75" customHeight="1">
      <c r="A824" s="37"/>
      <c r="B824" s="37"/>
      <c r="C824" s="37"/>
      <c r="D824" s="38"/>
      <c r="E824" s="4"/>
      <c r="F824" s="47"/>
      <c r="G824" s="47"/>
      <c r="H824" s="4"/>
      <c r="I824" s="4"/>
      <c r="J824" s="4"/>
      <c r="K824" s="4"/>
      <c r="L824" s="4"/>
      <c r="M824" s="4"/>
      <c r="N824" s="4"/>
      <c r="O824" s="4"/>
      <c r="P824" s="4"/>
      <c r="Q824" s="4"/>
      <c r="R824" s="4"/>
      <c r="S824" s="4"/>
      <c r="T824" s="4"/>
      <c r="U824" s="4"/>
      <c r="V824" s="4"/>
      <c r="W824" s="4"/>
      <c r="X824" s="4"/>
      <c r="Y824" s="4"/>
      <c r="Z824" s="4"/>
      <c r="AA824" s="4"/>
    </row>
    <row r="825" ht="15.75" customHeight="1">
      <c r="A825" s="37"/>
      <c r="B825" s="37"/>
      <c r="C825" s="37"/>
      <c r="D825" s="38"/>
      <c r="E825" s="4"/>
      <c r="F825" s="47"/>
      <c r="G825" s="47"/>
      <c r="H825" s="4"/>
      <c r="I825" s="4"/>
      <c r="J825" s="4"/>
      <c r="K825" s="4"/>
      <c r="L825" s="4"/>
      <c r="M825" s="4"/>
      <c r="N825" s="4"/>
      <c r="O825" s="4"/>
      <c r="P825" s="4"/>
      <c r="Q825" s="4"/>
      <c r="R825" s="4"/>
      <c r="S825" s="4"/>
      <c r="T825" s="4"/>
      <c r="U825" s="4"/>
      <c r="V825" s="4"/>
      <c r="W825" s="4"/>
      <c r="X825" s="4"/>
      <c r="Y825" s="4"/>
      <c r="Z825" s="4"/>
      <c r="AA825" s="4"/>
    </row>
    <row r="826" ht="15.75" customHeight="1">
      <c r="A826" s="37"/>
      <c r="B826" s="37"/>
      <c r="C826" s="37"/>
      <c r="D826" s="38"/>
      <c r="E826" s="4"/>
      <c r="F826" s="47"/>
      <c r="G826" s="47"/>
      <c r="H826" s="4"/>
      <c r="I826" s="4"/>
      <c r="J826" s="4"/>
      <c r="K826" s="4"/>
      <c r="L826" s="4"/>
      <c r="M826" s="4"/>
      <c r="N826" s="4"/>
      <c r="O826" s="4"/>
      <c r="P826" s="4"/>
      <c r="Q826" s="4"/>
      <c r="R826" s="4"/>
      <c r="S826" s="4"/>
      <c r="T826" s="4"/>
      <c r="U826" s="4"/>
      <c r="V826" s="4"/>
      <c r="W826" s="4"/>
      <c r="X826" s="4"/>
      <c r="Y826" s="4"/>
      <c r="Z826" s="4"/>
      <c r="AA826" s="4"/>
    </row>
    <row r="827" ht="15.75" customHeight="1">
      <c r="A827" s="37"/>
      <c r="B827" s="37"/>
      <c r="C827" s="37"/>
      <c r="D827" s="38"/>
      <c r="E827" s="4"/>
      <c r="F827" s="47"/>
      <c r="G827" s="47"/>
      <c r="H827" s="4"/>
      <c r="I827" s="4"/>
      <c r="J827" s="4"/>
      <c r="K827" s="4"/>
      <c r="L827" s="4"/>
      <c r="M827" s="4"/>
      <c r="N827" s="4"/>
      <c r="O827" s="4"/>
      <c r="P827" s="4"/>
      <c r="Q827" s="4"/>
      <c r="R827" s="4"/>
      <c r="S827" s="4"/>
      <c r="T827" s="4"/>
      <c r="U827" s="4"/>
      <c r="V827" s="4"/>
      <c r="W827" s="4"/>
      <c r="X827" s="4"/>
      <c r="Y827" s="4"/>
      <c r="Z827" s="4"/>
      <c r="AA827" s="4"/>
    </row>
    <row r="828" ht="15.75" customHeight="1">
      <c r="A828" s="37"/>
      <c r="B828" s="37"/>
      <c r="C828" s="37"/>
      <c r="D828" s="38"/>
      <c r="E828" s="4"/>
      <c r="F828" s="47"/>
      <c r="G828" s="47"/>
      <c r="H828" s="4"/>
      <c r="I828" s="4"/>
      <c r="J828" s="4"/>
      <c r="K828" s="4"/>
      <c r="L828" s="4"/>
      <c r="M828" s="4"/>
      <c r="N828" s="4"/>
      <c r="O828" s="4"/>
      <c r="P828" s="4"/>
      <c r="Q828" s="4"/>
      <c r="R828" s="4"/>
      <c r="S828" s="4"/>
      <c r="T828" s="4"/>
      <c r="U828" s="4"/>
      <c r="V828" s="4"/>
      <c r="W828" s="4"/>
      <c r="X828" s="4"/>
      <c r="Y828" s="4"/>
      <c r="Z828" s="4"/>
      <c r="AA828" s="4"/>
    </row>
    <row r="829" ht="15.75" customHeight="1">
      <c r="A829" s="37"/>
      <c r="B829" s="37"/>
      <c r="C829" s="37"/>
      <c r="D829" s="38"/>
      <c r="E829" s="4"/>
      <c r="F829" s="47"/>
      <c r="G829" s="47"/>
      <c r="H829" s="4"/>
      <c r="I829" s="4"/>
      <c r="J829" s="4"/>
      <c r="K829" s="4"/>
      <c r="L829" s="4"/>
      <c r="M829" s="4"/>
      <c r="N829" s="4"/>
      <c r="O829" s="4"/>
      <c r="P829" s="4"/>
      <c r="Q829" s="4"/>
      <c r="R829" s="4"/>
      <c r="S829" s="4"/>
      <c r="T829" s="4"/>
      <c r="U829" s="4"/>
      <c r="V829" s="4"/>
      <c r="W829" s="4"/>
      <c r="X829" s="4"/>
      <c r="Y829" s="4"/>
      <c r="Z829" s="4"/>
      <c r="AA829" s="4"/>
    </row>
    <row r="830" ht="15.75" customHeight="1">
      <c r="A830" s="37"/>
      <c r="B830" s="37"/>
      <c r="C830" s="37"/>
      <c r="D830" s="38"/>
      <c r="E830" s="4"/>
      <c r="F830" s="47"/>
      <c r="G830" s="47"/>
      <c r="H830" s="4"/>
      <c r="I830" s="4"/>
      <c r="J830" s="4"/>
      <c r="K830" s="4"/>
      <c r="L830" s="4"/>
      <c r="M830" s="4"/>
      <c r="N830" s="4"/>
      <c r="O830" s="4"/>
      <c r="P830" s="4"/>
      <c r="Q830" s="4"/>
      <c r="R830" s="4"/>
      <c r="S830" s="4"/>
      <c r="T830" s="4"/>
      <c r="U830" s="4"/>
      <c r="V830" s="4"/>
      <c r="W830" s="4"/>
      <c r="X830" s="4"/>
      <c r="Y830" s="4"/>
      <c r="Z830" s="4"/>
      <c r="AA830" s="4"/>
    </row>
    <row r="831" ht="15.75" customHeight="1">
      <c r="A831" s="37"/>
      <c r="B831" s="37"/>
      <c r="C831" s="37"/>
      <c r="D831" s="38"/>
      <c r="E831" s="4"/>
      <c r="F831" s="47"/>
      <c r="G831" s="47"/>
      <c r="H831" s="4"/>
      <c r="I831" s="4"/>
      <c r="J831" s="4"/>
      <c r="K831" s="4"/>
      <c r="L831" s="4"/>
      <c r="M831" s="4"/>
      <c r="N831" s="4"/>
      <c r="O831" s="4"/>
      <c r="P831" s="4"/>
      <c r="Q831" s="4"/>
      <c r="R831" s="4"/>
      <c r="S831" s="4"/>
      <c r="T831" s="4"/>
      <c r="U831" s="4"/>
      <c r="V831" s="4"/>
      <c r="W831" s="4"/>
      <c r="X831" s="4"/>
      <c r="Y831" s="4"/>
      <c r="Z831" s="4"/>
      <c r="AA831" s="4"/>
    </row>
    <row r="832" ht="15.75" customHeight="1">
      <c r="A832" s="37"/>
      <c r="B832" s="37"/>
      <c r="C832" s="37"/>
      <c r="D832" s="38"/>
      <c r="E832" s="4"/>
      <c r="F832" s="47"/>
      <c r="G832" s="47"/>
      <c r="H832" s="4"/>
      <c r="I832" s="4"/>
      <c r="J832" s="4"/>
      <c r="K832" s="4"/>
      <c r="L832" s="4"/>
      <c r="M832" s="4"/>
      <c r="N832" s="4"/>
      <c r="O832" s="4"/>
      <c r="P832" s="4"/>
      <c r="Q832" s="4"/>
      <c r="R832" s="4"/>
      <c r="S832" s="4"/>
      <c r="T832" s="4"/>
      <c r="U832" s="4"/>
      <c r="V832" s="4"/>
      <c r="W832" s="4"/>
      <c r="X832" s="4"/>
      <c r="Y832" s="4"/>
      <c r="Z832" s="4"/>
      <c r="AA832" s="4"/>
    </row>
    <row r="833" ht="15.75" customHeight="1">
      <c r="A833" s="37"/>
      <c r="B833" s="37"/>
      <c r="C833" s="37"/>
      <c r="D833" s="38"/>
      <c r="E833" s="4"/>
      <c r="F833" s="47"/>
      <c r="G833" s="47"/>
      <c r="H833" s="4"/>
      <c r="I833" s="4"/>
      <c r="J833" s="4"/>
      <c r="K833" s="4"/>
      <c r="L833" s="4"/>
      <c r="M833" s="4"/>
      <c r="N833" s="4"/>
      <c r="O833" s="4"/>
      <c r="P833" s="4"/>
      <c r="Q833" s="4"/>
      <c r="R833" s="4"/>
      <c r="S833" s="4"/>
      <c r="T833" s="4"/>
      <c r="U833" s="4"/>
      <c r="V833" s="4"/>
      <c r="W833" s="4"/>
      <c r="X833" s="4"/>
      <c r="Y833" s="4"/>
      <c r="Z833" s="4"/>
      <c r="AA833" s="4"/>
    </row>
    <row r="834" ht="15.75" customHeight="1">
      <c r="A834" s="37"/>
      <c r="B834" s="37"/>
      <c r="C834" s="37"/>
      <c r="D834" s="38"/>
      <c r="E834" s="4"/>
      <c r="F834" s="47"/>
      <c r="G834" s="47"/>
      <c r="H834" s="4"/>
      <c r="I834" s="4"/>
      <c r="J834" s="4"/>
      <c r="K834" s="4"/>
      <c r="L834" s="4"/>
      <c r="M834" s="4"/>
      <c r="N834" s="4"/>
      <c r="O834" s="4"/>
      <c r="P834" s="4"/>
      <c r="Q834" s="4"/>
      <c r="R834" s="4"/>
      <c r="S834" s="4"/>
      <c r="T834" s="4"/>
      <c r="U834" s="4"/>
      <c r="V834" s="4"/>
      <c r="W834" s="4"/>
      <c r="X834" s="4"/>
      <c r="Y834" s="4"/>
      <c r="Z834" s="4"/>
      <c r="AA834" s="4"/>
    </row>
    <row r="835" ht="15.75" customHeight="1">
      <c r="A835" s="37"/>
      <c r="B835" s="37"/>
      <c r="C835" s="37"/>
      <c r="D835" s="38"/>
      <c r="E835" s="4"/>
      <c r="F835" s="47"/>
      <c r="G835" s="47"/>
      <c r="H835" s="4"/>
      <c r="I835" s="4"/>
      <c r="J835" s="4"/>
      <c r="K835" s="4"/>
      <c r="L835" s="4"/>
      <c r="M835" s="4"/>
      <c r="N835" s="4"/>
      <c r="O835" s="4"/>
      <c r="P835" s="4"/>
      <c r="Q835" s="4"/>
      <c r="R835" s="4"/>
      <c r="S835" s="4"/>
      <c r="T835" s="4"/>
      <c r="U835" s="4"/>
      <c r="V835" s="4"/>
      <c r="W835" s="4"/>
      <c r="X835" s="4"/>
      <c r="Y835" s="4"/>
      <c r="Z835" s="4"/>
      <c r="AA835" s="4"/>
    </row>
    <row r="836" ht="15.75" customHeight="1">
      <c r="A836" s="37"/>
      <c r="B836" s="37"/>
      <c r="C836" s="37"/>
      <c r="D836" s="38"/>
      <c r="E836" s="4"/>
      <c r="F836" s="47"/>
      <c r="G836" s="47"/>
      <c r="H836" s="4"/>
      <c r="I836" s="4"/>
      <c r="J836" s="4"/>
      <c r="K836" s="4"/>
      <c r="L836" s="4"/>
      <c r="M836" s="4"/>
      <c r="N836" s="4"/>
      <c r="O836" s="4"/>
      <c r="P836" s="4"/>
      <c r="Q836" s="4"/>
      <c r="R836" s="4"/>
      <c r="S836" s="4"/>
      <c r="T836" s="4"/>
      <c r="U836" s="4"/>
      <c r="V836" s="4"/>
      <c r="W836" s="4"/>
      <c r="X836" s="4"/>
      <c r="Y836" s="4"/>
      <c r="Z836" s="4"/>
      <c r="AA836" s="4"/>
    </row>
    <row r="837" ht="15.75" customHeight="1">
      <c r="A837" s="37"/>
      <c r="B837" s="37"/>
      <c r="C837" s="37"/>
      <c r="D837" s="38"/>
      <c r="E837" s="4"/>
      <c r="F837" s="47"/>
      <c r="G837" s="47"/>
      <c r="H837" s="4"/>
      <c r="I837" s="4"/>
      <c r="J837" s="4"/>
      <c r="K837" s="4"/>
      <c r="L837" s="4"/>
      <c r="M837" s="4"/>
      <c r="N837" s="4"/>
      <c r="O837" s="4"/>
      <c r="P837" s="4"/>
      <c r="Q837" s="4"/>
      <c r="R837" s="4"/>
      <c r="S837" s="4"/>
      <c r="T837" s="4"/>
      <c r="U837" s="4"/>
      <c r="V837" s="4"/>
      <c r="W837" s="4"/>
      <c r="X837" s="4"/>
      <c r="Y837" s="4"/>
      <c r="Z837" s="4"/>
      <c r="AA837" s="4"/>
    </row>
    <row r="838" ht="15.75" customHeight="1">
      <c r="A838" s="37"/>
      <c r="B838" s="37"/>
      <c r="C838" s="37"/>
      <c r="D838" s="38"/>
      <c r="E838" s="4"/>
      <c r="F838" s="47"/>
      <c r="G838" s="47"/>
      <c r="H838" s="4"/>
      <c r="I838" s="4"/>
      <c r="J838" s="4"/>
      <c r="K838" s="4"/>
      <c r="L838" s="4"/>
      <c r="M838" s="4"/>
      <c r="N838" s="4"/>
      <c r="O838" s="4"/>
      <c r="P838" s="4"/>
      <c r="Q838" s="4"/>
      <c r="R838" s="4"/>
      <c r="S838" s="4"/>
      <c r="T838" s="4"/>
      <c r="U838" s="4"/>
      <c r="V838" s="4"/>
      <c r="W838" s="4"/>
      <c r="X838" s="4"/>
      <c r="Y838" s="4"/>
      <c r="Z838" s="4"/>
      <c r="AA838" s="4"/>
    </row>
    <row r="839" ht="15.75" customHeight="1">
      <c r="A839" s="37"/>
      <c r="B839" s="37"/>
      <c r="C839" s="37"/>
      <c r="D839" s="38"/>
      <c r="E839" s="4"/>
      <c r="F839" s="47"/>
      <c r="G839" s="47"/>
      <c r="H839" s="4"/>
      <c r="I839" s="4"/>
      <c r="J839" s="4"/>
      <c r="K839" s="4"/>
      <c r="L839" s="4"/>
      <c r="M839" s="4"/>
      <c r="N839" s="4"/>
      <c r="O839" s="4"/>
      <c r="P839" s="4"/>
      <c r="Q839" s="4"/>
      <c r="R839" s="4"/>
      <c r="S839" s="4"/>
      <c r="T839" s="4"/>
      <c r="U839" s="4"/>
      <c r="V839" s="4"/>
      <c r="W839" s="4"/>
      <c r="X839" s="4"/>
      <c r="Y839" s="4"/>
      <c r="Z839" s="4"/>
      <c r="AA839" s="4"/>
    </row>
    <row r="840" ht="15.75" customHeight="1">
      <c r="A840" s="37"/>
      <c r="B840" s="37"/>
      <c r="C840" s="37"/>
      <c r="D840" s="38"/>
      <c r="E840" s="4"/>
      <c r="F840" s="47"/>
      <c r="G840" s="47"/>
      <c r="H840" s="4"/>
      <c r="I840" s="4"/>
      <c r="J840" s="4"/>
      <c r="K840" s="4"/>
      <c r="L840" s="4"/>
      <c r="M840" s="4"/>
      <c r="N840" s="4"/>
      <c r="O840" s="4"/>
      <c r="P840" s="4"/>
      <c r="Q840" s="4"/>
      <c r="R840" s="4"/>
      <c r="S840" s="4"/>
      <c r="T840" s="4"/>
      <c r="U840" s="4"/>
      <c r="V840" s="4"/>
      <c r="W840" s="4"/>
      <c r="X840" s="4"/>
      <c r="Y840" s="4"/>
      <c r="Z840" s="4"/>
      <c r="AA840" s="4"/>
    </row>
    <row r="841" ht="15.75" customHeight="1">
      <c r="A841" s="37"/>
      <c r="B841" s="37"/>
      <c r="C841" s="37"/>
      <c r="D841" s="38"/>
      <c r="E841" s="4"/>
      <c r="F841" s="47"/>
      <c r="G841" s="47"/>
      <c r="H841" s="4"/>
      <c r="I841" s="4"/>
      <c r="J841" s="4"/>
      <c r="K841" s="4"/>
      <c r="L841" s="4"/>
      <c r="M841" s="4"/>
      <c r="N841" s="4"/>
      <c r="O841" s="4"/>
      <c r="P841" s="4"/>
      <c r="Q841" s="4"/>
      <c r="R841" s="4"/>
      <c r="S841" s="4"/>
      <c r="T841" s="4"/>
      <c r="U841" s="4"/>
      <c r="V841" s="4"/>
      <c r="W841" s="4"/>
      <c r="X841" s="4"/>
      <c r="Y841" s="4"/>
      <c r="Z841" s="4"/>
      <c r="AA841" s="4"/>
    </row>
    <row r="842" ht="15.75" customHeight="1">
      <c r="A842" s="37"/>
      <c r="B842" s="37"/>
      <c r="C842" s="37"/>
      <c r="D842" s="38"/>
      <c r="E842" s="4"/>
      <c r="F842" s="47"/>
      <c r="G842" s="47"/>
      <c r="H842" s="4"/>
      <c r="I842" s="4"/>
      <c r="J842" s="4"/>
      <c r="K842" s="4"/>
      <c r="L842" s="4"/>
      <c r="M842" s="4"/>
      <c r="N842" s="4"/>
      <c r="O842" s="4"/>
      <c r="P842" s="4"/>
      <c r="Q842" s="4"/>
      <c r="R842" s="4"/>
      <c r="S842" s="4"/>
      <c r="T842" s="4"/>
      <c r="U842" s="4"/>
      <c r="V842" s="4"/>
      <c r="W842" s="4"/>
      <c r="X842" s="4"/>
      <c r="Y842" s="4"/>
      <c r="Z842" s="4"/>
      <c r="AA842" s="4"/>
    </row>
    <row r="843" ht="15.75" customHeight="1">
      <c r="A843" s="37"/>
      <c r="B843" s="37"/>
      <c r="C843" s="37"/>
      <c r="D843" s="38"/>
      <c r="E843" s="4"/>
      <c r="F843" s="47"/>
      <c r="G843" s="47"/>
      <c r="H843" s="4"/>
      <c r="I843" s="4"/>
      <c r="J843" s="4"/>
      <c r="K843" s="4"/>
      <c r="L843" s="4"/>
      <c r="M843" s="4"/>
      <c r="N843" s="4"/>
      <c r="O843" s="4"/>
      <c r="P843" s="4"/>
      <c r="Q843" s="4"/>
      <c r="R843" s="4"/>
      <c r="S843" s="4"/>
      <c r="T843" s="4"/>
      <c r="U843" s="4"/>
      <c r="V843" s="4"/>
      <c r="W843" s="4"/>
      <c r="X843" s="4"/>
      <c r="Y843" s="4"/>
      <c r="Z843" s="4"/>
      <c r="AA843" s="4"/>
    </row>
    <row r="844" ht="15.75" customHeight="1">
      <c r="A844" s="37"/>
      <c r="B844" s="37"/>
      <c r="C844" s="37"/>
      <c r="D844" s="38"/>
      <c r="E844" s="4"/>
      <c r="F844" s="47"/>
      <c r="G844" s="47"/>
      <c r="H844" s="4"/>
      <c r="I844" s="4"/>
      <c r="J844" s="4"/>
      <c r="K844" s="4"/>
      <c r="L844" s="4"/>
      <c r="M844" s="4"/>
      <c r="N844" s="4"/>
      <c r="O844" s="4"/>
      <c r="P844" s="4"/>
      <c r="Q844" s="4"/>
      <c r="R844" s="4"/>
      <c r="S844" s="4"/>
      <c r="T844" s="4"/>
      <c r="U844" s="4"/>
      <c r="V844" s="4"/>
      <c r="W844" s="4"/>
      <c r="X844" s="4"/>
      <c r="Y844" s="4"/>
      <c r="Z844" s="4"/>
      <c r="AA844" s="4"/>
    </row>
    <row r="845" ht="15.75" customHeight="1">
      <c r="A845" s="37"/>
      <c r="B845" s="37"/>
      <c r="C845" s="37"/>
      <c r="D845" s="38"/>
      <c r="E845" s="4"/>
      <c r="F845" s="47"/>
      <c r="G845" s="47"/>
      <c r="H845" s="4"/>
      <c r="I845" s="4"/>
      <c r="J845" s="4"/>
      <c r="K845" s="4"/>
      <c r="L845" s="4"/>
      <c r="M845" s="4"/>
      <c r="N845" s="4"/>
      <c r="O845" s="4"/>
      <c r="P845" s="4"/>
      <c r="Q845" s="4"/>
      <c r="R845" s="4"/>
      <c r="S845" s="4"/>
      <c r="T845" s="4"/>
      <c r="U845" s="4"/>
      <c r="V845" s="4"/>
      <c r="W845" s="4"/>
      <c r="X845" s="4"/>
      <c r="Y845" s="4"/>
      <c r="Z845" s="4"/>
      <c r="AA845" s="4"/>
    </row>
    <row r="846" ht="15.75" customHeight="1">
      <c r="A846" s="37"/>
      <c r="B846" s="37"/>
      <c r="C846" s="37"/>
      <c r="D846" s="38"/>
      <c r="E846" s="4"/>
      <c r="F846" s="47"/>
      <c r="G846" s="47"/>
      <c r="H846" s="4"/>
      <c r="I846" s="4"/>
      <c r="J846" s="4"/>
      <c r="K846" s="4"/>
      <c r="L846" s="4"/>
      <c r="M846" s="4"/>
      <c r="N846" s="4"/>
      <c r="O846" s="4"/>
      <c r="P846" s="4"/>
      <c r="Q846" s="4"/>
      <c r="R846" s="4"/>
      <c r="S846" s="4"/>
      <c r="T846" s="4"/>
      <c r="U846" s="4"/>
      <c r="V846" s="4"/>
      <c r="W846" s="4"/>
      <c r="X846" s="4"/>
      <c r="Y846" s="4"/>
      <c r="Z846" s="4"/>
      <c r="AA846" s="4"/>
    </row>
    <row r="847" ht="15.75" customHeight="1">
      <c r="A847" s="37"/>
      <c r="B847" s="37"/>
      <c r="C847" s="37"/>
      <c r="D847" s="38"/>
      <c r="E847" s="4"/>
      <c r="F847" s="47"/>
      <c r="G847" s="47"/>
      <c r="H847" s="4"/>
      <c r="I847" s="4"/>
      <c r="J847" s="4"/>
      <c r="K847" s="4"/>
      <c r="L847" s="4"/>
      <c r="M847" s="4"/>
      <c r="N847" s="4"/>
      <c r="O847" s="4"/>
      <c r="P847" s="4"/>
      <c r="Q847" s="4"/>
      <c r="R847" s="4"/>
      <c r="S847" s="4"/>
      <c r="T847" s="4"/>
      <c r="U847" s="4"/>
      <c r="V847" s="4"/>
      <c r="W847" s="4"/>
      <c r="X847" s="4"/>
      <c r="Y847" s="4"/>
      <c r="Z847" s="4"/>
      <c r="AA847" s="4"/>
    </row>
    <row r="848" ht="15.75" customHeight="1">
      <c r="A848" s="37"/>
      <c r="B848" s="37"/>
      <c r="C848" s="37"/>
      <c r="D848" s="38"/>
      <c r="E848" s="4"/>
      <c r="F848" s="47"/>
      <c r="G848" s="47"/>
      <c r="H848" s="4"/>
      <c r="I848" s="4"/>
      <c r="J848" s="4"/>
      <c r="K848" s="4"/>
      <c r="L848" s="4"/>
      <c r="M848" s="4"/>
      <c r="N848" s="4"/>
      <c r="O848" s="4"/>
      <c r="P848" s="4"/>
      <c r="Q848" s="4"/>
      <c r="R848" s="4"/>
      <c r="S848" s="4"/>
      <c r="T848" s="4"/>
      <c r="U848" s="4"/>
      <c r="V848" s="4"/>
      <c r="W848" s="4"/>
      <c r="X848" s="4"/>
      <c r="Y848" s="4"/>
      <c r="Z848" s="4"/>
      <c r="AA848" s="4"/>
    </row>
    <row r="849" ht="15.75" customHeight="1">
      <c r="A849" s="37"/>
      <c r="B849" s="37"/>
      <c r="C849" s="37"/>
      <c r="D849" s="38"/>
      <c r="E849" s="4"/>
      <c r="F849" s="47"/>
      <c r="G849" s="47"/>
      <c r="H849" s="4"/>
      <c r="I849" s="4"/>
      <c r="J849" s="4"/>
      <c r="K849" s="4"/>
      <c r="L849" s="4"/>
      <c r="M849" s="4"/>
      <c r="N849" s="4"/>
      <c r="O849" s="4"/>
      <c r="P849" s="4"/>
      <c r="Q849" s="4"/>
      <c r="R849" s="4"/>
      <c r="S849" s="4"/>
      <c r="T849" s="4"/>
      <c r="U849" s="4"/>
      <c r="V849" s="4"/>
      <c r="W849" s="4"/>
      <c r="X849" s="4"/>
      <c r="Y849" s="4"/>
      <c r="Z849" s="4"/>
      <c r="AA849" s="4"/>
    </row>
    <row r="850" ht="15.75" customHeight="1">
      <c r="A850" s="37"/>
      <c r="B850" s="37"/>
      <c r="C850" s="37"/>
      <c r="D850" s="38"/>
      <c r="E850" s="4"/>
      <c r="F850" s="47"/>
      <c r="G850" s="47"/>
      <c r="H850" s="4"/>
      <c r="I850" s="4"/>
      <c r="J850" s="4"/>
      <c r="K850" s="4"/>
      <c r="L850" s="4"/>
      <c r="M850" s="4"/>
      <c r="N850" s="4"/>
      <c r="O850" s="4"/>
      <c r="P850" s="4"/>
      <c r="Q850" s="4"/>
      <c r="R850" s="4"/>
      <c r="S850" s="4"/>
      <c r="T850" s="4"/>
      <c r="U850" s="4"/>
      <c r="V850" s="4"/>
      <c r="W850" s="4"/>
      <c r="X850" s="4"/>
      <c r="Y850" s="4"/>
      <c r="Z850" s="4"/>
      <c r="AA850" s="4"/>
    </row>
    <row r="851" ht="15.75" customHeight="1">
      <c r="A851" s="37"/>
      <c r="B851" s="37"/>
      <c r="C851" s="37"/>
      <c r="D851" s="38"/>
      <c r="E851" s="4"/>
      <c r="F851" s="47"/>
      <c r="G851" s="47"/>
      <c r="H851" s="4"/>
      <c r="I851" s="4"/>
      <c r="J851" s="4"/>
      <c r="K851" s="4"/>
      <c r="L851" s="4"/>
      <c r="M851" s="4"/>
      <c r="N851" s="4"/>
      <c r="O851" s="4"/>
      <c r="P851" s="4"/>
      <c r="Q851" s="4"/>
      <c r="R851" s="4"/>
      <c r="S851" s="4"/>
      <c r="T851" s="4"/>
      <c r="U851" s="4"/>
      <c r="V851" s="4"/>
      <c r="W851" s="4"/>
      <c r="X851" s="4"/>
      <c r="Y851" s="4"/>
      <c r="Z851" s="4"/>
      <c r="AA851" s="4"/>
    </row>
    <row r="852" ht="15.75" customHeight="1">
      <c r="A852" s="37"/>
      <c r="B852" s="37"/>
      <c r="C852" s="37"/>
      <c r="D852" s="38"/>
      <c r="E852" s="4"/>
      <c r="F852" s="47"/>
      <c r="G852" s="47"/>
      <c r="H852" s="4"/>
      <c r="I852" s="4"/>
      <c r="J852" s="4"/>
      <c r="K852" s="4"/>
      <c r="L852" s="4"/>
      <c r="M852" s="4"/>
      <c r="N852" s="4"/>
      <c r="O852" s="4"/>
      <c r="P852" s="4"/>
      <c r="Q852" s="4"/>
      <c r="R852" s="4"/>
      <c r="S852" s="4"/>
      <c r="T852" s="4"/>
      <c r="U852" s="4"/>
      <c r="V852" s="4"/>
      <c r="W852" s="4"/>
      <c r="X852" s="4"/>
      <c r="Y852" s="4"/>
      <c r="Z852" s="4"/>
      <c r="AA852" s="4"/>
    </row>
    <row r="853" ht="15.75" customHeight="1">
      <c r="A853" s="37"/>
      <c r="B853" s="37"/>
      <c r="C853" s="37"/>
      <c r="D853" s="38"/>
      <c r="E853" s="4"/>
      <c r="F853" s="47"/>
      <c r="G853" s="47"/>
      <c r="H853" s="4"/>
      <c r="I853" s="4"/>
      <c r="J853" s="4"/>
      <c r="K853" s="4"/>
      <c r="L853" s="4"/>
      <c r="M853" s="4"/>
      <c r="N853" s="4"/>
      <c r="O853" s="4"/>
      <c r="P853" s="4"/>
      <c r="Q853" s="4"/>
      <c r="R853" s="4"/>
      <c r="S853" s="4"/>
      <c r="T853" s="4"/>
      <c r="U853" s="4"/>
      <c r="V853" s="4"/>
      <c r="W853" s="4"/>
      <c r="X853" s="4"/>
      <c r="Y853" s="4"/>
      <c r="Z853" s="4"/>
      <c r="AA853" s="4"/>
    </row>
    <row r="854" ht="15.75" customHeight="1">
      <c r="A854" s="37"/>
      <c r="B854" s="37"/>
      <c r="C854" s="37"/>
      <c r="D854" s="38"/>
      <c r="E854" s="4"/>
      <c r="F854" s="47"/>
      <c r="G854" s="47"/>
      <c r="H854" s="4"/>
      <c r="I854" s="4"/>
      <c r="J854" s="4"/>
      <c r="K854" s="4"/>
      <c r="L854" s="4"/>
      <c r="M854" s="4"/>
      <c r="N854" s="4"/>
      <c r="O854" s="4"/>
      <c r="P854" s="4"/>
      <c r="Q854" s="4"/>
      <c r="R854" s="4"/>
      <c r="S854" s="4"/>
      <c r="T854" s="4"/>
      <c r="U854" s="4"/>
      <c r="V854" s="4"/>
      <c r="W854" s="4"/>
      <c r="X854" s="4"/>
      <c r="Y854" s="4"/>
      <c r="Z854" s="4"/>
      <c r="AA854" s="4"/>
    </row>
    <row r="855" ht="15.75" customHeight="1">
      <c r="A855" s="37"/>
      <c r="B855" s="37"/>
      <c r="C855" s="37"/>
      <c r="D855" s="38"/>
      <c r="E855" s="4"/>
      <c r="F855" s="47"/>
      <c r="G855" s="47"/>
      <c r="H855" s="4"/>
      <c r="I855" s="4"/>
      <c r="J855" s="4"/>
      <c r="K855" s="4"/>
      <c r="L855" s="4"/>
      <c r="M855" s="4"/>
      <c r="N855" s="4"/>
      <c r="O855" s="4"/>
      <c r="P855" s="4"/>
      <c r="Q855" s="4"/>
      <c r="R855" s="4"/>
      <c r="S855" s="4"/>
      <c r="T855" s="4"/>
      <c r="U855" s="4"/>
      <c r="V855" s="4"/>
      <c r="W855" s="4"/>
      <c r="X855" s="4"/>
      <c r="Y855" s="4"/>
      <c r="Z855" s="4"/>
      <c r="AA855" s="4"/>
    </row>
    <row r="856" ht="15.75" customHeight="1">
      <c r="A856" s="37"/>
      <c r="B856" s="37"/>
      <c r="C856" s="37"/>
      <c r="D856" s="38"/>
      <c r="E856" s="4"/>
      <c r="F856" s="47"/>
      <c r="G856" s="47"/>
      <c r="H856" s="4"/>
      <c r="I856" s="4"/>
      <c r="J856" s="4"/>
      <c r="K856" s="4"/>
      <c r="L856" s="4"/>
      <c r="M856" s="4"/>
      <c r="N856" s="4"/>
      <c r="O856" s="4"/>
      <c r="P856" s="4"/>
      <c r="Q856" s="4"/>
      <c r="R856" s="4"/>
      <c r="S856" s="4"/>
      <c r="T856" s="4"/>
      <c r="U856" s="4"/>
      <c r="V856" s="4"/>
      <c r="W856" s="4"/>
      <c r="X856" s="4"/>
      <c r="Y856" s="4"/>
      <c r="Z856" s="4"/>
      <c r="AA856" s="4"/>
    </row>
    <row r="857" ht="15.75" customHeight="1">
      <c r="A857" s="37"/>
      <c r="B857" s="37"/>
      <c r="C857" s="37"/>
      <c r="D857" s="38"/>
      <c r="E857" s="4"/>
      <c r="F857" s="47"/>
      <c r="G857" s="47"/>
      <c r="H857" s="4"/>
      <c r="I857" s="4"/>
      <c r="J857" s="4"/>
      <c r="K857" s="4"/>
      <c r="L857" s="4"/>
      <c r="M857" s="4"/>
      <c r="N857" s="4"/>
      <c r="O857" s="4"/>
      <c r="P857" s="4"/>
      <c r="Q857" s="4"/>
      <c r="R857" s="4"/>
      <c r="S857" s="4"/>
      <c r="T857" s="4"/>
      <c r="U857" s="4"/>
      <c r="V857" s="4"/>
      <c r="W857" s="4"/>
      <c r="X857" s="4"/>
      <c r="Y857" s="4"/>
      <c r="Z857" s="4"/>
      <c r="AA857" s="4"/>
    </row>
    <row r="858" ht="15.75" customHeight="1">
      <c r="A858" s="37"/>
      <c r="B858" s="37"/>
      <c r="C858" s="37"/>
      <c r="D858" s="38"/>
      <c r="E858" s="4"/>
      <c r="F858" s="47"/>
      <c r="G858" s="47"/>
      <c r="H858" s="4"/>
      <c r="I858" s="4"/>
      <c r="J858" s="4"/>
      <c r="K858" s="4"/>
      <c r="L858" s="4"/>
      <c r="M858" s="4"/>
      <c r="N858" s="4"/>
      <c r="O858" s="4"/>
      <c r="P858" s="4"/>
      <c r="Q858" s="4"/>
      <c r="R858" s="4"/>
      <c r="S858" s="4"/>
      <c r="T858" s="4"/>
      <c r="U858" s="4"/>
      <c r="V858" s="4"/>
      <c r="W858" s="4"/>
      <c r="X858" s="4"/>
      <c r="Y858" s="4"/>
      <c r="Z858" s="4"/>
      <c r="AA858" s="4"/>
    </row>
    <row r="859" ht="15.75" customHeight="1">
      <c r="A859" s="37"/>
      <c r="B859" s="37"/>
      <c r="C859" s="37"/>
      <c r="D859" s="38"/>
      <c r="E859" s="4"/>
      <c r="F859" s="47"/>
      <c r="G859" s="47"/>
      <c r="H859" s="4"/>
      <c r="I859" s="4"/>
      <c r="J859" s="4"/>
      <c r="K859" s="4"/>
      <c r="L859" s="4"/>
      <c r="M859" s="4"/>
      <c r="N859" s="4"/>
      <c r="O859" s="4"/>
      <c r="P859" s="4"/>
      <c r="Q859" s="4"/>
      <c r="R859" s="4"/>
      <c r="S859" s="4"/>
      <c r="T859" s="4"/>
      <c r="U859" s="4"/>
      <c r="V859" s="4"/>
      <c r="W859" s="4"/>
      <c r="X859" s="4"/>
      <c r="Y859" s="4"/>
      <c r="Z859" s="4"/>
      <c r="AA859" s="4"/>
    </row>
    <row r="860" ht="15.75" customHeight="1">
      <c r="A860" s="37"/>
      <c r="B860" s="37"/>
      <c r="C860" s="37"/>
      <c r="D860" s="38"/>
      <c r="E860" s="4"/>
      <c r="F860" s="47"/>
      <c r="G860" s="47"/>
      <c r="H860" s="4"/>
      <c r="I860" s="4"/>
      <c r="J860" s="4"/>
      <c r="K860" s="4"/>
      <c r="L860" s="4"/>
      <c r="M860" s="4"/>
      <c r="N860" s="4"/>
      <c r="O860" s="4"/>
      <c r="P860" s="4"/>
      <c r="Q860" s="4"/>
      <c r="R860" s="4"/>
      <c r="S860" s="4"/>
      <c r="T860" s="4"/>
      <c r="U860" s="4"/>
      <c r="V860" s="4"/>
      <c r="W860" s="4"/>
      <c r="X860" s="4"/>
      <c r="Y860" s="4"/>
      <c r="Z860" s="4"/>
      <c r="AA860" s="4"/>
    </row>
    <row r="861" ht="15.75" customHeight="1">
      <c r="A861" s="37"/>
      <c r="B861" s="37"/>
      <c r="C861" s="37"/>
      <c r="D861" s="38"/>
      <c r="E861" s="4"/>
      <c r="F861" s="47"/>
      <c r="G861" s="47"/>
      <c r="H861" s="4"/>
      <c r="I861" s="4"/>
      <c r="J861" s="4"/>
      <c r="K861" s="4"/>
      <c r="L861" s="4"/>
      <c r="M861" s="4"/>
      <c r="N861" s="4"/>
      <c r="O861" s="4"/>
      <c r="P861" s="4"/>
      <c r="Q861" s="4"/>
      <c r="R861" s="4"/>
      <c r="S861" s="4"/>
      <c r="T861" s="4"/>
      <c r="U861" s="4"/>
      <c r="V861" s="4"/>
      <c r="W861" s="4"/>
      <c r="X861" s="4"/>
      <c r="Y861" s="4"/>
      <c r="Z861" s="4"/>
      <c r="AA861" s="4"/>
    </row>
    <row r="862" ht="15.75" customHeight="1">
      <c r="A862" s="37"/>
      <c r="B862" s="37"/>
      <c r="C862" s="37"/>
      <c r="D862" s="38"/>
      <c r="E862" s="4"/>
      <c r="F862" s="47"/>
      <c r="G862" s="47"/>
      <c r="H862" s="4"/>
      <c r="I862" s="4"/>
      <c r="J862" s="4"/>
      <c r="K862" s="4"/>
      <c r="L862" s="4"/>
      <c r="M862" s="4"/>
      <c r="N862" s="4"/>
      <c r="O862" s="4"/>
      <c r="P862" s="4"/>
      <c r="Q862" s="4"/>
      <c r="R862" s="4"/>
      <c r="S862" s="4"/>
      <c r="T862" s="4"/>
      <c r="U862" s="4"/>
      <c r="V862" s="4"/>
      <c r="W862" s="4"/>
      <c r="X862" s="4"/>
      <c r="Y862" s="4"/>
      <c r="Z862" s="4"/>
      <c r="AA862" s="4"/>
    </row>
    <row r="863" ht="15.75" customHeight="1">
      <c r="A863" s="37"/>
      <c r="B863" s="37"/>
      <c r="C863" s="37"/>
      <c r="D863" s="38"/>
      <c r="E863" s="4"/>
      <c r="F863" s="47"/>
      <c r="G863" s="47"/>
      <c r="H863" s="4"/>
      <c r="I863" s="4"/>
      <c r="J863" s="4"/>
      <c r="K863" s="4"/>
      <c r="L863" s="4"/>
      <c r="M863" s="4"/>
      <c r="N863" s="4"/>
      <c r="O863" s="4"/>
      <c r="P863" s="4"/>
      <c r="Q863" s="4"/>
      <c r="R863" s="4"/>
      <c r="S863" s="4"/>
      <c r="T863" s="4"/>
      <c r="U863" s="4"/>
      <c r="V863" s="4"/>
      <c r="W863" s="4"/>
      <c r="X863" s="4"/>
      <c r="Y863" s="4"/>
      <c r="Z863" s="4"/>
      <c r="AA863" s="4"/>
    </row>
    <row r="864" ht="15.75" customHeight="1">
      <c r="A864" s="37"/>
      <c r="B864" s="37"/>
      <c r="C864" s="37"/>
      <c r="D864" s="38"/>
      <c r="E864" s="4"/>
      <c r="F864" s="47"/>
      <c r="G864" s="47"/>
      <c r="H864" s="4"/>
      <c r="I864" s="4"/>
      <c r="J864" s="4"/>
      <c r="K864" s="4"/>
      <c r="L864" s="4"/>
      <c r="M864" s="4"/>
      <c r="N864" s="4"/>
      <c r="O864" s="4"/>
      <c r="P864" s="4"/>
      <c r="Q864" s="4"/>
      <c r="R864" s="4"/>
      <c r="S864" s="4"/>
      <c r="T864" s="4"/>
      <c r="U864" s="4"/>
      <c r="V864" s="4"/>
      <c r="W864" s="4"/>
      <c r="X864" s="4"/>
      <c r="Y864" s="4"/>
      <c r="Z864" s="4"/>
      <c r="AA864" s="4"/>
    </row>
    <row r="865" ht="15.75" customHeight="1">
      <c r="A865" s="37"/>
      <c r="B865" s="37"/>
      <c r="C865" s="37"/>
      <c r="D865" s="38"/>
      <c r="E865" s="4"/>
      <c r="F865" s="47"/>
      <c r="G865" s="47"/>
      <c r="H865" s="4"/>
      <c r="I865" s="4"/>
      <c r="J865" s="4"/>
      <c r="K865" s="4"/>
      <c r="L865" s="4"/>
      <c r="M865" s="4"/>
      <c r="N865" s="4"/>
      <c r="O865" s="4"/>
      <c r="P865" s="4"/>
      <c r="Q865" s="4"/>
      <c r="R865" s="4"/>
      <c r="S865" s="4"/>
      <c r="T865" s="4"/>
      <c r="U865" s="4"/>
      <c r="V865" s="4"/>
      <c r="W865" s="4"/>
      <c r="X865" s="4"/>
      <c r="Y865" s="4"/>
      <c r="Z865" s="4"/>
      <c r="AA865" s="4"/>
    </row>
    <row r="866" ht="15.75" customHeight="1">
      <c r="A866" s="37"/>
      <c r="B866" s="37"/>
      <c r="C866" s="37"/>
      <c r="D866" s="38"/>
      <c r="E866" s="4"/>
      <c r="F866" s="47"/>
      <c r="G866" s="47"/>
      <c r="H866" s="4"/>
      <c r="I866" s="4"/>
      <c r="J866" s="4"/>
      <c r="K866" s="4"/>
      <c r="L866" s="4"/>
      <c r="M866" s="4"/>
      <c r="N866" s="4"/>
      <c r="O866" s="4"/>
      <c r="P866" s="4"/>
      <c r="Q866" s="4"/>
      <c r="R866" s="4"/>
      <c r="S866" s="4"/>
      <c r="T866" s="4"/>
      <c r="U866" s="4"/>
      <c r="V866" s="4"/>
      <c r="W866" s="4"/>
      <c r="X866" s="4"/>
      <c r="Y866" s="4"/>
      <c r="Z866" s="4"/>
      <c r="AA866" s="4"/>
    </row>
    <row r="867" ht="15.75" customHeight="1">
      <c r="A867" s="37"/>
      <c r="B867" s="37"/>
      <c r="C867" s="37"/>
      <c r="D867" s="38"/>
      <c r="E867" s="4"/>
      <c r="F867" s="47"/>
      <c r="G867" s="47"/>
      <c r="H867" s="4"/>
      <c r="I867" s="4"/>
      <c r="J867" s="4"/>
      <c r="K867" s="4"/>
      <c r="L867" s="4"/>
      <c r="M867" s="4"/>
      <c r="N867" s="4"/>
      <c r="O867" s="4"/>
      <c r="P867" s="4"/>
      <c r="Q867" s="4"/>
      <c r="R867" s="4"/>
      <c r="S867" s="4"/>
      <c r="T867" s="4"/>
      <c r="U867" s="4"/>
      <c r="V867" s="4"/>
      <c r="W867" s="4"/>
      <c r="X867" s="4"/>
      <c r="Y867" s="4"/>
      <c r="Z867" s="4"/>
      <c r="AA867" s="4"/>
    </row>
    <row r="868" ht="15.75" customHeight="1">
      <c r="A868" s="37"/>
      <c r="B868" s="37"/>
      <c r="C868" s="37"/>
      <c r="D868" s="38"/>
      <c r="E868" s="4"/>
      <c r="F868" s="47"/>
      <c r="G868" s="47"/>
      <c r="H868" s="4"/>
      <c r="I868" s="4"/>
      <c r="J868" s="4"/>
      <c r="K868" s="4"/>
      <c r="L868" s="4"/>
      <c r="M868" s="4"/>
      <c r="N868" s="4"/>
      <c r="O868" s="4"/>
      <c r="P868" s="4"/>
      <c r="Q868" s="4"/>
      <c r="R868" s="4"/>
      <c r="S868" s="4"/>
      <c r="T868" s="4"/>
      <c r="U868" s="4"/>
      <c r="V868" s="4"/>
      <c r="W868" s="4"/>
      <c r="X868" s="4"/>
      <c r="Y868" s="4"/>
      <c r="Z868" s="4"/>
      <c r="AA868" s="4"/>
    </row>
    <row r="869" ht="15.75" customHeight="1">
      <c r="A869" s="37"/>
      <c r="B869" s="37"/>
      <c r="C869" s="37"/>
      <c r="D869" s="38"/>
      <c r="E869" s="4"/>
      <c r="F869" s="47"/>
      <c r="G869" s="47"/>
      <c r="H869" s="4"/>
      <c r="I869" s="4"/>
      <c r="J869" s="4"/>
      <c r="K869" s="4"/>
      <c r="L869" s="4"/>
      <c r="M869" s="4"/>
      <c r="N869" s="4"/>
      <c r="O869" s="4"/>
      <c r="P869" s="4"/>
      <c r="Q869" s="4"/>
      <c r="R869" s="4"/>
      <c r="S869" s="4"/>
      <c r="T869" s="4"/>
      <c r="U869" s="4"/>
      <c r="V869" s="4"/>
      <c r="W869" s="4"/>
      <c r="X869" s="4"/>
      <c r="Y869" s="4"/>
      <c r="Z869" s="4"/>
      <c r="AA869" s="4"/>
    </row>
    <row r="870" ht="15.75" customHeight="1">
      <c r="A870" s="37"/>
      <c r="B870" s="37"/>
      <c r="C870" s="37"/>
      <c r="D870" s="38"/>
      <c r="E870" s="4"/>
      <c r="F870" s="47"/>
      <c r="G870" s="47"/>
      <c r="H870" s="4"/>
      <c r="I870" s="4"/>
      <c r="J870" s="4"/>
      <c r="K870" s="4"/>
      <c r="L870" s="4"/>
      <c r="M870" s="4"/>
      <c r="N870" s="4"/>
      <c r="O870" s="4"/>
      <c r="P870" s="4"/>
      <c r="Q870" s="4"/>
      <c r="R870" s="4"/>
      <c r="S870" s="4"/>
      <c r="T870" s="4"/>
      <c r="U870" s="4"/>
      <c r="V870" s="4"/>
      <c r="W870" s="4"/>
      <c r="X870" s="4"/>
      <c r="Y870" s="4"/>
      <c r="Z870" s="4"/>
      <c r="AA870" s="4"/>
    </row>
    <row r="871" ht="15.75" customHeight="1">
      <c r="A871" s="37"/>
      <c r="B871" s="37"/>
      <c r="C871" s="37"/>
      <c r="D871" s="38"/>
      <c r="E871" s="4"/>
      <c r="F871" s="47"/>
      <c r="G871" s="47"/>
      <c r="H871" s="4"/>
      <c r="I871" s="4"/>
      <c r="J871" s="4"/>
      <c r="K871" s="4"/>
      <c r="L871" s="4"/>
      <c r="M871" s="4"/>
      <c r="N871" s="4"/>
      <c r="O871" s="4"/>
      <c r="P871" s="4"/>
      <c r="Q871" s="4"/>
      <c r="R871" s="4"/>
      <c r="S871" s="4"/>
      <c r="T871" s="4"/>
      <c r="U871" s="4"/>
      <c r="V871" s="4"/>
      <c r="W871" s="4"/>
      <c r="X871" s="4"/>
      <c r="Y871" s="4"/>
      <c r="Z871" s="4"/>
      <c r="AA871" s="4"/>
    </row>
    <row r="872" ht="15.75" customHeight="1">
      <c r="A872" s="37"/>
      <c r="B872" s="37"/>
      <c r="C872" s="37"/>
      <c r="D872" s="38"/>
      <c r="E872" s="4"/>
      <c r="F872" s="47"/>
      <c r="G872" s="47"/>
      <c r="H872" s="4"/>
      <c r="I872" s="4"/>
      <c r="J872" s="4"/>
      <c r="K872" s="4"/>
      <c r="L872" s="4"/>
      <c r="M872" s="4"/>
      <c r="N872" s="4"/>
      <c r="O872" s="4"/>
      <c r="P872" s="4"/>
      <c r="Q872" s="4"/>
      <c r="R872" s="4"/>
      <c r="S872" s="4"/>
      <c r="T872" s="4"/>
      <c r="U872" s="4"/>
      <c r="V872" s="4"/>
      <c r="W872" s="4"/>
      <c r="X872" s="4"/>
      <c r="Y872" s="4"/>
      <c r="Z872" s="4"/>
      <c r="AA872" s="4"/>
    </row>
    <row r="873" ht="15.75" customHeight="1">
      <c r="A873" s="37"/>
      <c r="B873" s="37"/>
      <c r="C873" s="37"/>
      <c r="D873" s="38"/>
      <c r="E873" s="4"/>
      <c r="F873" s="47"/>
      <c r="G873" s="47"/>
      <c r="H873" s="4"/>
      <c r="I873" s="4"/>
      <c r="J873" s="4"/>
      <c r="K873" s="4"/>
      <c r="L873" s="4"/>
      <c r="M873" s="4"/>
      <c r="N873" s="4"/>
      <c r="O873" s="4"/>
      <c r="P873" s="4"/>
      <c r="Q873" s="4"/>
      <c r="R873" s="4"/>
      <c r="S873" s="4"/>
      <c r="T873" s="4"/>
      <c r="U873" s="4"/>
      <c r="V873" s="4"/>
      <c r="W873" s="4"/>
      <c r="X873" s="4"/>
      <c r="Y873" s="4"/>
      <c r="Z873" s="4"/>
      <c r="AA873" s="4"/>
    </row>
    <row r="874" ht="15.75" customHeight="1">
      <c r="A874" s="37"/>
      <c r="B874" s="37"/>
      <c r="C874" s="37"/>
      <c r="D874" s="38"/>
      <c r="E874" s="4"/>
      <c r="F874" s="47"/>
      <c r="G874" s="47"/>
      <c r="H874" s="4"/>
      <c r="I874" s="4"/>
      <c r="J874" s="4"/>
      <c r="K874" s="4"/>
      <c r="L874" s="4"/>
      <c r="M874" s="4"/>
      <c r="N874" s="4"/>
      <c r="O874" s="4"/>
      <c r="P874" s="4"/>
      <c r="Q874" s="4"/>
      <c r="R874" s="4"/>
      <c r="S874" s="4"/>
      <c r="T874" s="4"/>
      <c r="U874" s="4"/>
      <c r="V874" s="4"/>
      <c r="W874" s="4"/>
      <c r="X874" s="4"/>
      <c r="Y874" s="4"/>
      <c r="Z874" s="4"/>
      <c r="AA874" s="4"/>
    </row>
    <row r="875" ht="15.75" customHeight="1">
      <c r="A875" s="37"/>
      <c r="B875" s="37"/>
      <c r="C875" s="37"/>
      <c r="D875" s="38"/>
      <c r="E875" s="4"/>
      <c r="F875" s="47"/>
      <c r="G875" s="47"/>
      <c r="H875" s="4"/>
      <c r="I875" s="4"/>
      <c r="J875" s="4"/>
      <c r="K875" s="4"/>
      <c r="L875" s="4"/>
      <c r="M875" s="4"/>
      <c r="N875" s="4"/>
      <c r="O875" s="4"/>
      <c r="P875" s="4"/>
      <c r="Q875" s="4"/>
      <c r="R875" s="4"/>
      <c r="S875" s="4"/>
      <c r="T875" s="4"/>
      <c r="U875" s="4"/>
      <c r="V875" s="4"/>
      <c r="W875" s="4"/>
      <c r="X875" s="4"/>
      <c r="Y875" s="4"/>
      <c r="Z875" s="4"/>
      <c r="AA875" s="4"/>
    </row>
    <row r="876" ht="15.75" customHeight="1">
      <c r="A876" s="37"/>
      <c r="B876" s="37"/>
      <c r="C876" s="37"/>
      <c r="D876" s="38"/>
      <c r="E876" s="4"/>
      <c r="F876" s="47"/>
      <c r="G876" s="47"/>
      <c r="H876" s="4"/>
      <c r="I876" s="4"/>
      <c r="J876" s="4"/>
      <c r="K876" s="4"/>
      <c r="L876" s="4"/>
      <c r="M876" s="4"/>
      <c r="N876" s="4"/>
      <c r="O876" s="4"/>
      <c r="P876" s="4"/>
      <c r="Q876" s="4"/>
      <c r="R876" s="4"/>
      <c r="S876" s="4"/>
      <c r="T876" s="4"/>
      <c r="U876" s="4"/>
      <c r="V876" s="4"/>
      <c r="W876" s="4"/>
      <c r="X876" s="4"/>
      <c r="Y876" s="4"/>
      <c r="Z876" s="4"/>
      <c r="AA876" s="4"/>
    </row>
    <row r="877" ht="15.75" customHeight="1">
      <c r="A877" s="37"/>
      <c r="B877" s="37"/>
      <c r="C877" s="37"/>
      <c r="D877" s="38"/>
      <c r="E877" s="4"/>
      <c r="F877" s="47"/>
      <c r="G877" s="47"/>
      <c r="H877" s="4"/>
      <c r="I877" s="4"/>
      <c r="J877" s="4"/>
      <c r="K877" s="4"/>
      <c r="L877" s="4"/>
      <c r="M877" s="4"/>
      <c r="N877" s="4"/>
      <c r="O877" s="4"/>
      <c r="P877" s="4"/>
      <c r="Q877" s="4"/>
      <c r="R877" s="4"/>
      <c r="S877" s="4"/>
      <c r="T877" s="4"/>
      <c r="U877" s="4"/>
      <c r="V877" s="4"/>
      <c r="W877" s="4"/>
      <c r="X877" s="4"/>
      <c r="Y877" s="4"/>
      <c r="Z877" s="4"/>
      <c r="AA877" s="4"/>
    </row>
    <row r="878" ht="15.75" customHeight="1">
      <c r="A878" s="37"/>
      <c r="B878" s="37"/>
      <c r="C878" s="37"/>
      <c r="D878" s="38"/>
      <c r="E878" s="4"/>
      <c r="F878" s="47"/>
      <c r="G878" s="47"/>
      <c r="H878" s="4"/>
      <c r="I878" s="4"/>
      <c r="J878" s="4"/>
      <c r="K878" s="4"/>
      <c r="L878" s="4"/>
      <c r="M878" s="4"/>
      <c r="N878" s="4"/>
      <c r="O878" s="4"/>
      <c r="P878" s="4"/>
      <c r="Q878" s="4"/>
      <c r="R878" s="4"/>
      <c r="S878" s="4"/>
      <c r="T878" s="4"/>
      <c r="U878" s="4"/>
      <c r="V878" s="4"/>
      <c r="W878" s="4"/>
      <c r="X878" s="4"/>
      <c r="Y878" s="4"/>
      <c r="Z878" s="4"/>
      <c r="AA878" s="4"/>
    </row>
    <row r="879" ht="15.75" customHeight="1">
      <c r="A879" s="37"/>
      <c r="B879" s="37"/>
      <c r="C879" s="37"/>
      <c r="D879" s="38"/>
      <c r="E879" s="4"/>
      <c r="F879" s="47"/>
      <c r="G879" s="47"/>
      <c r="H879" s="4"/>
      <c r="I879" s="4"/>
      <c r="J879" s="4"/>
      <c r="K879" s="4"/>
      <c r="L879" s="4"/>
      <c r="M879" s="4"/>
      <c r="N879" s="4"/>
      <c r="O879" s="4"/>
      <c r="P879" s="4"/>
      <c r="Q879" s="4"/>
      <c r="R879" s="4"/>
      <c r="S879" s="4"/>
      <c r="T879" s="4"/>
      <c r="U879" s="4"/>
      <c r="V879" s="4"/>
      <c r="W879" s="4"/>
      <c r="X879" s="4"/>
      <c r="Y879" s="4"/>
      <c r="Z879" s="4"/>
      <c r="AA879" s="4"/>
    </row>
    <row r="880" ht="15.75" customHeight="1">
      <c r="A880" s="37"/>
      <c r="B880" s="37"/>
      <c r="C880" s="37"/>
      <c r="D880" s="38"/>
      <c r="E880" s="4"/>
      <c r="F880" s="47"/>
      <c r="G880" s="47"/>
      <c r="H880" s="4"/>
      <c r="I880" s="4"/>
      <c r="J880" s="4"/>
      <c r="K880" s="4"/>
      <c r="L880" s="4"/>
      <c r="M880" s="4"/>
      <c r="N880" s="4"/>
      <c r="O880" s="4"/>
      <c r="P880" s="4"/>
      <c r="Q880" s="4"/>
      <c r="R880" s="4"/>
      <c r="S880" s="4"/>
      <c r="T880" s="4"/>
      <c r="U880" s="4"/>
      <c r="V880" s="4"/>
      <c r="W880" s="4"/>
      <c r="X880" s="4"/>
      <c r="Y880" s="4"/>
      <c r="Z880" s="4"/>
      <c r="AA880" s="4"/>
    </row>
    <row r="881" ht="15.75" customHeight="1">
      <c r="A881" s="37"/>
      <c r="B881" s="37"/>
      <c r="C881" s="37"/>
      <c r="D881" s="38"/>
      <c r="E881" s="4"/>
      <c r="F881" s="47"/>
      <c r="G881" s="47"/>
      <c r="H881" s="4"/>
      <c r="I881" s="4"/>
      <c r="J881" s="4"/>
      <c r="K881" s="4"/>
      <c r="L881" s="4"/>
      <c r="M881" s="4"/>
      <c r="N881" s="4"/>
      <c r="O881" s="4"/>
      <c r="P881" s="4"/>
      <c r="Q881" s="4"/>
      <c r="R881" s="4"/>
      <c r="S881" s="4"/>
      <c r="T881" s="4"/>
      <c r="U881" s="4"/>
      <c r="V881" s="4"/>
      <c r="W881" s="4"/>
      <c r="X881" s="4"/>
      <c r="Y881" s="4"/>
      <c r="Z881" s="4"/>
      <c r="AA881" s="4"/>
    </row>
    <row r="882" ht="15.75" customHeight="1">
      <c r="A882" s="37"/>
      <c r="B882" s="37"/>
      <c r="C882" s="37"/>
      <c r="D882" s="38"/>
      <c r="E882" s="4"/>
      <c r="F882" s="47"/>
      <c r="G882" s="47"/>
      <c r="H882" s="4"/>
      <c r="I882" s="4"/>
      <c r="J882" s="4"/>
      <c r="K882" s="4"/>
      <c r="L882" s="4"/>
      <c r="M882" s="4"/>
      <c r="N882" s="4"/>
      <c r="O882" s="4"/>
      <c r="P882" s="4"/>
      <c r="Q882" s="4"/>
      <c r="R882" s="4"/>
      <c r="S882" s="4"/>
      <c r="T882" s="4"/>
      <c r="U882" s="4"/>
      <c r="V882" s="4"/>
      <c r="W882" s="4"/>
      <c r="X882" s="4"/>
      <c r="Y882" s="4"/>
      <c r="Z882" s="4"/>
      <c r="AA882" s="4"/>
    </row>
    <row r="883" ht="15.75" customHeight="1">
      <c r="A883" s="37"/>
      <c r="B883" s="37"/>
      <c r="C883" s="37"/>
      <c r="D883" s="38"/>
      <c r="E883" s="4"/>
      <c r="F883" s="47"/>
      <c r="G883" s="47"/>
      <c r="H883" s="4"/>
      <c r="I883" s="4"/>
      <c r="J883" s="4"/>
      <c r="K883" s="4"/>
      <c r="L883" s="4"/>
      <c r="M883" s="4"/>
      <c r="N883" s="4"/>
      <c r="O883" s="4"/>
      <c r="P883" s="4"/>
      <c r="Q883" s="4"/>
      <c r="R883" s="4"/>
      <c r="S883" s="4"/>
      <c r="T883" s="4"/>
      <c r="U883" s="4"/>
      <c r="V883" s="4"/>
      <c r="W883" s="4"/>
      <c r="X883" s="4"/>
      <c r="Y883" s="4"/>
      <c r="Z883" s="4"/>
      <c r="AA883" s="4"/>
    </row>
    <row r="884" ht="15.75" customHeight="1">
      <c r="A884" s="37"/>
      <c r="B884" s="37"/>
      <c r="C884" s="37"/>
      <c r="D884" s="38"/>
      <c r="E884" s="4"/>
      <c r="F884" s="47"/>
      <c r="G884" s="47"/>
      <c r="H884" s="4"/>
      <c r="I884" s="4"/>
      <c r="J884" s="4"/>
      <c r="K884" s="4"/>
      <c r="L884" s="4"/>
      <c r="M884" s="4"/>
      <c r="N884" s="4"/>
      <c r="O884" s="4"/>
      <c r="P884" s="4"/>
      <c r="Q884" s="4"/>
      <c r="R884" s="4"/>
      <c r="S884" s="4"/>
      <c r="T884" s="4"/>
      <c r="U884" s="4"/>
      <c r="V884" s="4"/>
      <c r="W884" s="4"/>
      <c r="X884" s="4"/>
      <c r="Y884" s="4"/>
      <c r="Z884" s="4"/>
      <c r="AA884" s="4"/>
    </row>
    <row r="885" ht="15.75" customHeight="1">
      <c r="A885" s="37"/>
      <c r="B885" s="37"/>
      <c r="C885" s="37"/>
      <c r="D885" s="38"/>
      <c r="E885" s="4"/>
      <c r="F885" s="47"/>
      <c r="G885" s="47"/>
      <c r="H885" s="4"/>
      <c r="I885" s="4"/>
      <c r="J885" s="4"/>
      <c r="K885" s="4"/>
      <c r="L885" s="4"/>
      <c r="M885" s="4"/>
      <c r="N885" s="4"/>
      <c r="O885" s="4"/>
      <c r="P885" s="4"/>
      <c r="Q885" s="4"/>
      <c r="R885" s="4"/>
      <c r="S885" s="4"/>
      <c r="T885" s="4"/>
      <c r="U885" s="4"/>
      <c r="V885" s="4"/>
      <c r="W885" s="4"/>
      <c r="X885" s="4"/>
      <c r="Y885" s="4"/>
      <c r="Z885" s="4"/>
      <c r="AA885" s="4"/>
    </row>
    <row r="886" ht="15.75" customHeight="1">
      <c r="A886" s="37"/>
      <c r="B886" s="37"/>
      <c r="C886" s="37"/>
      <c r="D886" s="38"/>
      <c r="E886" s="4"/>
      <c r="F886" s="47"/>
      <c r="G886" s="47"/>
      <c r="H886" s="4"/>
      <c r="I886" s="4"/>
      <c r="J886" s="4"/>
      <c r="K886" s="4"/>
      <c r="L886" s="4"/>
      <c r="M886" s="4"/>
      <c r="N886" s="4"/>
      <c r="O886" s="4"/>
      <c r="P886" s="4"/>
      <c r="Q886" s="4"/>
      <c r="R886" s="4"/>
      <c r="S886" s="4"/>
      <c r="T886" s="4"/>
      <c r="U886" s="4"/>
      <c r="V886" s="4"/>
      <c r="W886" s="4"/>
      <c r="X886" s="4"/>
      <c r="Y886" s="4"/>
      <c r="Z886" s="4"/>
      <c r="AA886" s="4"/>
    </row>
    <row r="887" ht="15.75" customHeight="1">
      <c r="A887" s="37"/>
      <c r="B887" s="37"/>
      <c r="C887" s="37"/>
      <c r="D887" s="38"/>
      <c r="E887" s="4"/>
      <c r="F887" s="47"/>
      <c r="G887" s="47"/>
      <c r="H887" s="4"/>
      <c r="I887" s="4"/>
      <c r="J887" s="4"/>
      <c r="K887" s="4"/>
      <c r="L887" s="4"/>
      <c r="M887" s="4"/>
      <c r="N887" s="4"/>
      <c r="O887" s="4"/>
      <c r="P887" s="4"/>
      <c r="Q887" s="4"/>
      <c r="R887" s="4"/>
      <c r="S887" s="4"/>
      <c r="T887" s="4"/>
      <c r="U887" s="4"/>
      <c r="V887" s="4"/>
      <c r="W887" s="4"/>
      <c r="X887" s="4"/>
      <c r="Y887" s="4"/>
      <c r="Z887" s="4"/>
      <c r="AA887" s="4"/>
    </row>
    <row r="888" ht="15.75" customHeight="1">
      <c r="A888" s="37"/>
      <c r="B888" s="37"/>
      <c r="C888" s="37"/>
      <c r="D888" s="38"/>
      <c r="E888" s="4"/>
      <c r="F888" s="47"/>
      <c r="G888" s="47"/>
      <c r="H888" s="4"/>
      <c r="I888" s="4"/>
      <c r="J888" s="4"/>
      <c r="K888" s="4"/>
      <c r="L888" s="4"/>
      <c r="M888" s="4"/>
      <c r="N888" s="4"/>
      <c r="O888" s="4"/>
      <c r="P888" s="4"/>
      <c r="Q888" s="4"/>
      <c r="R888" s="4"/>
      <c r="S888" s="4"/>
      <c r="T888" s="4"/>
      <c r="U888" s="4"/>
      <c r="V888" s="4"/>
      <c r="W888" s="4"/>
      <c r="X888" s="4"/>
      <c r="Y888" s="4"/>
      <c r="Z888" s="4"/>
      <c r="AA888" s="4"/>
    </row>
    <row r="889" ht="15.75" customHeight="1">
      <c r="A889" s="37"/>
      <c r="B889" s="37"/>
      <c r="C889" s="37"/>
      <c r="D889" s="38"/>
      <c r="E889" s="4"/>
      <c r="F889" s="47"/>
      <c r="G889" s="47"/>
      <c r="H889" s="4"/>
      <c r="I889" s="4"/>
      <c r="J889" s="4"/>
      <c r="K889" s="4"/>
      <c r="L889" s="4"/>
      <c r="M889" s="4"/>
      <c r="N889" s="4"/>
      <c r="O889" s="4"/>
      <c r="P889" s="4"/>
      <c r="Q889" s="4"/>
      <c r="R889" s="4"/>
      <c r="S889" s="4"/>
      <c r="T889" s="4"/>
      <c r="U889" s="4"/>
      <c r="V889" s="4"/>
      <c r="W889" s="4"/>
      <c r="X889" s="4"/>
      <c r="Y889" s="4"/>
      <c r="Z889" s="4"/>
      <c r="AA889" s="4"/>
    </row>
    <row r="890" ht="15.75" customHeight="1">
      <c r="A890" s="37"/>
      <c r="B890" s="37"/>
      <c r="C890" s="37"/>
      <c r="D890" s="38"/>
      <c r="E890" s="4"/>
      <c r="F890" s="47"/>
      <c r="G890" s="47"/>
      <c r="H890" s="4"/>
      <c r="I890" s="4"/>
      <c r="J890" s="4"/>
      <c r="K890" s="4"/>
      <c r="L890" s="4"/>
      <c r="M890" s="4"/>
      <c r="N890" s="4"/>
      <c r="O890" s="4"/>
      <c r="P890" s="4"/>
      <c r="Q890" s="4"/>
      <c r="R890" s="4"/>
      <c r="S890" s="4"/>
      <c r="T890" s="4"/>
      <c r="U890" s="4"/>
      <c r="V890" s="4"/>
      <c r="W890" s="4"/>
      <c r="X890" s="4"/>
      <c r="Y890" s="4"/>
      <c r="Z890" s="4"/>
      <c r="AA890" s="4"/>
    </row>
    <row r="891" ht="15.75" customHeight="1">
      <c r="A891" s="37"/>
      <c r="B891" s="37"/>
      <c r="C891" s="37"/>
      <c r="D891" s="38"/>
      <c r="E891" s="4"/>
      <c r="F891" s="47"/>
      <c r="G891" s="47"/>
      <c r="H891" s="4"/>
      <c r="I891" s="4"/>
      <c r="J891" s="4"/>
      <c r="K891" s="4"/>
      <c r="L891" s="4"/>
      <c r="M891" s="4"/>
      <c r="N891" s="4"/>
      <c r="O891" s="4"/>
      <c r="P891" s="4"/>
      <c r="Q891" s="4"/>
      <c r="R891" s="4"/>
      <c r="S891" s="4"/>
      <c r="T891" s="4"/>
      <c r="U891" s="4"/>
      <c r="V891" s="4"/>
      <c r="W891" s="4"/>
      <c r="X891" s="4"/>
      <c r="Y891" s="4"/>
      <c r="Z891" s="4"/>
      <c r="AA891" s="4"/>
    </row>
    <row r="892" ht="15.75" customHeight="1">
      <c r="A892" s="37"/>
      <c r="B892" s="37"/>
      <c r="C892" s="37"/>
      <c r="D892" s="38"/>
      <c r="E892" s="4"/>
      <c r="F892" s="47"/>
      <c r="G892" s="47"/>
      <c r="H892" s="4"/>
      <c r="I892" s="4"/>
      <c r="J892" s="4"/>
      <c r="K892" s="4"/>
      <c r="L892" s="4"/>
      <c r="M892" s="4"/>
      <c r="N892" s="4"/>
      <c r="O892" s="4"/>
      <c r="P892" s="4"/>
      <c r="Q892" s="4"/>
      <c r="R892" s="4"/>
      <c r="S892" s="4"/>
      <c r="T892" s="4"/>
      <c r="U892" s="4"/>
      <c r="V892" s="4"/>
      <c r="W892" s="4"/>
      <c r="X892" s="4"/>
      <c r="Y892" s="4"/>
      <c r="Z892" s="4"/>
      <c r="AA892" s="4"/>
    </row>
    <row r="893" ht="15.75" customHeight="1">
      <c r="A893" s="37"/>
      <c r="B893" s="37"/>
      <c r="C893" s="37"/>
      <c r="D893" s="38"/>
      <c r="E893" s="4"/>
      <c r="F893" s="47"/>
      <c r="G893" s="47"/>
      <c r="H893" s="4"/>
      <c r="I893" s="4"/>
      <c r="J893" s="4"/>
      <c r="K893" s="4"/>
      <c r="L893" s="4"/>
      <c r="M893" s="4"/>
      <c r="N893" s="4"/>
      <c r="O893" s="4"/>
      <c r="P893" s="4"/>
      <c r="Q893" s="4"/>
      <c r="R893" s="4"/>
      <c r="S893" s="4"/>
      <c r="T893" s="4"/>
      <c r="U893" s="4"/>
      <c r="V893" s="4"/>
      <c r="W893" s="4"/>
      <c r="X893" s="4"/>
      <c r="Y893" s="4"/>
      <c r="Z893" s="4"/>
      <c r="AA893" s="4"/>
    </row>
    <row r="894" ht="15.75" customHeight="1">
      <c r="A894" s="37"/>
      <c r="B894" s="37"/>
      <c r="C894" s="37"/>
      <c r="D894" s="38"/>
      <c r="E894" s="4"/>
      <c r="F894" s="47"/>
      <c r="G894" s="47"/>
      <c r="H894" s="4"/>
      <c r="I894" s="4"/>
      <c r="J894" s="4"/>
      <c r="K894" s="4"/>
      <c r="L894" s="4"/>
      <c r="M894" s="4"/>
      <c r="N894" s="4"/>
      <c r="O894" s="4"/>
      <c r="P894" s="4"/>
      <c r="Q894" s="4"/>
      <c r="R894" s="4"/>
      <c r="S894" s="4"/>
      <c r="T894" s="4"/>
      <c r="U894" s="4"/>
      <c r="V894" s="4"/>
      <c r="W894" s="4"/>
      <c r="X894" s="4"/>
      <c r="Y894" s="4"/>
      <c r="Z894" s="4"/>
      <c r="AA894" s="4"/>
    </row>
    <row r="895" ht="15.75" customHeight="1">
      <c r="A895" s="37"/>
      <c r="B895" s="37"/>
      <c r="C895" s="37"/>
      <c r="D895" s="38"/>
      <c r="E895" s="4"/>
      <c r="F895" s="47"/>
      <c r="G895" s="47"/>
      <c r="H895" s="4"/>
      <c r="I895" s="4"/>
      <c r="J895" s="4"/>
      <c r="K895" s="4"/>
      <c r="L895" s="4"/>
      <c r="M895" s="4"/>
      <c r="N895" s="4"/>
      <c r="O895" s="4"/>
      <c r="P895" s="4"/>
      <c r="Q895" s="4"/>
      <c r="R895" s="4"/>
      <c r="S895" s="4"/>
      <c r="T895" s="4"/>
      <c r="U895" s="4"/>
      <c r="V895" s="4"/>
      <c r="W895" s="4"/>
      <c r="X895" s="4"/>
      <c r="Y895" s="4"/>
      <c r="Z895" s="4"/>
      <c r="AA895" s="4"/>
    </row>
    <row r="896" ht="15.75" customHeight="1">
      <c r="A896" s="37"/>
      <c r="B896" s="37"/>
      <c r="C896" s="37"/>
      <c r="D896" s="38"/>
      <c r="E896" s="4"/>
      <c r="F896" s="47"/>
      <c r="G896" s="47"/>
      <c r="H896" s="4"/>
      <c r="I896" s="4"/>
      <c r="J896" s="4"/>
      <c r="K896" s="4"/>
      <c r="L896" s="4"/>
      <c r="M896" s="4"/>
      <c r="N896" s="4"/>
      <c r="O896" s="4"/>
      <c r="P896" s="4"/>
      <c r="Q896" s="4"/>
      <c r="R896" s="4"/>
      <c r="S896" s="4"/>
      <c r="T896" s="4"/>
      <c r="U896" s="4"/>
      <c r="V896" s="4"/>
      <c r="W896" s="4"/>
      <c r="X896" s="4"/>
      <c r="Y896" s="4"/>
      <c r="Z896" s="4"/>
      <c r="AA896" s="4"/>
    </row>
    <row r="897" ht="15.75" customHeight="1">
      <c r="A897" s="37"/>
      <c r="B897" s="37"/>
      <c r="C897" s="37"/>
      <c r="D897" s="38"/>
      <c r="E897" s="4"/>
      <c r="F897" s="47"/>
      <c r="G897" s="47"/>
      <c r="H897" s="4"/>
      <c r="I897" s="4"/>
      <c r="J897" s="4"/>
      <c r="K897" s="4"/>
      <c r="L897" s="4"/>
      <c r="M897" s="4"/>
      <c r="N897" s="4"/>
      <c r="O897" s="4"/>
      <c r="P897" s="4"/>
      <c r="Q897" s="4"/>
      <c r="R897" s="4"/>
      <c r="S897" s="4"/>
      <c r="T897" s="4"/>
      <c r="U897" s="4"/>
      <c r="V897" s="4"/>
      <c r="W897" s="4"/>
      <c r="X897" s="4"/>
      <c r="Y897" s="4"/>
      <c r="Z897" s="4"/>
      <c r="AA897" s="4"/>
    </row>
    <row r="898" ht="15.75" customHeight="1">
      <c r="A898" s="37"/>
      <c r="B898" s="37"/>
      <c r="C898" s="37"/>
      <c r="D898" s="38"/>
      <c r="E898" s="4"/>
      <c r="F898" s="47"/>
      <c r="G898" s="47"/>
      <c r="H898" s="4"/>
      <c r="I898" s="4"/>
      <c r="J898" s="4"/>
      <c r="K898" s="4"/>
      <c r="L898" s="4"/>
      <c r="M898" s="4"/>
      <c r="N898" s="4"/>
      <c r="O898" s="4"/>
      <c r="P898" s="4"/>
      <c r="Q898" s="4"/>
      <c r="R898" s="4"/>
      <c r="S898" s="4"/>
      <c r="T898" s="4"/>
      <c r="U898" s="4"/>
      <c r="V898" s="4"/>
      <c r="W898" s="4"/>
      <c r="X898" s="4"/>
      <c r="Y898" s="4"/>
      <c r="Z898" s="4"/>
      <c r="AA898" s="4"/>
    </row>
    <row r="899" ht="15.75" customHeight="1">
      <c r="A899" s="37"/>
      <c r="B899" s="37"/>
      <c r="C899" s="37"/>
      <c r="D899" s="38"/>
      <c r="E899" s="4"/>
      <c r="F899" s="47"/>
      <c r="G899" s="47"/>
      <c r="H899" s="4"/>
      <c r="I899" s="4"/>
      <c r="J899" s="4"/>
      <c r="K899" s="4"/>
      <c r="L899" s="4"/>
      <c r="M899" s="4"/>
      <c r="N899" s="4"/>
      <c r="O899" s="4"/>
      <c r="P899" s="4"/>
      <c r="Q899" s="4"/>
      <c r="R899" s="4"/>
      <c r="S899" s="4"/>
      <c r="T899" s="4"/>
      <c r="U899" s="4"/>
      <c r="V899" s="4"/>
      <c r="W899" s="4"/>
      <c r="X899" s="4"/>
      <c r="Y899" s="4"/>
      <c r="Z899" s="4"/>
      <c r="AA899" s="4"/>
    </row>
    <row r="900" ht="15.75" customHeight="1">
      <c r="A900" s="37"/>
      <c r="B900" s="37"/>
      <c r="C900" s="37"/>
      <c r="D900" s="38"/>
      <c r="E900" s="4"/>
      <c r="F900" s="47"/>
      <c r="G900" s="47"/>
      <c r="H900" s="4"/>
      <c r="I900" s="4"/>
      <c r="J900" s="4"/>
      <c r="K900" s="4"/>
      <c r="L900" s="4"/>
      <c r="M900" s="4"/>
      <c r="N900" s="4"/>
      <c r="O900" s="4"/>
      <c r="P900" s="4"/>
      <c r="Q900" s="4"/>
      <c r="R900" s="4"/>
      <c r="S900" s="4"/>
      <c r="T900" s="4"/>
      <c r="U900" s="4"/>
      <c r="V900" s="4"/>
      <c r="W900" s="4"/>
      <c r="X900" s="4"/>
      <c r="Y900" s="4"/>
      <c r="Z900" s="4"/>
      <c r="AA900" s="4"/>
    </row>
    <row r="901" ht="15.75" customHeight="1">
      <c r="A901" s="37"/>
      <c r="B901" s="37"/>
      <c r="C901" s="37"/>
      <c r="D901" s="38"/>
      <c r="E901" s="4"/>
      <c r="F901" s="47"/>
      <c r="G901" s="47"/>
      <c r="H901" s="4"/>
      <c r="I901" s="4"/>
      <c r="J901" s="4"/>
      <c r="K901" s="4"/>
      <c r="L901" s="4"/>
      <c r="M901" s="4"/>
      <c r="N901" s="4"/>
      <c r="O901" s="4"/>
      <c r="P901" s="4"/>
      <c r="Q901" s="4"/>
      <c r="R901" s="4"/>
      <c r="S901" s="4"/>
      <c r="T901" s="4"/>
      <c r="U901" s="4"/>
      <c r="V901" s="4"/>
      <c r="W901" s="4"/>
      <c r="X901" s="4"/>
      <c r="Y901" s="4"/>
      <c r="Z901" s="4"/>
      <c r="AA901" s="4"/>
    </row>
    <row r="902" ht="15.75" customHeight="1">
      <c r="A902" s="37"/>
      <c r="B902" s="37"/>
      <c r="C902" s="37"/>
      <c r="D902" s="38"/>
      <c r="E902" s="4"/>
      <c r="F902" s="47"/>
      <c r="G902" s="47"/>
      <c r="H902" s="4"/>
      <c r="I902" s="4"/>
      <c r="J902" s="4"/>
      <c r="K902" s="4"/>
      <c r="L902" s="4"/>
      <c r="M902" s="4"/>
      <c r="N902" s="4"/>
      <c r="O902" s="4"/>
      <c r="P902" s="4"/>
      <c r="Q902" s="4"/>
      <c r="R902" s="4"/>
      <c r="S902" s="4"/>
      <c r="T902" s="4"/>
      <c r="U902" s="4"/>
      <c r="V902" s="4"/>
      <c r="W902" s="4"/>
      <c r="X902" s="4"/>
      <c r="Y902" s="4"/>
      <c r="Z902" s="4"/>
      <c r="AA902" s="4"/>
    </row>
    <row r="903" ht="15.75" customHeight="1">
      <c r="A903" s="37"/>
      <c r="B903" s="37"/>
      <c r="C903" s="37"/>
      <c r="D903" s="38"/>
      <c r="E903" s="4"/>
      <c r="F903" s="47"/>
      <c r="G903" s="47"/>
      <c r="H903" s="4"/>
      <c r="I903" s="4"/>
      <c r="J903" s="4"/>
      <c r="K903" s="4"/>
      <c r="L903" s="4"/>
      <c r="M903" s="4"/>
      <c r="N903" s="4"/>
      <c r="O903" s="4"/>
      <c r="P903" s="4"/>
      <c r="Q903" s="4"/>
      <c r="R903" s="4"/>
      <c r="S903" s="4"/>
      <c r="T903" s="4"/>
      <c r="U903" s="4"/>
      <c r="V903" s="4"/>
      <c r="W903" s="4"/>
      <c r="X903" s="4"/>
      <c r="Y903" s="4"/>
      <c r="Z903" s="4"/>
      <c r="AA903" s="4"/>
    </row>
    <row r="904" ht="15.75" customHeight="1">
      <c r="A904" s="37"/>
      <c r="B904" s="37"/>
      <c r="C904" s="37"/>
      <c r="D904" s="38"/>
      <c r="E904" s="4"/>
      <c r="F904" s="47"/>
      <c r="G904" s="47"/>
      <c r="H904" s="4"/>
      <c r="I904" s="4"/>
      <c r="J904" s="4"/>
      <c r="K904" s="4"/>
      <c r="L904" s="4"/>
      <c r="M904" s="4"/>
      <c r="N904" s="4"/>
      <c r="O904" s="4"/>
      <c r="P904" s="4"/>
      <c r="Q904" s="4"/>
      <c r="R904" s="4"/>
      <c r="S904" s="4"/>
      <c r="T904" s="4"/>
      <c r="U904" s="4"/>
      <c r="V904" s="4"/>
      <c r="W904" s="4"/>
      <c r="X904" s="4"/>
      <c r="Y904" s="4"/>
      <c r="Z904" s="4"/>
      <c r="AA904" s="4"/>
    </row>
    <row r="905" ht="15.75" customHeight="1">
      <c r="A905" s="37"/>
      <c r="B905" s="37"/>
      <c r="C905" s="37"/>
      <c r="D905" s="38"/>
      <c r="E905" s="4"/>
      <c r="F905" s="47"/>
      <c r="G905" s="47"/>
      <c r="H905" s="4"/>
      <c r="I905" s="4"/>
      <c r="J905" s="4"/>
      <c r="K905" s="4"/>
      <c r="L905" s="4"/>
      <c r="M905" s="4"/>
      <c r="N905" s="4"/>
      <c r="O905" s="4"/>
      <c r="P905" s="4"/>
      <c r="Q905" s="4"/>
      <c r="R905" s="4"/>
      <c r="S905" s="4"/>
      <c r="T905" s="4"/>
      <c r="U905" s="4"/>
      <c r="V905" s="4"/>
      <c r="W905" s="4"/>
      <c r="X905" s="4"/>
      <c r="Y905" s="4"/>
      <c r="Z905" s="4"/>
      <c r="AA905" s="4"/>
    </row>
    <row r="906" ht="15.75" customHeight="1">
      <c r="A906" s="37"/>
      <c r="B906" s="37"/>
      <c r="C906" s="37"/>
      <c r="D906" s="38"/>
      <c r="E906" s="4"/>
      <c r="F906" s="47"/>
      <c r="G906" s="47"/>
      <c r="H906" s="4"/>
      <c r="I906" s="4"/>
      <c r="J906" s="4"/>
      <c r="K906" s="4"/>
      <c r="L906" s="4"/>
      <c r="M906" s="4"/>
      <c r="N906" s="4"/>
      <c r="O906" s="4"/>
      <c r="P906" s="4"/>
      <c r="Q906" s="4"/>
      <c r="R906" s="4"/>
      <c r="S906" s="4"/>
      <c r="T906" s="4"/>
      <c r="U906" s="4"/>
      <c r="V906" s="4"/>
      <c r="W906" s="4"/>
      <c r="X906" s="4"/>
      <c r="Y906" s="4"/>
      <c r="Z906" s="4"/>
      <c r="AA906" s="4"/>
    </row>
    <row r="907" ht="15.75" customHeight="1">
      <c r="A907" s="37"/>
      <c r="B907" s="37"/>
      <c r="C907" s="37"/>
      <c r="D907" s="38"/>
      <c r="E907" s="4"/>
      <c r="F907" s="47"/>
      <c r="G907" s="47"/>
      <c r="H907" s="4"/>
      <c r="I907" s="4"/>
      <c r="J907" s="4"/>
      <c r="K907" s="4"/>
      <c r="L907" s="4"/>
      <c r="M907" s="4"/>
      <c r="N907" s="4"/>
      <c r="O907" s="4"/>
      <c r="P907" s="4"/>
      <c r="Q907" s="4"/>
      <c r="R907" s="4"/>
      <c r="S907" s="4"/>
      <c r="T907" s="4"/>
      <c r="U907" s="4"/>
      <c r="V907" s="4"/>
      <c r="W907" s="4"/>
      <c r="X907" s="4"/>
      <c r="Y907" s="4"/>
      <c r="Z907" s="4"/>
      <c r="AA907" s="4"/>
    </row>
    <row r="908" ht="15.75" customHeight="1">
      <c r="A908" s="37"/>
      <c r="B908" s="37"/>
      <c r="C908" s="37"/>
      <c r="D908" s="38"/>
      <c r="E908" s="4"/>
      <c r="F908" s="47"/>
      <c r="G908" s="47"/>
      <c r="H908" s="4"/>
      <c r="I908" s="4"/>
      <c r="J908" s="4"/>
      <c r="K908" s="4"/>
      <c r="L908" s="4"/>
      <c r="M908" s="4"/>
      <c r="N908" s="4"/>
      <c r="O908" s="4"/>
      <c r="P908" s="4"/>
      <c r="Q908" s="4"/>
      <c r="R908" s="4"/>
      <c r="S908" s="4"/>
      <c r="T908" s="4"/>
      <c r="U908" s="4"/>
      <c r="V908" s="4"/>
      <c r="W908" s="4"/>
      <c r="X908" s="4"/>
      <c r="Y908" s="4"/>
      <c r="Z908" s="4"/>
      <c r="AA908" s="4"/>
    </row>
    <row r="909" ht="15.75" customHeight="1">
      <c r="A909" s="37"/>
      <c r="B909" s="37"/>
      <c r="C909" s="37"/>
      <c r="D909" s="38"/>
      <c r="E909" s="4"/>
      <c r="F909" s="47"/>
      <c r="G909" s="47"/>
      <c r="H909" s="4"/>
      <c r="I909" s="4"/>
      <c r="J909" s="4"/>
      <c r="K909" s="4"/>
      <c r="L909" s="4"/>
      <c r="M909" s="4"/>
      <c r="N909" s="4"/>
      <c r="O909" s="4"/>
      <c r="P909" s="4"/>
      <c r="Q909" s="4"/>
      <c r="R909" s="4"/>
      <c r="S909" s="4"/>
      <c r="T909" s="4"/>
      <c r="U909" s="4"/>
      <c r="V909" s="4"/>
      <c r="W909" s="4"/>
      <c r="X909" s="4"/>
      <c r="Y909" s="4"/>
      <c r="Z909" s="4"/>
      <c r="AA909" s="4"/>
    </row>
    <row r="910" ht="15.75" customHeight="1">
      <c r="A910" s="37"/>
      <c r="B910" s="37"/>
      <c r="C910" s="37"/>
      <c r="D910" s="38"/>
      <c r="E910" s="4"/>
      <c r="F910" s="47"/>
      <c r="G910" s="47"/>
      <c r="H910" s="4"/>
      <c r="I910" s="4"/>
      <c r="J910" s="4"/>
      <c r="K910" s="4"/>
      <c r="L910" s="4"/>
      <c r="M910" s="4"/>
      <c r="N910" s="4"/>
      <c r="O910" s="4"/>
      <c r="P910" s="4"/>
      <c r="Q910" s="4"/>
      <c r="R910" s="4"/>
      <c r="S910" s="4"/>
      <c r="T910" s="4"/>
      <c r="U910" s="4"/>
      <c r="V910" s="4"/>
      <c r="W910" s="4"/>
      <c r="X910" s="4"/>
      <c r="Y910" s="4"/>
      <c r="Z910" s="4"/>
      <c r="AA910" s="4"/>
    </row>
    <row r="911" ht="15.75" customHeight="1">
      <c r="A911" s="37"/>
      <c r="B911" s="37"/>
      <c r="C911" s="37"/>
      <c r="D911" s="38"/>
      <c r="E911" s="4"/>
      <c r="F911" s="47"/>
      <c r="G911" s="47"/>
      <c r="H911" s="4"/>
      <c r="I911" s="4"/>
      <c r="J911" s="4"/>
      <c r="K911" s="4"/>
      <c r="L911" s="4"/>
      <c r="M911" s="4"/>
      <c r="N911" s="4"/>
      <c r="O911" s="4"/>
      <c r="P911" s="4"/>
      <c r="Q911" s="4"/>
      <c r="R911" s="4"/>
      <c r="S911" s="4"/>
      <c r="T911" s="4"/>
      <c r="U911" s="4"/>
      <c r="V911" s="4"/>
      <c r="W911" s="4"/>
      <c r="X911" s="4"/>
      <c r="Y911" s="4"/>
      <c r="Z911" s="4"/>
      <c r="AA911" s="4"/>
    </row>
    <row r="912" ht="15.75" customHeight="1">
      <c r="A912" s="37"/>
      <c r="B912" s="37"/>
      <c r="C912" s="37"/>
      <c r="D912" s="38"/>
      <c r="E912" s="4"/>
      <c r="F912" s="47"/>
      <c r="G912" s="47"/>
      <c r="H912" s="4"/>
      <c r="I912" s="4"/>
      <c r="J912" s="4"/>
      <c r="K912" s="4"/>
      <c r="L912" s="4"/>
      <c r="M912" s="4"/>
      <c r="N912" s="4"/>
      <c r="O912" s="4"/>
      <c r="P912" s="4"/>
      <c r="Q912" s="4"/>
      <c r="R912" s="4"/>
      <c r="S912" s="4"/>
      <c r="T912" s="4"/>
      <c r="U912" s="4"/>
      <c r="V912" s="4"/>
      <c r="W912" s="4"/>
      <c r="X912" s="4"/>
      <c r="Y912" s="4"/>
      <c r="Z912" s="4"/>
      <c r="AA912" s="4"/>
    </row>
    <row r="913" ht="15.75" customHeight="1">
      <c r="A913" s="37"/>
      <c r="B913" s="37"/>
      <c r="C913" s="37"/>
      <c r="D913" s="38"/>
      <c r="E913" s="4"/>
      <c r="F913" s="47"/>
      <c r="G913" s="47"/>
      <c r="H913" s="4"/>
      <c r="I913" s="4"/>
      <c r="J913" s="4"/>
      <c r="K913" s="4"/>
      <c r="L913" s="4"/>
      <c r="M913" s="4"/>
      <c r="N913" s="4"/>
      <c r="O913" s="4"/>
      <c r="P913" s="4"/>
      <c r="Q913" s="4"/>
      <c r="R913" s="4"/>
      <c r="S913" s="4"/>
      <c r="T913" s="4"/>
      <c r="U913" s="4"/>
      <c r="V913" s="4"/>
      <c r="W913" s="4"/>
      <c r="X913" s="4"/>
      <c r="Y913" s="4"/>
      <c r="Z913" s="4"/>
      <c r="AA913" s="4"/>
    </row>
    <row r="914" ht="15.75" customHeight="1">
      <c r="A914" s="37"/>
      <c r="B914" s="37"/>
      <c r="C914" s="37"/>
      <c r="D914" s="38"/>
      <c r="E914" s="4"/>
      <c r="F914" s="47"/>
      <c r="G914" s="47"/>
      <c r="H914" s="4"/>
      <c r="I914" s="4"/>
      <c r="J914" s="4"/>
      <c r="K914" s="4"/>
      <c r="L914" s="4"/>
      <c r="M914" s="4"/>
      <c r="N914" s="4"/>
      <c r="O914" s="4"/>
      <c r="P914" s="4"/>
      <c r="Q914" s="4"/>
      <c r="R914" s="4"/>
      <c r="S914" s="4"/>
      <c r="T914" s="4"/>
      <c r="U914" s="4"/>
      <c r="V914" s="4"/>
      <c r="W914" s="4"/>
      <c r="X914" s="4"/>
      <c r="Y914" s="4"/>
      <c r="Z914" s="4"/>
      <c r="AA914" s="4"/>
    </row>
    <row r="915" ht="15.75" customHeight="1">
      <c r="A915" s="37"/>
      <c r="B915" s="37"/>
      <c r="C915" s="37"/>
      <c r="D915" s="38"/>
      <c r="E915" s="4"/>
      <c r="F915" s="47"/>
      <c r="G915" s="47"/>
      <c r="H915" s="4"/>
      <c r="I915" s="4"/>
      <c r="J915" s="4"/>
      <c r="K915" s="4"/>
      <c r="L915" s="4"/>
      <c r="M915" s="4"/>
      <c r="N915" s="4"/>
      <c r="O915" s="4"/>
      <c r="P915" s="4"/>
      <c r="Q915" s="4"/>
      <c r="R915" s="4"/>
      <c r="S915" s="4"/>
      <c r="T915" s="4"/>
      <c r="U915" s="4"/>
      <c r="V915" s="4"/>
      <c r="W915" s="4"/>
      <c r="X915" s="4"/>
      <c r="Y915" s="4"/>
      <c r="Z915" s="4"/>
      <c r="AA915" s="4"/>
    </row>
    <row r="916" ht="15.75" customHeight="1">
      <c r="A916" s="37"/>
      <c r="B916" s="37"/>
      <c r="C916" s="37"/>
      <c r="D916" s="38"/>
      <c r="E916" s="4"/>
      <c r="F916" s="47"/>
      <c r="G916" s="47"/>
      <c r="H916" s="4"/>
      <c r="I916" s="4"/>
      <c r="J916" s="4"/>
      <c r="K916" s="4"/>
      <c r="L916" s="4"/>
      <c r="M916" s="4"/>
      <c r="N916" s="4"/>
      <c r="O916" s="4"/>
      <c r="P916" s="4"/>
      <c r="Q916" s="4"/>
      <c r="R916" s="4"/>
      <c r="S916" s="4"/>
      <c r="T916" s="4"/>
      <c r="U916" s="4"/>
      <c r="V916" s="4"/>
      <c r="W916" s="4"/>
      <c r="X916" s="4"/>
      <c r="Y916" s="4"/>
      <c r="Z916" s="4"/>
      <c r="AA916" s="4"/>
    </row>
    <row r="917" ht="15.75" customHeight="1">
      <c r="A917" s="37"/>
      <c r="B917" s="37"/>
      <c r="C917" s="37"/>
      <c r="D917" s="38"/>
      <c r="E917" s="4"/>
      <c r="F917" s="47"/>
      <c r="G917" s="47"/>
      <c r="H917" s="4"/>
      <c r="I917" s="4"/>
      <c r="J917" s="4"/>
      <c r="K917" s="4"/>
      <c r="L917" s="4"/>
      <c r="M917" s="4"/>
      <c r="N917" s="4"/>
      <c r="O917" s="4"/>
      <c r="P917" s="4"/>
      <c r="Q917" s="4"/>
      <c r="R917" s="4"/>
      <c r="S917" s="4"/>
      <c r="T917" s="4"/>
      <c r="U917" s="4"/>
      <c r="V917" s="4"/>
      <c r="W917" s="4"/>
      <c r="X917" s="4"/>
      <c r="Y917" s="4"/>
      <c r="Z917" s="4"/>
      <c r="AA917" s="4"/>
    </row>
    <row r="918" ht="15.75" customHeight="1">
      <c r="A918" s="37"/>
      <c r="B918" s="37"/>
      <c r="C918" s="37"/>
      <c r="D918" s="38"/>
      <c r="E918" s="4"/>
      <c r="F918" s="47"/>
      <c r="G918" s="47"/>
      <c r="H918" s="4"/>
      <c r="I918" s="4"/>
      <c r="J918" s="4"/>
      <c r="K918" s="4"/>
      <c r="L918" s="4"/>
      <c r="M918" s="4"/>
      <c r="N918" s="4"/>
      <c r="O918" s="4"/>
      <c r="P918" s="4"/>
      <c r="Q918" s="4"/>
      <c r="R918" s="4"/>
      <c r="S918" s="4"/>
      <c r="T918" s="4"/>
      <c r="U918" s="4"/>
      <c r="V918" s="4"/>
      <c r="W918" s="4"/>
      <c r="X918" s="4"/>
      <c r="Y918" s="4"/>
      <c r="Z918" s="4"/>
      <c r="AA918" s="4"/>
    </row>
    <row r="919" ht="15.75" customHeight="1">
      <c r="A919" s="37"/>
      <c r="B919" s="37"/>
      <c r="C919" s="37"/>
      <c r="D919" s="38"/>
      <c r="E919" s="4"/>
      <c r="F919" s="47"/>
      <c r="G919" s="47"/>
      <c r="H919" s="4"/>
      <c r="I919" s="4"/>
      <c r="J919" s="4"/>
      <c r="K919" s="4"/>
      <c r="L919" s="4"/>
      <c r="M919" s="4"/>
      <c r="N919" s="4"/>
      <c r="O919" s="4"/>
      <c r="P919" s="4"/>
      <c r="Q919" s="4"/>
      <c r="R919" s="4"/>
      <c r="S919" s="4"/>
      <c r="T919" s="4"/>
      <c r="U919" s="4"/>
      <c r="V919" s="4"/>
      <c r="W919" s="4"/>
      <c r="X919" s="4"/>
      <c r="Y919" s="4"/>
      <c r="Z919" s="4"/>
      <c r="AA919" s="4"/>
    </row>
    <row r="920" ht="15.75" customHeight="1">
      <c r="A920" s="37"/>
      <c r="B920" s="37"/>
      <c r="C920" s="37"/>
      <c r="D920" s="38"/>
      <c r="E920" s="4"/>
      <c r="F920" s="47"/>
      <c r="G920" s="47"/>
      <c r="H920" s="4"/>
      <c r="I920" s="4"/>
      <c r="J920" s="4"/>
      <c r="K920" s="4"/>
      <c r="L920" s="4"/>
      <c r="M920" s="4"/>
      <c r="N920" s="4"/>
      <c r="O920" s="4"/>
      <c r="P920" s="4"/>
      <c r="Q920" s="4"/>
      <c r="R920" s="4"/>
      <c r="S920" s="4"/>
      <c r="T920" s="4"/>
      <c r="U920" s="4"/>
      <c r="V920" s="4"/>
      <c r="W920" s="4"/>
      <c r="X920" s="4"/>
      <c r="Y920" s="4"/>
      <c r="Z920" s="4"/>
      <c r="AA920" s="4"/>
    </row>
    <row r="921" ht="15.75" customHeight="1">
      <c r="A921" s="37"/>
      <c r="B921" s="37"/>
      <c r="C921" s="37"/>
      <c r="D921" s="38"/>
      <c r="E921" s="4"/>
      <c r="F921" s="47"/>
      <c r="G921" s="47"/>
      <c r="H921" s="4"/>
      <c r="I921" s="4"/>
      <c r="J921" s="4"/>
      <c r="K921" s="4"/>
      <c r="L921" s="4"/>
      <c r="M921" s="4"/>
      <c r="N921" s="4"/>
      <c r="O921" s="4"/>
      <c r="P921" s="4"/>
      <c r="Q921" s="4"/>
      <c r="R921" s="4"/>
      <c r="S921" s="4"/>
      <c r="T921" s="4"/>
      <c r="U921" s="4"/>
      <c r="V921" s="4"/>
      <c r="W921" s="4"/>
      <c r="X921" s="4"/>
      <c r="Y921" s="4"/>
      <c r="Z921" s="4"/>
      <c r="AA921" s="4"/>
    </row>
    <row r="922" ht="15.75" customHeight="1">
      <c r="A922" s="37"/>
      <c r="B922" s="37"/>
      <c r="C922" s="37"/>
      <c r="D922" s="38"/>
      <c r="E922" s="4"/>
      <c r="F922" s="47"/>
      <c r="G922" s="47"/>
      <c r="H922" s="4"/>
      <c r="I922" s="4"/>
      <c r="J922" s="4"/>
      <c r="K922" s="4"/>
      <c r="L922" s="4"/>
      <c r="M922" s="4"/>
      <c r="N922" s="4"/>
      <c r="O922" s="4"/>
      <c r="P922" s="4"/>
      <c r="Q922" s="4"/>
      <c r="R922" s="4"/>
      <c r="S922" s="4"/>
      <c r="T922" s="4"/>
      <c r="U922" s="4"/>
      <c r="V922" s="4"/>
      <c r="W922" s="4"/>
      <c r="X922" s="4"/>
      <c r="Y922" s="4"/>
      <c r="Z922" s="4"/>
      <c r="AA922" s="4"/>
    </row>
    <row r="923" ht="15.75" customHeight="1">
      <c r="A923" s="37"/>
      <c r="B923" s="37"/>
      <c r="C923" s="37"/>
      <c r="D923" s="38"/>
      <c r="E923" s="4"/>
      <c r="F923" s="47"/>
      <c r="G923" s="47"/>
      <c r="H923" s="4"/>
      <c r="I923" s="4"/>
      <c r="J923" s="4"/>
      <c r="K923" s="4"/>
      <c r="L923" s="4"/>
      <c r="M923" s="4"/>
      <c r="N923" s="4"/>
      <c r="O923" s="4"/>
      <c r="P923" s="4"/>
      <c r="Q923" s="4"/>
      <c r="R923" s="4"/>
      <c r="S923" s="4"/>
      <c r="T923" s="4"/>
      <c r="U923" s="4"/>
      <c r="V923" s="4"/>
      <c r="W923" s="4"/>
      <c r="X923" s="4"/>
      <c r="Y923" s="4"/>
      <c r="Z923" s="4"/>
      <c r="AA923" s="4"/>
    </row>
    <row r="924" ht="15.75" customHeight="1">
      <c r="A924" s="37"/>
      <c r="B924" s="37"/>
      <c r="C924" s="37"/>
      <c r="D924" s="38"/>
      <c r="E924" s="4"/>
      <c r="F924" s="47"/>
      <c r="G924" s="47"/>
      <c r="H924" s="4"/>
      <c r="I924" s="4"/>
      <c r="J924" s="4"/>
      <c r="K924" s="4"/>
      <c r="L924" s="4"/>
      <c r="M924" s="4"/>
      <c r="N924" s="4"/>
      <c r="O924" s="4"/>
      <c r="P924" s="4"/>
      <c r="Q924" s="4"/>
      <c r="R924" s="4"/>
      <c r="S924" s="4"/>
      <c r="T924" s="4"/>
      <c r="U924" s="4"/>
      <c r="V924" s="4"/>
      <c r="W924" s="4"/>
      <c r="X924" s="4"/>
      <c r="Y924" s="4"/>
      <c r="Z924" s="4"/>
      <c r="AA924" s="4"/>
    </row>
    <row r="925" ht="15.75" customHeight="1">
      <c r="A925" s="37"/>
      <c r="B925" s="37"/>
      <c r="C925" s="37"/>
      <c r="D925" s="38"/>
      <c r="E925" s="4"/>
      <c r="F925" s="47"/>
      <c r="G925" s="47"/>
      <c r="H925" s="4"/>
      <c r="I925" s="4"/>
      <c r="J925" s="4"/>
      <c r="K925" s="4"/>
      <c r="L925" s="4"/>
      <c r="M925" s="4"/>
      <c r="N925" s="4"/>
      <c r="O925" s="4"/>
      <c r="P925" s="4"/>
      <c r="Q925" s="4"/>
      <c r="R925" s="4"/>
      <c r="S925" s="4"/>
      <c r="T925" s="4"/>
      <c r="U925" s="4"/>
      <c r="V925" s="4"/>
      <c r="W925" s="4"/>
      <c r="X925" s="4"/>
      <c r="Y925" s="4"/>
      <c r="Z925" s="4"/>
      <c r="AA925" s="4"/>
    </row>
    <row r="926" ht="15.75" customHeight="1">
      <c r="A926" s="37"/>
      <c r="B926" s="37"/>
      <c r="C926" s="37"/>
      <c r="D926" s="38"/>
      <c r="E926" s="4"/>
      <c r="F926" s="47"/>
      <c r="G926" s="47"/>
      <c r="H926" s="4"/>
      <c r="I926" s="4"/>
      <c r="J926" s="4"/>
      <c r="K926" s="4"/>
      <c r="L926" s="4"/>
      <c r="M926" s="4"/>
      <c r="N926" s="4"/>
      <c r="O926" s="4"/>
      <c r="P926" s="4"/>
      <c r="Q926" s="4"/>
      <c r="R926" s="4"/>
      <c r="S926" s="4"/>
      <c r="T926" s="4"/>
      <c r="U926" s="4"/>
      <c r="V926" s="4"/>
      <c r="W926" s="4"/>
      <c r="X926" s="4"/>
      <c r="Y926" s="4"/>
      <c r="Z926" s="4"/>
      <c r="AA926" s="4"/>
    </row>
    <row r="927" ht="15.75" customHeight="1">
      <c r="A927" s="37"/>
      <c r="B927" s="37"/>
      <c r="C927" s="37"/>
      <c r="D927" s="38"/>
      <c r="E927" s="4"/>
      <c r="F927" s="47"/>
      <c r="G927" s="47"/>
      <c r="H927" s="4"/>
      <c r="I927" s="4"/>
      <c r="J927" s="4"/>
      <c r="K927" s="4"/>
      <c r="L927" s="4"/>
      <c r="M927" s="4"/>
      <c r="N927" s="4"/>
      <c r="O927" s="4"/>
      <c r="P927" s="4"/>
      <c r="Q927" s="4"/>
      <c r="R927" s="4"/>
      <c r="S927" s="4"/>
      <c r="T927" s="4"/>
      <c r="U927" s="4"/>
      <c r="V927" s="4"/>
      <c r="W927" s="4"/>
      <c r="X927" s="4"/>
      <c r="Y927" s="4"/>
      <c r="Z927" s="4"/>
      <c r="AA927" s="4"/>
    </row>
    <row r="928" ht="15.75" customHeight="1">
      <c r="A928" s="37"/>
      <c r="B928" s="37"/>
      <c r="C928" s="37"/>
      <c r="D928" s="38"/>
      <c r="E928" s="4"/>
      <c r="F928" s="47"/>
      <c r="G928" s="47"/>
      <c r="H928" s="4"/>
      <c r="I928" s="4"/>
      <c r="J928" s="4"/>
      <c r="K928" s="4"/>
      <c r="L928" s="4"/>
      <c r="M928" s="4"/>
      <c r="N928" s="4"/>
      <c r="O928" s="4"/>
      <c r="P928" s="4"/>
      <c r="Q928" s="4"/>
      <c r="R928" s="4"/>
      <c r="S928" s="4"/>
      <c r="T928" s="4"/>
      <c r="U928" s="4"/>
      <c r="V928" s="4"/>
      <c r="W928" s="4"/>
      <c r="X928" s="4"/>
      <c r="Y928" s="4"/>
      <c r="Z928" s="4"/>
      <c r="AA928" s="4"/>
    </row>
    <row r="929" ht="15.75" customHeight="1">
      <c r="A929" s="37"/>
      <c r="B929" s="37"/>
      <c r="C929" s="37"/>
      <c r="D929" s="38"/>
      <c r="E929" s="4"/>
      <c r="F929" s="47"/>
      <c r="G929" s="47"/>
      <c r="H929" s="4"/>
      <c r="I929" s="4"/>
      <c r="J929" s="4"/>
      <c r="K929" s="4"/>
      <c r="L929" s="4"/>
      <c r="M929" s="4"/>
      <c r="N929" s="4"/>
      <c r="O929" s="4"/>
      <c r="P929" s="4"/>
      <c r="Q929" s="4"/>
      <c r="R929" s="4"/>
      <c r="S929" s="4"/>
      <c r="T929" s="4"/>
      <c r="U929" s="4"/>
      <c r="V929" s="4"/>
      <c r="W929" s="4"/>
      <c r="X929" s="4"/>
      <c r="Y929" s="4"/>
      <c r="Z929" s="4"/>
      <c r="AA929" s="4"/>
    </row>
    <row r="930" ht="15.75" customHeight="1">
      <c r="A930" s="37"/>
      <c r="B930" s="37"/>
      <c r="C930" s="37"/>
      <c r="D930" s="38"/>
      <c r="E930" s="4"/>
      <c r="F930" s="47"/>
      <c r="G930" s="47"/>
      <c r="H930" s="4"/>
      <c r="I930" s="4"/>
      <c r="J930" s="4"/>
      <c r="K930" s="4"/>
      <c r="L930" s="4"/>
      <c r="M930" s="4"/>
      <c r="N930" s="4"/>
      <c r="O930" s="4"/>
      <c r="P930" s="4"/>
      <c r="Q930" s="4"/>
      <c r="R930" s="4"/>
      <c r="S930" s="4"/>
      <c r="T930" s="4"/>
      <c r="U930" s="4"/>
      <c r="V930" s="4"/>
      <c r="W930" s="4"/>
      <c r="X930" s="4"/>
      <c r="Y930" s="4"/>
      <c r="Z930" s="4"/>
      <c r="AA930" s="4"/>
    </row>
    <row r="931" ht="15.75" customHeight="1">
      <c r="A931" s="37"/>
      <c r="B931" s="37"/>
      <c r="C931" s="37"/>
      <c r="D931" s="38"/>
      <c r="E931" s="4"/>
      <c r="F931" s="47"/>
      <c r="G931" s="47"/>
      <c r="H931" s="4"/>
      <c r="I931" s="4"/>
      <c r="J931" s="4"/>
      <c r="K931" s="4"/>
      <c r="L931" s="4"/>
      <c r="M931" s="4"/>
      <c r="N931" s="4"/>
      <c r="O931" s="4"/>
      <c r="P931" s="4"/>
      <c r="Q931" s="4"/>
      <c r="R931" s="4"/>
      <c r="S931" s="4"/>
      <c r="T931" s="4"/>
      <c r="U931" s="4"/>
      <c r="V931" s="4"/>
      <c r="W931" s="4"/>
      <c r="X931" s="4"/>
      <c r="Y931" s="4"/>
      <c r="Z931" s="4"/>
      <c r="AA931" s="4"/>
    </row>
    <row r="932" ht="15.75" customHeight="1">
      <c r="A932" s="37"/>
      <c r="B932" s="37"/>
      <c r="C932" s="37"/>
      <c r="D932" s="38"/>
      <c r="E932" s="4"/>
      <c r="F932" s="47"/>
      <c r="G932" s="47"/>
      <c r="H932" s="4"/>
      <c r="I932" s="4"/>
      <c r="J932" s="4"/>
      <c r="K932" s="4"/>
      <c r="L932" s="4"/>
      <c r="M932" s="4"/>
      <c r="N932" s="4"/>
      <c r="O932" s="4"/>
      <c r="P932" s="4"/>
      <c r="Q932" s="4"/>
      <c r="R932" s="4"/>
      <c r="S932" s="4"/>
      <c r="T932" s="4"/>
      <c r="U932" s="4"/>
      <c r="V932" s="4"/>
      <c r="W932" s="4"/>
      <c r="X932" s="4"/>
      <c r="Y932" s="4"/>
      <c r="Z932" s="4"/>
      <c r="AA932" s="4"/>
    </row>
    <row r="933" ht="15.75" customHeight="1">
      <c r="A933" s="37"/>
      <c r="B933" s="37"/>
      <c r="C933" s="37"/>
      <c r="D933" s="38"/>
      <c r="E933" s="4"/>
      <c r="F933" s="47"/>
      <c r="G933" s="47"/>
      <c r="H933" s="4"/>
      <c r="I933" s="4"/>
      <c r="J933" s="4"/>
      <c r="K933" s="4"/>
      <c r="L933" s="4"/>
      <c r="M933" s="4"/>
      <c r="N933" s="4"/>
      <c r="O933" s="4"/>
      <c r="P933" s="4"/>
      <c r="Q933" s="4"/>
      <c r="R933" s="4"/>
      <c r="S933" s="4"/>
      <c r="T933" s="4"/>
      <c r="U933" s="4"/>
      <c r="V933" s="4"/>
      <c r="W933" s="4"/>
      <c r="X933" s="4"/>
      <c r="Y933" s="4"/>
      <c r="Z933" s="4"/>
      <c r="AA933" s="4"/>
    </row>
    <row r="934" ht="15.75" customHeight="1">
      <c r="A934" s="37"/>
      <c r="B934" s="37"/>
      <c r="C934" s="37"/>
      <c r="D934" s="38"/>
      <c r="E934" s="4"/>
      <c r="F934" s="47"/>
      <c r="G934" s="47"/>
      <c r="H934" s="4"/>
      <c r="I934" s="4"/>
      <c r="J934" s="4"/>
      <c r="K934" s="4"/>
      <c r="L934" s="4"/>
      <c r="M934" s="4"/>
      <c r="N934" s="4"/>
      <c r="O934" s="4"/>
      <c r="P934" s="4"/>
      <c r="Q934" s="4"/>
      <c r="R934" s="4"/>
      <c r="S934" s="4"/>
      <c r="T934" s="4"/>
      <c r="U934" s="4"/>
      <c r="V934" s="4"/>
      <c r="W934" s="4"/>
      <c r="X934" s="4"/>
      <c r="Y934" s="4"/>
      <c r="Z934" s="4"/>
      <c r="AA934" s="4"/>
    </row>
    <row r="935" ht="15.75" customHeight="1">
      <c r="A935" s="37"/>
      <c r="B935" s="37"/>
      <c r="C935" s="37"/>
      <c r="D935" s="38"/>
      <c r="E935" s="4"/>
      <c r="F935" s="47"/>
      <c r="G935" s="47"/>
      <c r="H935" s="4"/>
      <c r="I935" s="4"/>
      <c r="J935" s="4"/>
      <c r="K935" s="4"/>
      <c r="L935" s="4"/>
      <c r="M935" s="4"/>
      <c r="N935" s="4"/>
      <c r="O935" s="4"/>
      <c r="P935" s="4"/>
      <c r="Q935" s="4"/>
      <c r="R935" s="4"/>
      <c r="S935" s="4"/>
      <c r="T935" s="4"/>
      <c r="U935" s="4"/>
      <c r="V935" s="4"/>
      <c r="W935" s="4"/>
      <c r="X935" s="4"/>
      <c r="Y935" s="4"/>
      <c r="Z935" s="4"/>
      <c r="AA935" s="4"/>
    </row>
    <row r="936" ht="15.75" customHeight="1">
      <c r="A936" s="37"/>
      <c r="B936" s="37"/>
      <c r="C936" s="37"/>
      <c r="D936" s="38"/>
      <c r="E936" s="4"/>
      <c r="F936" s="47"/>
      <c r="G936" s="47"/>
      <c r="H936" s="4"/>
      <c r="I936" s="4"/>
      <c r="J936" s="4"/>
      <c r="K936" s="4"/>
      <c r="L936" s="4"/>
      <c r="M936" s="4"/>
      <c r="N936" s="4"/>
      <c r="O936" s="4"/>
      <c r="P936" s="4"/>
      <c r="Q936" s="4"/>
      <c r="R936" s="4"/>
      <c r="S936" s="4"/>
      <c r="T936" s="4"/>
      <c r="U936" s="4"/>
      <c r="V936" s="4"/>
      <c r="W936" s="4"/>
      <c r="X936" s="4"/>
      <c r="Y936" s="4"/>
      <c r="Z936" s="4"/>
      <c r="AA936" s="4"/>
    </row>
    <row r="937" ht="15.75" customHeight="1">
      <c r="A937" s="37"/>
      <c r="B937" s="37"/>
      <c r="C937" s="37"/>
      <c r="D937" s="38"/>
      <c r="E937" s="4"/>
      <c r="F937" s="47"/>
      <c r="G937" s="47"/>
      <c r="H937" s="4"/>
      <c r="I937" s="4"/>
      <c r="J937" s="4"/>
      <c r="K937" s="4"/>
      <c r="L937" s="4"/>
      <c r="M937" s="4"/>
      <c r="N937" s="4"/>
      <c r="O937" s="4"/>
      <c r="P937" s="4"/>
      <c r="Q937" s="4"/>
      <c r="R937" s="4"/>
      <c r="S937" s="4"/>
      <c r="T937" s="4"/>
      <c r="U937" s="4"/>
      <c r="V937" s="4"/>
      <c r="W937" s="4"/>
      <c r="X937" s="4"/>
      <c r="Y937" s="4"/>
      <c r="Z937" s="4"/>
      <c r="AA937" s="4"/>
    </row>
    <row r="938" ht="15.75" customHeight="1">
      <c r="A938" s="37"/>
      <c r="B938" s="37"/>
      <c r="C938" s="37"/>
      <c r="D938" s="38"/>
      <c r="E938" s="4"/>
      <c r="F938" s="47"/>
      <c r="G938" s="47"/>
      <c r="H938" s="4"/>
      <c r="I938" s="4"/>
      <c r="J938" s="4"/>
      <c r="K938" s="4"/>
      <c r="L938" s="4"/>
      <c r="M938" s="4"/>
      <c r="N938" s="4"/>
      <c r="O938" s="4"/>
      <c r="P938" s="4"/>
      <c r="Q938" s="4"/>
      <c r="R938" s="4"/>
      <c r="S938" s="4"/>
      <c r="T938" s="4"/>
      <c r="U938" s="4"/>
      <c r="V938" s="4"/>
      <c r="W938" s="4"/>
      <c r="X938" s="4"/>
      <c r="Y938" s="4"/>
      <c r="Z938" s="4"/>
      <c r="AA938" s="4"/>
    </row>
    <row r="939" ht="15.75" customHeight="1">
      <c r="A939" s="37"/>
      <c r="B939" s="37"/>
      <c r="C939" s="37"/>
      <c r="D939" s="38"/>
      <c r="E939" s="4"/>
      <c r="F939" s="47"/>
      <c r="G939" s="47"/>
      <c r="H939" s="4"/>
      <c r="I939" s="4"/>
      <c r="J939" s="4"/>
      <c r="K939" s="4"/>
      <c r="L939" s="4"/>
      <c r="M939" s="4"/>
      <c r="N939" s="4"/>
      <c r="O939" s="4"/>
      <c r="P939" s="4"/>
      <c r="Q939" s="4"/>
      <c r="R939" s="4"/>
      <c r="S939" s="4"/>
      <c r="T939" s="4"/>
      <c r="U939" s="4"/>
      <c r="V939" s="4"/>
      <c r="W939" s="4"/>
      <c r="X939" s="4"/>
      <c r="Y939" s="4"/>
      <c r="Z939" s="4"/>
      <c r="AA939" s="4"/>
    </row>
    <row r="940" ht="15.75" customHeight="1">
      <c r="A940" s="37"/>
      <c r="B940" s="37"/>
      <c r="C940" s="37"/>
      <c r="D940" s="38"/>
      <c r="E940" s="4"/>
      <c r="F940" s="47"/>
      <c r="G940" s="47"/>
      <c r="H940" s="4"/>
      <c r="I940" s="4"/>
      <c r="J940" s="4"/>
      <c r="K940" s="4"/>
      <c r="L940" s="4"/>
      <c r="M940" s="4"/>
      <c r="N940" s="4"/>
      <c r="O940" s="4"/>
      <c r="P940" s="4"/>
      <c r="Q940" s="4"/>
      <c r="R940" s="4"/>
      <c r="S940" s="4"/>
      <c r="T940" s="4"/>
      <c r="U940" s="4"/>
      <c r="V940" s="4"/>
      <c r="W940" s="4"/>
      <c r="X940" s="4"/>
      <c r="Y940" s="4"/>
      <c r="Z940" s="4"/>
      <c r="AA940" s="4"/>
    </row>
    <row r="941" ht="15.75" customHeight="1">
      <c r="A941" s="37"/>
      <c r="B941" s="37"/>
      <c r="C941" s="37"/>
      <c r="D941" s="38"/>
      <c r="E941" s="4"/>
      <c r="F941" s="47"/>
      <c r="G941" s="47"/>
      <c r="H941" s="4"/>
      <c r="I941" s="4"/>
      <c r="J941" s="4"/>
      <c r="K941" s="4"/>
      <c r="L941" s="4"/>
      <c r="M941" s="4"/>
      <c r="N941" s="4"/>
      <c r="O941" s="4"/>
      <c r="P941" s="4"/>
      <c r="Q941" s="4"/>
      <c r="R941" s="4"/>
      <c r="S941" s="4"/>
      <c r="T941" s="4"/>
      <c r="U941" s="4"/>
      <c r="V941" s="4"/>
      <c r="W941" s="4"/>
      <c r="X941" s="4"/>
      <c r="Y941" s="4"/>
      <c r="Z941" s="4"/>
      <c r="AA941" s="4"/>
    </row>
    <row r="942" ht="15.75" customHeight="1">
      <c r="A942" s="37"/>
      <c r="B942" s="37"/>
      <c r="C942" s="37"/>
      <c r="D942" s="38"/>
      <c r="E942" s="4"/>
      <c r="F942" s="47"/>
      <c r="G942" s="47"/>
      <c r="H942" s="4"/>
      <c r="I942" s="4"/>
      <c r="J942" s="4"/>
      <c r="K942" s="4"/>
      <c r="L942" s="4"/>
      <c r="M942" s="4"/>
      <c r="N942" s="4"/>
      <c r="O942" s="4"/>
      <c r="P942" s="4"/>
      <c r="Q942" s="4"/>
      <c r="R942" s="4"/>
      <c r="S942" s="4"/>
      <c r="T942" s="4"/>
      <c r="U942" s="4"/>
      <c r="V942" s="4"/>
      <c r="W942" s="4"/>
      <c r="X942" s="4"/>
      <c r="Y942" s="4"/>
      <c r="Z942" s="4"/>
      <c r="AA942" s="4"/>
    </row>
    <row r="943" ht="15.75" customHeight="1">
      <c r="A943" s="37"/>
      <c r="B943" s="37"/>
      <c r="C943" s="37"/>
      <c r="D943" s="38"/>
      <c r="E943" s="4"/>
      <c r="F943" s="47"/>
      <c r="G943" s="47"/>
      <c r="H943" s="4"/>
      <c r="I943" s="4"/>
      <c r="J943" s="4"/>
      <c r="K943" s="4"/>
      <c r="L943" s="4"/>
      <c r="M943" s="4"/>
      <c r="N943" s="4"/>
      <c r="O943" s="4"/>
      <c r="P943" s="4"/>
      <c r="Q943" s="4"/>
      <c r="R943" s="4"/>
      <c r="S943" s="4"/>
      <c r="T943" s="4"/>
      <c r="U943" s="4"/>
      <c r="V943" s="4"/>
      <c r="W943" s="4"/>
      <c r="X943" s="4"/>
      <c r="Y943" s="4"/>
      <c r="Z943" s="4"/>
      <c r="AA943" s="4"/>
    </row>
    <row r="944" ht="15.75" customHeight="1">
      <c r="A944" s="37"/>
      <c r="B944" s="37"/>
      <c r="C944" s="37"/>
      <c r="D944" s="38"/>
      <c r="E944" s="4"/>
      <c r="F944" s="47"/>
      <c r="G944" s="47"/>
      <c r="H944" s="4"/>
      <c r="I944" s="4"/>
      <c r="J944" s="4"/>
      <c r="K944" s="4"/>
      <c r="L944" s="4"/>
      <c r="M944" s="4"/>
      <c r="N944" s="4"/>
      <c r="O944" s="4"/>
      <c r="P944" s="4"/>
      <c r="Q944" s="4"/>
      <c r="R944" s="4"/>
      <c r="S944" s="4"/>
      <c r="T944" s="4"/>
      <c r="U944" s="4"/>
      <c r="V944" s="4"/>
      <c r="W944" s="4"/>
      <c r="X944" s="4"/>
      <c r="Y944" s="4"/>
      <c r="Z944" s="4"/>
      <c r="AA944" s="4"/>
    </row>
    <row r="945" ht="15.75" customHeight="1">
      <c r="A945" s="37"/>
      <c r="B945" s="37"/>
      <c r="C945" s="37"/>
      <c r="D945" s="38"/>
      <c r="E945" s="4"/>
      <c r="F945" s="47"/>
      <c r="G945" s="47"/>
      <c r="H945" s="4"/>
      <c r="I945" s="4"/>
      <c r="J945" s="4"/>
      <c r="K945" s="4"/>
      <c r="L945" s="4"/>
      <c r="M945" s="4"/>
      <c r="N945" s="4"/>
      <c r="O945" s="4"/>
      <c r="P945" s="4"/>
      <c r="Q945" s="4"/>
      <c r="R945" s="4"/>
      <c r="S945" s="4"/>
      <c r="T945" s="4"/>
      <c r="U945" s="4"/>
      <c r="V945" s="4"/>
      <c r="W945" s="4"/>
      <c r="X945" s="4"/>
      <c r="Y945" s="4"/>
      <c r="Z945" s="4"/>
      <c r="AA945" s="4"/>
    </row>
    <row r="946" ht="15.75" customHeight="1">
      <c r="A946" s="37"/>
      <c r="B946" s="37"/>
      <c r="C946" s="37"/>
      <c r="D946" s="38"/>
      <c r="E946" s="4"/>
      <c r="F946" s="47"/>
      <c r="G946" s="47"/>
      <c r="H946" s="4"/>
      <c r="I946" s="4"/>
      <c r="J946" s="4"/>
      <c r="K946" s="4"/>
      <c r="L946" s="4"/>
      <c r="M946" s="4"/>
      <c r="N946" s="4"/>
      <c r="O946" s="4"/>
      <c r="P946" s="4"/>
      <c r="Q946" s="4"/>
      <c r="R946" s="4"/>
      <c r="S946" s="4"/>
      <c r="T946" s="4"/>
      <c r="U946" s="4"/>
      <c r="V946" s="4"/>
      <c r="W946" s="4"/>
      <c r="X946" s="4"/>
      <c r="Y946" s="4"/>
      <c r="Z946" s="4"/>
      <c r="AA946" s="4"/>
    </row>
    <row r="947" ht="15.75" customHeight="1">
      <c r="A947" s="37"/>
      <c r="B947" s="37"/>
      <c r="C947" s="37"/>
      <c r="D947" s="38"/>
      <c r="E947" s="4"/>
      <c r="F947" s="47"/>
      <c r="G947" s="47"/>
      <c r="H947" s="4"/>
      <c r="I947" s="4"/>
      <c r="J947" s="4"/>
      <c r="K947" s="4"/>
      <c r="L947" s="4"/>
      <c r="M947" s="4"/>
      <c r="N947" s="4"/>
      <c r="O947" s="4"/>
      <c r="P947" s="4"/>
      <c r="Q947" s="4"/>
      <c r="R947" s="4"/>
      <c r="S947" s="4"/>
      <c r="T947" s="4"/>
      <c r="U947" s="4"/>
      <c r="V947" s="4"/>
      <c r="W947" s="4"/>
      <c r="X947" s="4"/>
      <c r="Y947" s="4"/>
      <c r="Z947" s="4"/>
      <c r="AA947" s="4"/>
    </row>
    <row r="948" ht="15.75" customHeight="1">
      <c r="A948" s="37"/>
      <c r="B948" s="37"/>
      <c r="C948" s="37"/>
      <c r="D948" s="38"/>
      <c r="E948" s="4"/>
      <c r="F948" s="47"/>
      <c r="G948" s="47"/>
      <c r="H948" s="4"/>
      <c r="I948" s="4"/>
      <c r="J948" s="4"/>
      <c r="K948" s="4"/>
      <c r="L948" s="4"/>
      <c r="M948" s="4"/>
      <c r="N948" s="4"/>
      <c r="O948" s="4"/>
      <c r="P948" s="4"/>
      <c r="Q948" s="4"/>
      <c r="R948" s="4"/>
      <c r="S948" s="4"/>
      <c r="T948" s="4"/>
      <c r="U948" s="4"/>
      <c r="V948" s="4"/>
      <c r="W948" s="4"/>
      <c r="X948" s="4"/>
      <c r="Y948" s="4"/>
      <c r="Z948" s="4"/>
      <c r="AA948" s="4"/>
    </row>
    <row r="949" ht="15.75" customHeight="1">
      <c r="A949" s="37"/>
      <c r="B949" s="37"/>
      <c r="C949" s="37"/>
      <c r="D949" s="38"/>
      <c r="E949" s="4"/>
      <c r="F949" s="47"/>
      <c r="G949" s="47"/>
      <c r="H949" s="4"/>
      <c r="I949" s="4"/>
      <c r="J949" s="4"/>
      <c r="K949" s="4"/>
      <c r="L949" s="4"/>
      <c r="M949" s="4"/>
      <c r="N949" s="4"/>
      <c r="O949" s="4"/>
      <c r="P949" s="4"/>
      <c r="Q949" s="4"/>
      <c r="R949" s="4"/>
      <c r="S949" s="4"/>
      <c r="T949" s="4"/>
      <c r="U949" s="4"/>
      <c r="V949" s="4"/>
      <c r="W949" s="4"/>
      <c r="X949" s="4"/>
      <c r="Y949" s="4"/>
      <c r="Z949" s="4"/>
      <c r="AA949" s="4"/>
    </row>
    <row r="950" ht="15.75" customHeight="1">
      <c r="A950" s="37"/>
      <c r="B950" s="37"/>
      <c r="C950" s="37"/>
      <c r="D950" s="38"/>
      <c r="E950" s="4"/>
      <c r="F950" s="47"/>
      <c r="G950" s="47"/>
      <c r="H950" s="4"/>
      <c r="I950" s="4"/>
      <c r="J950" s="4"/>
      <c r="K950" s="4"/>
      <c r="L950" s="4"/>
      <c r="M950" s="4"/>
      <c r="N950" s="4"/>
      <c r="O950" s="4"/>
      <c r="P950" s="4"/>
      <c r="Q950" s="4"/>
      <c r="R950" s="4"/>
      <c r="S950" s="4"/>
      <c r="T950" s="4"/>
      <c r="U950" s="4"/>
      <c r="V950" s="4"/>
      <c r="W950" s="4"/>
      <c r="X950" s="4"/>
      <c r="Y950" s="4"/>
      <c r="Z950" s="4"/>
      <c r="AA950" s="4"/>
    </row>
    <row r="951" ht="15.75" customHeight="1">
      <c r="A951" s="37"/>
      <c r="B951" s="37"/>
      <c r="C951" s="37"/>
      <c r="D951" s="38"/>
      <c r="E951" s="4"/>
      <c r="F951" s="47"/>
      <c r="G951" s="47"/>
      <c r="H951" s="4"/>
      <c r="I951" s="4"/>
      <c r="J951" s="4"/>
      <c r="K951" s="4"/>
      <c r="L951" s="4"/>
      <c r="M951" s="4"/>
      <c r="N951" s="4"/>
      <c r="O951" s="4"/>
      <c r="P951" s="4"/>
      <c r="Q951" s="4"/>
      <c r="R951" s="4"/>
      <c r="S951" s="4"/>
      <c r="T951" s="4"/>
      <c r="U951" s="4"/>
      <c r="V951" s="4"/>
      <c r="W951" s="4"/>
      <c r="X951" s="4"/>
      <c r="Y951" s="4"/>
      <c r="Z951" s="4"/>
      <c r="AA951" s="4"/>
    </row>
    <row r="952" ht="15.75" customHeight="1">
      <c r="A952" s="37"/>
      <c r="B952" s="37"/>
      <c r="C952" s="37"/>
      <c r="D952" s="38"/>
      <c r="E952" s="4"/>
      <c r="F952" s="47"/>
      <c r="G952" s="47"/>
      <c r="H952" s="4"/>
      <c r="I952" s="4"/>
      <c r="J952" s="4"/>
      <c r="K952" s="4"/>
      <c r="L952" s="4"/>
      <c r="M952" s="4"/>
      <c r="N952" s="4"/>
      <c r="O952" s="4"/>
      <c r="P952" s="4"/>
      <c r="Q952" s="4"/>
      <c r="R952" s="4"/>
      <c r="S952" s="4"/>
      <c r="T952" s="4"/>
      <c r="U952" s="4"/>
      <c r="V952" s="4"/>
      <c r="W952" s="4"/>
      <c r="X952" s="4"/>
      <c r="Y952" s="4"/>
      <c r="Z952" s="4"/>
      <c r="AA952" s="4"/>
    </row>
    <row r="953" ht="15.75" customHeight="1">
      <c r="A953" s="37"/>
      <c r="B953" s="37"/>
      <c r="C953" s="37"/>
      <c r="D953" s="38"/>
      <c r="E953" s="4"/>
      <c r="F953" s="47"/>
      <c r="G953" s="47"/>
      <c r="H953" s="4"/>
      <c r="I953" s="4"/>
      <c r="J953" s="4"/>
      <c r="K953" s="4"/>
      <c r="L953" s="4"/>
      <c r="M953" s="4"/>
      <c r="N953" s="4"/>
      <c r="O953" s="4"/>
      <c r="P953" s="4"/>
      <c r="Q953" s="4"/>
      <c r="R953" s="4"/>
      <c r="S953" s="4"/>
      <c r="T953" s="4"/>
      <c r="U953" s="4"/>
      <c r="V953" s="4"/>
      <c r="W953" s="4"/>
      <c r="X953" s="4"/>
      <c r="Y953" s="4"/>
      <c r="Z953" s="4"/>
      <c r="AA953" s="4"/>
    </row>
    <row r="954" ht="15.75" customHeight="1">
      <c r="A954" s="37"/>
      <c r="B954" s="37"/>
      <c r="C954" s="37"/>
      <c r="D954" s="38"/>
      <c r="E954" s="4"/>
      <c r="F954" s="47"/>
      <c r="G954" s="47"/>
      <c r="H954" s="4"/>
      <c r="I954" s="4"/>
      <c r="J954" s="4"/>
      <c r="K954" s="4"/>
      <c r="L954" s="4"/>
      <c r="M954" s="4"/>
      <c r="N954" s="4"/>
      <c r="O954" s="4"/>
      <c r="P954" s="4"/>
      <c r="Q954" s="4"/>
      <c r="R954" s="4"/>
      <c r="S954" s="4"/>
      <c r="T954" s="4"/>
      <c r="U954" s="4"/>
      <c r="V954" s="4"/>
      <c r="W954" s="4"/>
      <c r="X954" s="4"/>
      <c r="Y954" s="4"/>
      <c r="Z954" s="4"/>
      <c r="AA954" s="4"/>
    </row>
    <row r="955" ht="15.75" customHeight="1">
      <c r="A955" s="37"/>
      <c r="B955" s="37"/>
      <c r="C955" s="37"/>
      <c r="D955" s="38"/>
      <c r="E955" s="4"/>
      <c r="F955" s="47"/>
      <c r="G955" s="47"/>
      <c r="H955" s="4"/>
      <c r="I955" s="4"/>
      <c r="J955" s="4"/>
      <c r="K955" s="4"/>
      <c r="L955" s="4"/>
      <c r="M955" s="4"/>
      <c r="N955" s="4"/>
      <c r="O955" s="4"/>
      <c r="P955" s="4"/>
      <c r="Q955" s="4"/>
      <c r="R955" s="4"/>
      <c r="S955" s="4"/>
      <c r="T955" s="4"/>
      <c r="U955" s="4"/>
      <c r="V955" s="4"/>
      <c r="W955" s="4"/>
      <c r="X955" s="4"/>
      <c r="Y955" s="4"/>
      <c r="Z955" s="4"/>
      <c r="AA955" s="4"/>
    </row>
    <row r="956" ht="15.75" customHeight="1">
      <c r="A956" s="37"/>
      <c r="B956" s="37"/>
      <c r="C956" s="37"/>
      <c r="D956" s="38"/>
      <c r="E956" s="4"/>
      <c r="F956" s="47"/>
      <c r="G956" s="47"/>
      <c r="H956" s="4"/>
      <c r="I956" s="4"/>
      <c r="J956" s="4"/>
      <c r="K956" s="4"/>
      <c r="L956" s="4"/>
      <c r="M956" s="4"/>
      <c r="N956" s="4"/>
      <c r="O956" s="4"/>
      <c r="P956" s="4"/>
      <c r="Q956" s="4"/>
      <c r="R956" s="4"/>
      <c r="S956" s="4"/>
      <c r="T956" s="4"/>
      <c r="U956" s="4"/>
      <c r="V956" s="4"/>
      <c r="W956" s="4"/>
      <c r="X956" s="4"/>
      <c r="Y956" s="4"/>
      <c r="Z956" s="4"/>
      <c r="AA956" s="4"/>
    </row>
    <row r="957" ht="15.75" customHeight="1">
      <c r="A957" s="37"/>
      <c r="B957" s="37"/>
      <c r="C957" s="37"/>
      <c r="D957" s="38"/>
      <c r="E957" s="4"/>
      <c r="F957" s="47"/>
      <c r="G957" s="47"/>
      <c r="H957" s="4"/>
      <c r="I957" s="4"/>
      <c r="J957" s="4"/>
      <c r="K957" s="4"/>
      <c r="L957" s="4"/>
      <c r="M957" s="4"/>
      <c r="N957" s="4"/>
      <c r="O957" s="4"/>
      <c r="P957" s="4"/>
      <c r="Q957" s="4"/>
      <c r="R957" s="4"/>
      <c r="S957" s="4"/>
      <c r="T957" s="4"/>
      <c r="U957" s="4"/>
      <c r="V957" s="4"/>
      <c r="W957" s="4"/>
      <c r="X957" s="4"/>
      <c r="Y957" s="4"/>
      <c r="Z957" s="4"/>
      <c r="AA957" s="4"/>
    </row>
    <row r="958" ht="15.75" customHeight="1">
      <c r="A958" s="37"/>
      <c r="B958" s="37"/>
      <c r="C958" s="37"/>
      <c r="D958" s="38"/>
      <c r="E958" s="4"/>
      <c r="F958" s="47"/>
      <c r="G958" s="47"/>
      <c r="H958" s="4"/>
      <c r="I958" s="4"/>
      <c r="J958" s="4"/>
      <c r="K958" s="4"/>
      <c r="L958" s="4"/>
      <c r="M958" s="4"/>
      <c r="N958" s="4"/>
      <c r="O958" s="4"/>
      <c r="P958" s="4"/>
      <c r="Q958" s="4"/>
      <c r="R958" s="4"/>
      <c r="S958" s="4"/>
      <c r="T958" s="4"/>
      <c r="U958" s="4"/>
      <c r="V958" s="4"/>
      <c r="W958" s="4"/>
      <c r="X958" s="4"/>
      <c r="Y958" s="4"/>
      <c r="Z958" s="4"/>
      <c r="AA958" s="4"/>
    </row>
    <row r="959" ht="15.75" customHeight="1">
      <c r="A959" s="37"/>
      <c r="B959" s="37"/>
      <c r="C959" s="37"/>
      <c r="D959" s="38"/>
      <c r="E959" s="4"/>
      <c r="F959" s="47"/>
      <c r="G959" s="47"/>
      <c r="H959" s="4"/>
      <c r="I959" s="4"/>
      <c r="J959" s="4"/>
      <c r="K959" s="4"/>
      <c r="L959" s="4"/>
      <c r="M959" s="4"/>
      <c r="N959" s="4"/>
      <c r="O959" s="4"/>
      <c r="P959" s="4"/>
      <c r="Q959" s="4"/>
      <c r="R959" s="4"/>
      <c r="S959" s="4"/>
      <c r="T959" s="4"/>
      <c r="U959" s="4"/>
      <c r="V959" s="4"/>
      <c r="W959" s="4"/>
      <c r="X959" s="4"/>
      <c r="Y959" s="4"/>
      <c r="Z959" s="4"/>
      <c r="AA959" s="4"/>
    </row>
    <row r="960" ht="15.75" customHeight="1">
      <c r="A960" s="37"/>
      <c r="B960" s="37"/>
      <c r="C960" s="37"/>
      <c r="D960" s="38"/>
      <c r="E960" s="4"/>
      <c r="F960" s="47"/>
      <c r="G960" s="47"/>
      <c r="H960" s="4"/>
      <c r="I960" s="4"/>
      <c r="J960" s="4"/>
      <c r="K960" s="4"/>
      <c r="L960" s="4"/>
      <c r="M960" s="4"/>
      <c r="N960" s="4"/>
      <c r="O960" s="4"/>
      <c r="P960" s="4"/>
      <c r="Q960" s="4"/>
      <c r="R960" s="4"/>
      <c r="S960" s="4"/>
      <c r="T960" s="4"/>
      <c r="U960" s="4"/>
      <c r="V960" s="4"/>
      <c r="W960" s="4"/>
      <c r="X960" s="4"/>
      <c r="Y960" s="4"/>
      <c r="Z960" s="4"/>
      <c r="AA960" s="4"/>
    </row>
    <row r="961" ht="15.75" customHeight="1">
      <c r="A961" s="37"/>
      <c r="B961" s="37"/>
      <c r="C961" s="37"/>
      <c r="D961" s="38"/>
      <c r="E961" s="4"/>
      <c r="F961" s="47"/>
      <c r="G961" s="47"/>
      <c r="H961" s="4"/>
      <c r="I961" s="4"/>
      <c r="J961" s="4"/>
      <c r="K961" s="4"/>
      <c r="L961" s="4"/>
      <c r="M961" s="4"/>
      <c r="N961" s="4"/>
      <c r="O961" s="4"/>
      <c r="P961" s="4"/>
      <c r="Q961" s="4"/>
      <c r="R961" s="4"/>
      <c r="S961" s="4"/>
      <c r="T961" s="4"/>
      <c r="U961" s="4"/>
      <c r="V961" s="4"/>
      <c r="W961" s="4"/>
      <c r="X961" s="4"/>
      <c r="Y961" s="4"/>
      <c r="Z961" s="4"/>
      <c r="AA961" s="4"/>
    </row>
    <row r="962" ht="15.75" customHeight="1">
      <c r="A962" s="37"/>
      <c r="B962" s="37"/>
      <c r="C962" s="37"/>
      <c r="D962" s="38"/>
      <c r="E962" s="4"/>
      <c r="F962" s="47"/>
      <c r="G962" s="47"/>
      <c r="H962" s="4"/>
      <c r="I962" s="4"/>
      <c r="J962" s="4"/>
      <c r="K962" s="4"/>
      <c r="L962" s="4"/>
      <c r="M962" s="4"/>
      <c r="N962" s="4"/>
      <c r="O962" s="4"/>
      <c r="P962" s="4"/>
      <c r="Q962" s="4"/>
      <c r="R962" s="4"/>
      <c r="S962" s="4"/>
      <c r="T962" s="4"/>
      <c r="U962" s="4"/>
      <c r="V962" s="4"/>
      <c r="W962" s="4"/>
      <c r="X962" s="4"/>
      <c r="Y962" s="4"/>
      <c r="Z962" s="4"/>
      <c r="AA962" s="4"/>
    </row>
    <row r="963" ht="15.75" customHeight="1">
      <c r="A963" s="37"/>
      <c r="B963" s="37"/>
      <c r="C963" s="37"/>
      <c r="D963" s="38"/>
      <c r="E963" s="4"/>
      <c r="F963" s="47"/>
      <c r="G963" s="47"/>
      <c r="H963" s="4"/>
      <c r="I963" s="4"/>
      <c r="J963" s="4"/>
      <c r="K963" s="4"/>
      <c r="L963" s="4"/>
      <c r="M963" s="4"/>
      <c r="N963" s="4"/>
      <c r="O963" s="4"/>
      <c r="P963" s="4"/>
      <c r="Q963" s="4"/>
      <c r="R963" s="4"/>
      <c r="S963" s="4"/>
      <c r="T963" s="4"/>
      <c r="U963" s="4"/>
      <c r="V963" s="4"/>
      <c r="W963" s="4"/>
      <c r="X963" s="4"/>
      <c r="Y963" s="4"/>
      <c r="Z963" s="4"/>
      <c r="AA963" s="4"/>
    </row>
    <row r="964" ht="15.75" customHeight="1">
      <c r="A964" s="37"/>
      <c r="B964" s="37"/>
      <c r="C964" s="37"/>
      <c r="D964" s="38"/>
      <c r="E964" s="4"/>
      <c r="F964" s="47"/>
      <c r="G964" s="47"/>
      <c r="H964" s="4"/>
      <c r="I964" s="4"/>
      <c r="J964" s="4"/>
      <c r="K964" s="4"/>
      <c r="L964" s="4"/>
      <c r="M964" s="4"/>
      <c r="N964" s="4"/>
      <c r="O964" s="4"/>
      <c r="P964" s="4"/>
      <c r="Q964" s="4"/>
      <c r="R964" s="4"/>
      <c r="S964" s="4"/>
      <c r="T964" s="4"/>
      <c r="U964" s="4"/>
      <c r="V964" s="4"/>
      <c r="W964" s="4"/>
      <c r="X964" s="4"/>
      <c r="Y964" s="4"/>
      <c r="Z964" s="4"/>
      <c r="AA964" s="4"/>
    </row>
    <row r="965" ht="15.75" customHeight="1">
      <c r="A965" s="37"/>
      <c r="B965" s="37"/>
      <c r="C965" s="37"/>
      <c r="D965" s="38"/>
      <c r="E965" s="4"/>
      <c r="F965" s="47"/>
      <c r="G965" s="47"/>
      <c r="H965" s="4"/>
      <c r="I965" s="4"/>
      <c r="J965" s="4"/>
      <c r="K965" s="4"/>
      <c r="L965" s="4"/>
      <c r="M965" s="4"/>
      <c r="N965" s="4"/>
      <c r="O965" s="4"/>
      <c r="P965" s="4"/>
      <c r="Q965" s="4"/>
      <c r="R965" s="4"/>
      <c r="S965" s="4"/>
      <c r="T965" s="4"/>
      <c r="U965" s="4"/>
      <c r="V965" s="4"/>
      <c r="W965" s="4"/>
      <c r="X965" s="4"/>
      <c r="Y965" s="4"/>
      <c r="Z965" s="4"/>
      <c r="AA965" s="4"/>
    </row>
    <row r="966" ht="15.75" customHeight="1">
      <c r="A966" s="37"/>
      <c r="B966" s="37"/>
      <c r="C966" s="37"/>
      <c r="D966" s="38"/>
      <c r="E966" s="4"/>
      <c r="F966" s="47"/>
      <c r="G966" s="47"/>
      <c r="H966" s="4"/>
      <c r="I966" s="4"/>
      <c r="J966" s="4"/>
      <c r="K966" s="4"/>
      <c r="L966" s="4"/>
      <c r="M966" s="4"/>
      <c r="N966" s="4"/>
      <c r="O966" s="4"/>
      <c r="P966" s="4"/>
      <c r="Q966" s="4"/>
      <c r="R966" s="4"/>
      <c r="S966" s="4"/>
      <c r="T966" s="4"/>
      <c r="U966" s="4"/>
      <c r="V966" s="4"/>
      <c r="W966" s="4"/>
      <c r="X966" s="4"/>
      <c r="Y966" s="4"/>
      <c r="Z966" s="4"/>
      <c r="AA966" s="4"/>
    </row>
    <row r="967" ht="15.75" customHeight="1">
      <c r="A967" s="37"/>
      <c r="B967" s="37"/>
      <c r="C967" s="37"/>
      <c r="D967" s="38"/>
      <c r="E967" s="4"/>
      <c r="F967" s="47"/>
      <c r="G967" s="47"/>
      <c r="H967" s="4"/>
      <c r="I967" s="4"/>
      <c r="J967" s="4"/>
      <c r="K967" s="4"/>
      <c r="L967" s="4"/>
      <c r="M967" s="4"/>
      <c r="N967" s="4"/>
      <c r="O967" s="4"/>
      <c r="P967" s="4"/>
      <c r="Q967" s="4"/>
      <c r="R967" s="4"/>
      <c r="S967" s="4"/>
      <c r="T967" s="4"/>
      <c r="U967" s="4"/>
      <c r="V967" s="4"/>
      <c r="W967" s="4"/>
      <c r="X967" s="4"/>
      <c r="Y967" s="4"/>
      <c r="Z967" s="4"/>
      <c r="AA967" s="4"/>
    </row>
    <row r="968" ht="15.75" customHeight="1">
      <c r="A968" s="37"/>
      <c r="B968" s="37"/>
      <c r="C968" s="37"/>
      <c r="D968" s="38"/>
      <c r="E968" s="4"/>
      <c r="F968" s="47"/>
      <c r="G968" s="47"/>
      <c r="H968" s="4"/>
      <c r="I968" s="4"/>
      <c r="J968" s="4"/>
      <c r="K968" s="4"/>
      <c r="L968" s="4"/>
      <c r="M968" s="4"/>
      <c r="N968" s="4"/>
      <c r="O968" s="4"/>
      <c r="P968" s="4"/>
      <c r="Q968" s="4"/>
      <c r="R968" s="4"/>
      <c r="S968" s="4"/>
      <c r="T968" s="4"/>
      <c r="U968" s="4"/>
      <c r="V968" s="4"/>
      <c r="W968" s="4"/>
      <c r="X968" s="4"/>
      <c r="Y968" s="4"/>
      <c r="Z968" s="4"/>
      <c r="AA968" s="4"/>
    </row>
    <row r="969" ht="15.75" customHeight="1">
      <c r="A969" s="37"/>
      <c r="B969" s="37"/>
      <c r="C969" s="37"/>
      <c r="D969" s="38"/>
      <c r="E969" s="4"/>
      <c r="F969" s="47"/>
      <c r="G969" s="47"/>
      <c r="H969" s="4"/>
      <c r="I969" s="4"/>
      <c r="J969" s="4"/>
      <c r="K969" s="4"/>
      <c r="L969" s="4"/>
      <c r="M969" s="4"/>
      <c r="N969" s="4"/>
      <c r="O969" s="4"/>
      <c r="P969" s="4"/>
      <c r="Q969" s="4"/>
      <c r="R969" s="4"/>
      <c r="S969" s="4"/>
      <c r="T969" s="4"/>
      <c r="U969" s="4"/>
      <c r="V969" s="4"/>
      <c r="W969" s="4"/>
      <c r="X969" s="4"/>
      <c r="Y969" s="4"/>
      <c r="Z969" s="4"/>
      <c r="AA969" s="4"/>
    </row>
    <row r="970" ht="15.75" customHeight="1">
      <c r="A970" s="37"/>
      <c r="B970" s="37"/>
      <c r="C970" s="37"/>
      <c r="D970" s="38"/>
      <c r="E970" s="4"/>
      <c r="F970" s="47"/>
      <c r="G970" s="47"/>
      <c r="H970" s="4"/>
      <c r="I970" s="4"/>
      <c r="J970" s="4"/>
      <c r="K970" s="4"/>
      <c r="L970" s="4"/>
      <c r="M970" s="4"/>
      <c r="N970" s="4"/>
      <c r="O970" s="4"/>
      <c r="P970" s="4"/>
      <c r="Q970" s="4"/>
      <c r="R970" s="4"/>
      <c r="S970" s="4"/>
      <c r="T970" s="4"/>
      <c r="U970" s="4"/>
      <c r="V970" s="4"/>
      <c r="W970" s="4"/>
      <c r="X970" s="4"/>
      <c r="Y970" s="4"/>
      <c r="Z970" s="4"/>
      <c r="AA970" s="4"/>
    </row>
    <row r="971" ht="15.75" customHeight="1">
      <c r="A971" s="37"/>
      <c r="B971" s="37"/>
      <c r="C971" s="37"/>
      <c r="D971" s="38"/>
      <c r="E971" s="4"/>
      <c r="F971" s="47"/>
      <c r="G971" s="47"/>
      <c r="H971" s="4"/>
      <c r="I971" s="4"/>
      <c r="J971" s="4"/>
      <c r="K971" s="4"/>
      <c r="L971" s="4"/>
      <c r="M971" s="4"/>
      <c r="N971" s="4"/>
      <c r="O971" s="4"/>
      <c r="P971" s="4"/>
      <c r="Q971" s="4"/>
      <c r="R971" s="4"/>
      <c r="S971" s="4"/>
      <c r="T971" s="4"/>
      <c r="U971" s="4"/>
      <c r="V971" s="4"/>
      <c r="W971" s="4"/>
      <c r="X971" s="4"/>
      <c r="Y971" s="4"/>
      <c r="Z971" s="4"/>
      <c r="AA971" s="4"/>
    </row>
    <row r="972" ht="15.75" customHeight="1">
      <c r="A972" s="37"/>
      <c r="B972" s="37"/>
      <c r="C972" s="37"/>
      <c r="D972" s="38"/>
      <c r="E972" s="4"/>
      <c r="F972" s="47"/>
      <c r="G972" s="47"/>
      <c r="H972" s="4"/>
      <c r="I972" s="4"/>
      <c r="J972" s="4"/>
      <c r="K972" s="4"/>
      <c r="L972" s="4"/>
      <c r="M972" s="4"/>
      <c r="N972" s="4"/>
      <c r="O972" s="4"/>
      <c r="P972" s="4"/>
      <c r="Q972" s="4"/>
      <c r="R972" s="4"/>
      <c r="S972" s="4"/>
      <c r="T972" s="4"/>
      <c r="U972" s="4"/>
      <c r="V972" s="4"/>
      <c r="W972" s="4"/>
      <c r="X972" s="4"/>
      <c r="Y972" s="4"/>
      <c r="Z972" s="4"/>
      <c r="AA972" s="4"/>
    </row>
    <row r="973" ht="15.75" customHeight="1">
      <c r="A973" s="37"/>
      <c r="B973" s="37"/>
      <c r="C973" s="37"/>
      <c r="D973" s="38"/>
      <c r="E973" s="4"/>
      <c r="F973" s="47"/>
      <c r="G973" s="47"/>
      <c r="H973" s="4"/>
      <c r="I973" s="4"/>
      <c r="J973" s="4"/>
      <c r="K973" s="4"/>
      <c r="L973" s="4"/>
      <c r="M973" s="4"/>
      <c r="N973" s="4"/>
      <c r="O973" s="4"/>
      <c r="P973" s="4"/>
      <c r="Q973" s="4"/>
      <c r="R973" s="4"/>
      <c r="S973" s="4"/>
      <c r="T973" s="4"/>
      <c r="U973" s="4"/>
      <c r="V973" s="4"/>
      <c r="W973" s="4"/>
      <c r="X973" s="4"/>
      <c r="Y973" s="4"/>
      <c r="Z973" s="4"/>
      <c r="AA973" s="4"/>
    </row>
    <row r="974" ht="15.75" customHeight="1">
      <c r="A974" s="37"/>
      <c r="B974" s="37"/>
      <c r="C974" s="37"/>
      <c r="D974" s="38"/>
      <c r="E974" s="4"/>
      <c r="F974" s="47"/>
      <c r="G974" s="47"/>
      <c r="H974" s="4"/>
      <c r="I974" s="4"/>
      <c r="J974" s="4"/>
      <c r="K974" s="4"/>
      <c r="L974" s="4"/>
      <c r="M974" s="4"/>
      <c r="N974" s="4"/>
      <c r="O974" s="4"/>
      <c r="P974" s="4"/>
      <c r="Q974" s="4"/>
      <c r="R974" s="4"/>
      <c r="S974" s="4"/>
      <c r="T974" s="4"/>
      <c r="U974" s="4"/>
      <c r="V974" s="4"/>
      <c r="W974" s="4"/>
      <c r="X974" s="4"/>
      <c r="Y974" s="4"/>
      <c r="Z974" s="4"/>
      <c r="AA974" s="4"/>
    </row>
    <row r="975" ht="15.75" customHeight="1">
      <c r="A975" s="37"/>
      <c r="B975" s="37"/>
      <c r="C975" s="37"/>
      <c r="D975" s="38"/>
      <c r="E975" s="4"/>
      <c r="F975" s="47"/>
      <c r="G975" s="47"/>
      <c r="H975" s="4"/>
      <c r="I975" s="4"/>
      <c r="J975" s="4"/>
      <c r="K975" s="4"/>
      <c r="L975" s="4"/>
      <c r="M975" s="4"/>
      <c r="N975" s="4"/>
      <c r="O975" s="4"/>
      <c r="P975" s="4"/>
      <c r="Q975" s="4"/>
      <c r="R975" s="4"/>
      <c r="S975" s="4"/>
      <c r="T975" s="4"/>
      <c r="U975" s="4"/>
      <c r="V975" s="4"/>
      <c r="W975" s="4"/>
      <c r="X975" s="4"/>
      <c r="Y975" s="4"/>
      <c r="Z975" s="4"/>
      <c r="AA975" s="4"/>
    </row>
    <row r="976" ht="15.75" customHeight="1">
      <c r="A976" s="37"/>
      <c r="B976" s="37"/>
      <c r="C976" s="37"/>
      <c r="D976" s="38"/>
      <c r="E976" s="4"/>
      <c r="F976" s="47"/>
      <c r="G976" s="47"/>
      <c r="H976" s="4"/>
      <c r="I976" s="4"/>
      <c r="J976" s="4"/>
      <c r="K976" s="4"/>
      <c r="L976" s="4"/>
      <c r="M976" s="4"/>
      <c r="N976" s="4"/>
      <c r="O976" s="4"/>
      <c r="P976" s="4"/>
      <c r="Q976" s="4"/>
      <c r="R976" s="4"/>
      <c r="S976" s="4"/>
      <c r="T976" s="4"/>
      <c r="U976" s="4"/>
      <c r="V976" s="4"/>
      <c r="W976" s="4"/>
      <c r="X976" s="4"/>
      <c r="Y976" s="4"/>
      <c r="Z976" s="4"/>
      <c r="AA976" s="4"/>
    </row>
    <row r="977" ht="15.75" customHeight="1">
      <c r="A977" s="37"/>
      <c r="B977" s="37"/>
      <c r="C977" s="37"/>
      <c r="D977" s="38"/>
      <c r="E977" s="4"/>
      <c r="F977" s="47"/>
      <c r="G977" s="47"/>
      <c r="H977" s="4"/>
      <c r="I977" s="4"/>
      <c r="J977" s="4"/>
      <c r="K977" s="4"/>
      <c r="L977" s="4"/>
      <c r="M977" s="4"/>
      <c r="N977" s="4"/>
      <c r="O977" s="4"/>
      <c r="P977" s="4"/>
      <c r="Q977" s="4"/>
      <c r="R977" s="4"/>
      <c r="S977" s="4"/>
      <c r="T977" s="4"/>
      <c r="U977" s="4"/>
      <c r="V977" s="4"/>
      <c r="W977" s="4"/>
      <c r="X977" s="4"/>
      <c r="Y977" s="4"/>
      <c r="Z977" s="4"/>
      <c r="AA977" s="4"/>
    </row>
    <row r="978" ht="15.75" customHeight="1">
      <c r="A978" s="37"/>
      <c r="B978" s="37"/>
      <c r="C978" s="37"/>
      <c r="D978" s="38"/>
      <c r="E978" s="4"/>
      <c r="F978" s="47"/>
      <c r="G978" s="47"/>
      <c r="H978" s="4"/>
      <c r="I978" s="4"/>
      <c r="J978" s="4"/>
      <c r="K978" s="4"/>
      <c r="L978" s="4"/>
      <c r="M978" s="4"/>
      <c r="N978" s="4"/>
      <c r="O978" s="4"/>
      <c r="P978" s="4"/>
      <c r="Q978" s="4"/>
      <c r="R978" s="4"/>
      <c r="S978" s="4"/>
      <c r="T978" s="4"/>
      <c r="U978" s="4"/>
      <c r="V978" s="4"/>
      <c r="W978" s="4"/>
      <c r="X978" s="4"/>
      <c r="Y978" s="4"/>
      <c r="Z978" s="4"/>
      <c r="AA978" s="4"/>
    </row>
    <row r="979" ht="15.75" customHeight="1">
      <c r="A979" s="37"/>
      <c r="B979" s="37"/>
      <c r="C979" s="37"/>
      <c r="D979" s="38"/>
      <c r="E979" s="4"/>
      <c r="F979" s="47"/>
      <c r="G979" s="47"/>
      <c r="H979" s="4"/>
      <c r="I979" s="4"/>
      <c r="J979" s="4"/>
      <c r="K979" s="4"/>
      <c r="L979" s="4"/>
      <c r="M979" s="4"/>
      <c r="N979" s="4"/>
      <c r="O979" s="4"/>
      <c r="P979" s="4"/>
      <c r="Q979" s="4"/>
      <c r="R979" s="4"/>
      <c r="S979" s="4"/>
      <c r="T979" s="4"/>
      <c r="U979" s="4"/>
      <c r="V979" s="4"/>
      <c r="W979" s="4"/>
      <c r="X979" s="4"/>
      <c r="Y979" s="4"/>
      <c r="Z979" s="4"/>
      <c r="AA979" s="4"/>
    </row>
    <row r="980" ht="15.75" customHeight="1">
      <c r="A980" s="37"/>
      <c r="B980" s="37"/>
      <c r="C980" s="37"/>
      <c r="D980" s="38"/>
      <c r="E980" s="4"/>
      <c r="F980" s="47"/>
      <c r="G980" s="47"/>
      <c r="H980" s="4"/>
      <c r="I980" s="4"/>
      <c r="J980" s="4"/>
      <c r="K980" s="4"/>
      <c r="L980" s="4"/>
      <c r="M980" s="4"/>
      <c r="N980" s="4"/>
      <c r="O980" s="4"/>
      <c r="P980" s="4"/>
      <c r="Q980" s="4"/>
      <c r="R980" s="4"/>
      <c r="S980" s="4"/>
      <c r="T980" s="4"/>
      <c r="U980" s="4"/>
      <c r="V980" s="4"/>
      <c r="W980" s="4"/>
      <c r="X980" s="4"/>
      <c r="Y980" s="4"/>
      <c r="Z980" s="4"/>
      <c r="AA980" s="4"/>
    </row>
    <row r="981" ht="15.75" customHeight="1">
      <c r="A981" s="37"/>
      <c r="B981" s="37"/>
      <c r="C981" s="37"/>
      <c r="D981" s="38"/>
      <c r="E981" s="4"/>
      <c r="F981" s="47"/>
      <c r="G981" s="47"/>
      <c r="H981" s="4"/>
      <c r="I981" s="4"/>
      <c r="J981" s="4"/>
      <c r="K981" s="4"/>
      <c r="L981" s="4"/>
      <c r="M981" s="4"/>
      <c r="N981" s="4"/>
      <c r="O981" s="4"/>
      <c r="P981" s="4"/>
      <c r="Q981" s="4"/>
      <c r="R981" s="4"/>
      <c r="S981" s="4"/>
      <c r="T981" s="4"/>
      <c r="U981" s="4"/>
      <c r="V981" s="4"/>
      <c r="W981" s="4"/>
      <c r="X981" s="4"/>
      <c r="Y981" s="4"/>
      <c r="Z981" s="4"/>
      <c r="AA981" s="4"/>
    </row>
    <row r="982" ht="15.75" customHeight="1">
      <c r="A982" s="37"/>
      <c r="B982" s="37"/>
      <c r="C982" s="37"/>
      <c r="D982" s="38"/>
      <c r="E982" s="4"/>
      <c r="F982" s="47"/>
      <c r="G982" s="47"/>
      <c r="H982" s="4"/>
      <c r="I982" s="4"/>
      <c r="J982" s="4"/>
      <c r="K982" s="4"/>
      <c r="L982" s="4"/>
      <c r="M982" s="4"/>
      <c r="N982" s="4"/>
      <c r="O982" s="4"/>
      <c r="P982" s="4"/>
      <c r="Q982" s="4"/>
      <c r="R982" s="4"/>
      <c r="S982" s="4"/>
      <c r="T982" s="4"/>
      <c r="U982" s="4"/>
      <c r="V982" s="4"/>
      <c r="W982" s="4"/>
      <c r="X982" s="4"/>
      <c r="Y982" s="4"/>
      <c r="Z982" s="4"/>
      <c r="AA982" s="4"/>
    </row>
    <row r="983" ht="15.75" customHeight="1">
      <c r="A983" s="37"/>
      <c r="B983" s="37"/>
      <c r="C983" s="37"/>
      <c r="D983" s="38"/>
      <c r="E983" s="4"/>
      <c r="F983" s="47"/>
      <c r="G983" s="47"/>
      <c r="H983" s="4"/>
      <c r="I983" s="4"/>
      <c r="J983" s="4"/>
      <c r="K983" s="4"/>
      <c r="L983" s="4"/>
      <c r="M983" s="4"/>
      <c r="N983" s="4"/>
      <c r="O983" s="4"/>
      <c r="P983" s="4"/>
      <c r="Q983" s="4"/>
      <c r="R983" s="4"/>
      <c r="S983" s="4"/>
      <c r="T983" s="4"/>
      <c r="U983" s="4"/>
      <c r="V983" s="4"/>
      <c r="W983" s="4"/>
      <c r="X983" s="4"/>
      <c r="Y983" s="4"/>
      <c r="Z983" s="4"/>
      <c r="AA983" s="4"/>
    </row>
    <row r="984" ht="15.75" customHeight="1">
      <c r="A984" s="37"/>
      <c r="B984" s="37"/>
      <c r="C984" s="37"/>
      <c r="D984" s="38"/>
      <c r="E984" s="4"/>
      <c r="F984" s="47"/>
      <c r="G984" s="47"/>
      <c r="H984" s="4"/>
      <c r="I984" s="4"/>
      <c r="J984" s="4"/>
      <c r="K984" s="4"/>
      <c r="L984" s="4"/>
      <c r="M984" s="4"/>
      <c r="N984" s="4"/>
      <c r="O984" s="4"/>
      <c r="P984" s="4"/>
      <c r="Q984" s="4"/>
      <c r="R984" s="4"/>
      <c r="S984" s="4"/>
      <c r="T984" s="4"/>
      <c r="U984" s="4"/>
      <c r="V984" s="4"/>
      <c r="W984" s="4"/>
      <c r="X984" s="4"/>
      <c r="Y984" s="4"/>
      <c r="Z984" s="4"/>
      <c r="AA984" s="4"/>
    </row>
    <row r="985" ht="15.75" customHeight="1">
      <c r="A985" s="37"/>
      <c r="B985" s="37"/>
      <c r="C985" s="37"/>
      <c r="D985" s="38"/>
      <c r="E985" s="4"/>
      <c r="F985" s="47"/>
      <c r="G985" s="47"/>
      <c r="H985" s="4"/>
      <c r="I985" s="4"/>
      <c r="J985" s="4"/>
      <c r="K985" s="4"/>
      <c r="L985" s="4"/>
      <c r="M985" s="4"/>
      <c r="N985" s="4"/>
      <c r="O985" s="4"/>
      <c r="P985" s="4"/>
      <c r="Q985" s="4"/>
      <c r="R985" s="4"/>
      <c r="S985" s="4"/>
      <c r="T985" s="4"/>
      <c r="U985" s="4"/>
      <c r="V985" s="4"/>
      <c r="W985" s="4"/>
      <c r="X985" s="4"/>
      <c r="Y985" s="4"/>
      <c r="Z985" s="4"/>
      <c r="AA985" s="4"/>
    </row>
    <row r="986" ht="15.75" customHeight="1">
      <c r="A986" s="37"/>
      <c r="B986" s="37"/>
      <c r="C986" s="37"/>
      <c r="D986" s="38"/>
      <c r="E986" s="4"/>
      <c r="F986" s="47"/>
      <c r="G986" s="47"/>
      <c r="H986" s="4"/>
      <c r="I986" s="4"/>
      <c r="J986" s="4"/>
      <c r="K986" s="4"/>
      <c r="L986" s="4"/>
      <c r="M986" s="4"/>
      <c r="N986" s="4"/>
      <c r="O986" s="4"/>
      <c r="P986" s="4"/>
      <c r="Q986" s="4"/>
      <c r="R986" s="4"/>
      <c r="S986" s="4"/>
      <c r="T986" s="4"/>
      <c r="U986" s="4"/>
      <c r="V986" s="4"/>
      <c r="W986" s="4"/>
      <c r="X986" s="4"/>
      <c r="Y986" s="4"/>
      <c r="Z986" s="4"/>
      <c r="AA986" s="4"/>
    </row>
    <row r="987" ht="15.75" customHeight="1">
      <c r="A987" s="37"/>
      <c r="B987" s="37"/>
      <c r="C987" s="37"/>
      <c r="D987" s="38"/>
      <c r="E987" s="4"/>
      <c r="F987" s="47"/>
      <c r="G987" s="47"/>
      <c r="H987" s="4"/>
      <c r="I987" s="4"/>
      <c r="J987" s="4"/>
      <c r="K987" s="4"/>
      <c r="L987" s="4"/>
      <c r="M987" s="4"/>
      <c r="N987" s="4"/>
      <c r="O987" s="4"/>
      <c r="P987" s="4"/>
      <c r="Q987" s="4"/>
      <c r="R987" s="4"/>
      <c r="S987" s="4"/>
      <c r="T987" s="4"/>
      <c r="U987" s="4"/>
      <c r="V987" s="4"/>
      <c r="W987" s="4"/>
      <c r="X987" s="4"/>
      <c r="Y987" s="4"/>
      <c r="Z987" s="4"/>
      <c r="AA987" s="4"/>
    </row>
    <row r="988" ht="15.75" customHeight="1">
      <c r="A988" s="37"/>
      <c r="B988" s="37"/>
      <c r="C988" s="37"/>
      <c r="D988" s="38"/>
      <c r="E988" s="4"/>
      <c r="F988" s="47"/>
      <c r="G988" s="47"/>
      <c r="H988" s="4"/>
      <c r="I988" s="4"/>
      <c r="J988" s="4"/>
      <c r="K988" s="4"/>
      <c r="L988" s="4"/>
      <c r="M988" s="4"/>
      <c r="N988" s="4"/>
      <c r="O988" s="4"/>
      <c r="P988" s="4"/>
      <c r="Q988" s="4"/>
      <c r="R988" s="4"/>
      <c r="S988" s="4"/>
      <c r="T988" s="4"/>
      <c r="U988" s="4"/>
      <c r="V988" s="4"/>
      <c r="W988" s="4"/>
      <c r="X988" s="4"/>
      <c r="Y988" s="4"/>
      <c r="Z988" s="4"/>
      <c r="AA988" s="4"/>
    </row>
    <row r="989" ht="15.75" customHeight="1">
      <c r="A989" s="37"/>
      <c r="B989" s="37"/>
      <c r="C989" s="37"/>
      <c r="D989" s="38"/>
      <c r="E989" s="4"/>
      <c r="F989" s="47"/>
      <c r="G989" s="47"/>
      <c r="H989" s="4"/>
      <c r="I989" s="4"/>
      <c r="J989" s="4"/>
      <c r="K989" s="4"/>
      <c r="L989" s="4"/>
      <c r="M989" s="4"/>
      <c r="N989" s="4"/>
      <c r="O989" s="4"/>
      <c r="P989" s="4"/>
      <c r="Q989" s="4"/>
      <c r="R989" s="4"/>
      <c r="S989" s="4"/>
      <c r="T989" s="4"/>
      <c r="U989" s="4"/>
      <c r="V989" s="4"/>
      <c r="W989" s="4"/>
      <c r="X989" s="4"/>
      <c r="Y989" s="4"/>
      <c r="Z989" s="4"/>
      <c r="AA989" s="4"/>
    </row>
    <row r="990" ht="15.75" customHeight="1">
      <c r="A990" s="37"/>
      <c r="B990" s="37"/>
      <c r="C990" s="37"/>
      <c r="D990" s="38"/>
      <c r="E990" s="4"/>
      <c r="F990" s="47"/>
      <c r="G990" s="47"/>
      <c r="H990" s="4"/>
      <c r="I990" s="4"/>
      <c r="J990" s="4"/>
      <c r="K990" s="4"/>
      <c r="L990" s="4"/>
      <c r="M990" s="4"/>
      <c r="N990" s="4"/>
      <c r="O990" s="4"/>
      <c r="P990" s="4"/>
      <c r="Q990" s="4"/>
      <c r="R990" s="4"/>
      <c r="S990" s="4"/>
      <c r="T990" s="4"/>
      <c r="U990" s="4"/>
      <c r="V990" s="4"/>
      <c r="W990" s="4"/>
      <c r="X990" s="4"/>
      <c r="Y990" s="4"/>
      <c r="Z990" s="4"/>
      <c r="AA990" s="4"/>
    </row>
    <row r="991" ht="15.75" customHeight="1">
      <c r="A991" s="37"/>
      <c r="B991" s="37"/>
      <c r="C991" s="37"/>
      <c r="D991" s="38"/>
      <c r="E991" s="4"/>
      <c r="F991" s="47"/>
      <c r="G991" s="47"/>
      <c r="H991" s="4"/>
      <c r="I991" s="4"/>
      <c r="J991" s="4"/>
      <c r="K991" s="4"/>
      <c r="L991" s="4"/>
      <c r="M991" s="4"/>
      <c r="N991" s="4"/>
      <c r="O991" s="4"/>
      <c r="P991" s="4"/>
      <c r="Q991" s="4"/>
      <c r="R991" s="4"/>
      <c r="S991" s="4"/>
      <c r="T991" s="4"/>
      <c r="U991" s="4"/>
      <c r="V991" s="4"/>
      <c r="W991" s="4"/>
      <c r="X991" s="4"/>
      <c r="Y991" s="4"/>
      <c r="Z991" s="4"/>
      <c r="AA991" s="4"/>
    </row>
    <row r="992" ht="15.75" customHeight="1">
      <c r="A992" s="37"/>
      <c r="B992" s="37"/>
      <c r="C992" s="37"/>
      <c r="D992" s="38"/>
      <c r="E992" s="4"/>
      <c r="F992" s="47"/>
      <c r="G992" s="47"/>
      <c r="H992" s="4"/>
      <c r="I992" s="4"/>
      <c r="J992" s="4"/>
      <c r="K992" s="4"/>
      <c r="L992" s="4"/>
      <c r="M992" s="4"/>
      <c r="N992" s="4"/>
      <c r="O992" s="4"/>
      <c r="P992" s="4"/>
      <c r="Q992" s="4"/>
      <c r="R992" s="4"/>
      <c r="S992" s="4"/>
      <c r="T992" s="4"/>
      <c r="U992" s="4"/>
      <c r="V992" s="4"/>
      <c r="W992" s="4"/>
      <c r="X992" s="4"/>
      <c r="Y992" s="4"/>
      <c r="Z992" s="4"/>
      <c r="AA992" s="4"/>
    </row>
    <row r="993" ht="15.75" customHeight="1">
      <c r="A993" s="37"/>
      <c r="B993" s="37"/>
      <c r="C993" s="37"/>
      <c r="D993" s="38"/>
      <c r="E993" s="4"/>
      <c r="F993" s="47"/>
      <c r="G993" s="47"/>
      <c r="H993" s="4"/>
      <c r="I993" s="4"/>
      <c r="J993" s="4"/>
      <c r="K993" s="4"/>
      <c r="L993" s="4"/>
      <c r="M993" s="4"/>
      <c r="N993" s="4"/>
      <c r="O993" s="4"/>
      <c r="P993" s="4"/>
      <c r="Q993" s="4"/>
      <c r="R993" s="4"/>
      <c r="S993" s="4"/>
      <c r="T993" s="4"/>
      <c r="U993" s="4"/>
      <c r="V993" s="4"/>
      <c r="W993" s="4"/>
      <c r="X993" s="4"/>
      <c r="Y993" s="4"/>
      <c r="Z993" s="4"/>
      <c r="AA993" s="4"/>
    </row>
    <row r="994" ht="15.75" customHeight="1">
      <c r="A994" s="37"/>
      <c r="B994" s="37"/>
      <c r="C994" s="37"/>
      <c r="D994" s="38"/>
      <c r="E994" s="4"/>
      <c r="F994" s="47"/>
      <c r="G994" s="47"/>
      <c r="H994" s="4"/>
      <c r="I994" s="4"/>
      <c r="J994" s="4"/>
      <c r="K994" s="4"/>
      <c r="L994" s="4"/>
      <c r="M994" s="4"/>
      <c r="N994" s="4"/>
      <c r="O994" s="4"/>
      <c r="P994" s="4"/>
      <c r="Q994" s="4"/>
      <c r="R994" s="4"/>
      <c r="S994" s="4"/>
      <c r="T994" s="4"/>
      <c r="U994" s="4"/>
      <c r="V994" s="4"/>
      <c r="W994" s="4"/>
      <c r="X994" s="4"/>
      <c r="Y994" s="4"/>
      <c r="Z994" s="4"/>
      <c r="AA994" s="4"/>
    </row>
    <row r="995" ht="15.75" customHeight="1">
      <c r="A995" s="37"/>
      <c r="B995" s="37"/>
      <c r="C995" s="37"/>
      <c r="D995" s="38"/>
      <c r="E995" s="4"/>
      <c r="F995" s="47"/>
      <c r="G995" s="47"/>
      <c r="H995" s="4"/>
      <c r="I995" s="4"/>
      <c r="J995" s="4"/>
      <c r="K995" s="4"/>
      <c r="L995" s="4"/>
      <c r="M995" s="4"/>
      <c r="N995" s="4"/>
      <c r="O995" s="4"/>
      <c r="P995" s="4"/>
      <c r="Q995" s="4"/>
      <c r="R995" s="4"/>
      <c r="S995" s="4"/>
      <c r="T995" s="4"/>
      <c r="U995" s="4"/>
      <c r="V995" s="4"/>
      <c r="W995" s="4"/>
      <c r="X995" s="4"/>
      <c r="Y995" s="4"/>
      <c r="Z995" s="4"/>
      <c r="AA995" s="4"/>
    </row>
    <row r="996" ht="15.75" customHeight="1">
      <c r="A996" s="37"/>
      <c r="B996" s="37"/>
      <c r="C996" s="37"/>
      <c r="D996" s="38"/>
      <c r="E996" s="4"/>
      <c r="F996" s="47"/>
      <c r="G996" s="47"/>
      <c r="H996" s="4"/>
      <c r="I996" s="4"/>
      <c r="J996" s="4"/>
      <c r="K996" s="4"/>
      <c r="L996" s="4"/>
      <c r="M996" s="4"/>
      <c r="N996" s="4"/>
      <c r="O996" s="4"/>
      <c r="P996" s="4"/>
      <c r="Q996" s="4"/>
      <c r="R996" s="4"/>
      <c r="S996" s="4"/>
      <c r="T996" s="4"/>
      <c r="U996" s="4"/>
      <c r="V996" s="4"/>
      <c r="W996" s="4"/>
      <c r="X996" s="4"/>
      <c r="Y996" s="4"/>
      <c r="Z996" s="4"/>
      <c r="AA996" s="4"/>
    </row>
    <row r="997" ht="15.75" customHeight="1">
      <c r="A997" s="37"/>
      <c r="B997" s="37"/>
      <c r="C997" s="37"/>
      <c r="D997" s="38"/>
      <c r="E997" s="4"/>
      <c r="F997" s="47"/>
      <c r="G997" s="47"/>
      <c r="H997" s="4"/>
      <c r="I997" s="4"/>
      <c r="J997" s="4"/>
      <c r="K997" s="4"/>
      <c r="L997" s="4"/>
      <c r="M997" s="4"/>
      <c r="N997" s="4"/>
      <c r="O997" s="4"/>
      <c r="P997" s="4"/>
      <c r="Q997" s="4"/>
      <c r="R997" s="4"/>
      <c r="S997" s="4"/>
      <c r="T997" s="4"/>
      <c r="U997" s="4"/>
      <c r="V997" s="4"/>
      <c r="W997" s="4"/>
      <c r="X997" s="4"/>
      <c r="Y997" s="4"/>
      <c r="Z997" s="4"/>
      <c r="AA997" s="4"/>
    </row>
    <row r="998" ht="15.75" customHeight="1">
      <c r="A998" s="37"/>
      <c r="B998" s="37"/>
      <c r="C998" s="37"/>
      <c r="D998" s="38"/>
      <c r="E998" s="4"/>
      <c r="F998" s="47"/>
      <c r="G998" s="47"/>
      <c r="H998" s="4"/>
      <c r="I998" s="4"/>
      <c r="J998" s="4"/>
      <c r="K998" s="4"/>
      <c r="L998" s="4"/>
      <c r="M998" s="4"/>
      <c r="N998" s="4"/>
      <c r="O998" s="4"/>
      <c r="P998" s="4"/>
      <c r="Q998" s="4"/>
      <c r="R998" s="4"/>
      <c r="S998" s="4"/>
      <c r="T998" s="4"/>
      <c r="U998" s="4"/>
      <c r="V998" s="4"/>
      <c r="W998" s="4"/>
      <c r="X998" s="4"/>
      <c r="Y998" s="4"/>
      <c r="Z998" s="4"/>
      <c r="AA998" s="4"/>
    </row>
    <row r="999" ht="15.75" customHeight="1">
      <c r="A999" s="37"/>
      <c r="B999" s="37"/>
      <c r="C999" s="37"/>
      <c r="D999" s="38"/>
      <c r="E999" s="4"/>
      <c r="F999" s="47"/>
      <c r="G999" s="47"/>
      <c r="H999" s="4"/>
      <c r="I999" s="4"/>
      <c r="J999" s="4"/>
      <c r="K999" s="4"/>
      <c r="L999" s="4"/>
      <c r="M999" s="4"/>
      <c r="N999" s="4"/>
      <c r="O999" s="4"/>
      <c r="P999" s="4"/>
      <c r="Q999" s="4"/>
      <c r="R999" s="4"/>
      <c r="S999" s="4"/>
      <c r="T999" s="4"/>
      <c r="U999" s="4"/>
      <c r="V999" s="4"/>
      <c r="W999" s="4"/>
      <c r="X999" s="4"/>
      <c r="Y999" s="4"/>
      <c r="Z999" s="4"/>
      <c r="AA999" s="4"/>
    </row>
    <row r="1000" ht="15.75" customHeight="1">
      <c r="A1000" s="37"/>
      <c r="B1000" s="37"/>
      <c r="C1000" s="37"/>
      <c r="D1000" s="38"/>
      <c r="E1000" s="4"/>
      <c r="F1000" s="47"/>
      <c r="G1000" s="47"/>
      <c r="H1000" s="4"/>
      <c r="I1000" s="4"/>
      <c r="J1000" s="4"/>
      <c r="K1000" s="4"/>
      <c r="L1000" s="4"/>
      <c r="M1000" s="4"/>
      <c r="N1000" s="4"/>
      <c r="O1000" s="4"/>
      <c r="P1000" s="4"/>
      <c r="Q1000" s="4"/>
      <c r="R1000" s="4"/>
      <c r="S1000" s="4"/>
      <c r="T1000" s="4"/>
      <c r="U1000" s="4"/>
      <c r="V1000" s="4"/>
      <c r="W1000" s="4"/>
      <c r="X1000" s="4"/>
      <c r="Y1000" s="4"/>
      <c r="Z1000" s="4"/>
      <c r="AA1000" s="4"/>
    </row>
    <row r="1001" ht="15.75" customHeight="1">
      <c r="A1001" s="37"/>
      <c r="B1001" s="37"/>
      <c r="C1001" s="37"/>
      <c r="D1001" s="38"/>
      <c r="E1001" s="4"/>
      <c r="F1001" s="47"/>
      <c r="G1001" s="47"/>
      <c r="H1001" s="4"/>
      <c r="I1001" s="4"/>
      <c r="J1001" s="4"/>
      <c r="K1001" s="4"/>
      <c r="L1001" s="4"/>
      <c r="M1001" s="4"/>
      <c r="N1001" s="4"/>
      <c r="O1001" s="4"/>
      <c r="P1001" s="4"/>
      <c r="Q1001" s="4"/>
      <c r="R1001" s="4"/>
      <c r="S1001" s="4"/>
      <c r="T1001" s="4"/>
      <c r="U1001" s="4"/>
      <c r="V1001" s="4"/>
      <c r="W1001" s="4"/>
      <c r="X1001" s="4"/>
      <c r="Y1001" s="4"/>
      <c r="Z1001" s="4"/>
      <c r="AA1001" s="4"/>
    </row>
    <row r="1002" ht="15.75" customHeight="1">
      <c r="A1002" s="37"/>
      <c r="B1002" s="37"/>
      <c r="C1002" s="37"/>
      <c r="D1002" s="38"/>
      <c r="E1002" s="4"/>
      <c r="F1002" s="47"/>
      <c r="G1002" s="47"/>
      <c r="H1002" s="4"/>
      <c r="I1002" s="4"/>
      <c r="J1002" s="4"/>
      <c r="K1002" s="4"/>
      <c r="L1002" s="4"/>
      <c r="M1002" s="4"/>
      <c r="N1002" s="4"/>
      <c r="O1002" s="4"/>
      <c r="P1002" s="4"/>
      <c r="Q1002" s="4"/>
      <c r="R1002" s="4"/>
      <c r="S1002" s="4"/>
      <c r="T1002" s="4"/>
      <c r="U1002" s="4"/>
      <c r="V1002" s="4"/>
      <c r="W1002" s="4"/>
      <c r="X1002" s="4"/>
      <c r="Y1002" s="4"/>
      <c r="Z1002" s="4"/>
      <c r="AA1002" s="4"/>
    </row>
    <row r="1003" ht="15.75" customHeight="1">
      <c r="A1003" s="37"/>
      <c r="B1003" s="37"/>
      <c r="C1003" s="37"/>
      <c r="D1003" s="38"/>
      <c r="E1003" s="4"/>
      <c r="F1003" s="47"/>
      <c r="G1003" s="47"/>
      <c r="H1003" s="4"/>
      <c r="I1003" s="4"/>
      <c r="J1003" s="4"/>
      <c r="K1003" s="4"/>
      <c r="L1003" s="4"/>
      <c r="M1003" s="4"/>
      <c r="N1003" s="4"/>
      <c r="O1003" s="4"/>
      <c r="P1003" s="4"/>
      <c r="Q1003" s="4"/>
      <c r="R1003" s="4"/>
      <c r="S1003" s="4"/>
      <c r="T1003" s="4"/>
      <c r="U1003" s="4"/>
      <c r="V1003" s="4"/>
      <c r="W1003" s="4"/>
      <c r="X1003" s="4"/>
      <c r="Y1003" s="4"/>
      <c r="Z1003" s="4"/>
      <c r="AA1003" s="4"/>
    </row>
    <row r="1004" ht="15.75" customHeight="1">
      <c r="A1004" s="37"/>
      <c r="B1004" s="37"/>
      <c r="C1004" s="37"/>
      <c r="D1004" s="38"/>
      <c r="E1004" s="4"/>
      <c r="F1004" s="47"/>
      <c r="G1004" s="47"/>
      <c r="H1004" s="4"/>
      <c r="I1004" s="4"/>
      <c r="J1004" s="4"/>
      <c r="K1004" s="4"/>
      <c r="L1004" s="4"/>
      <c r="M1004" s="4"/>
      <c r="N1004" s="4"/>
      <c r="O1004" s="4"/>
      <c r="P1004" s="4"/>
      <c r="Q1004" s="4"/>
      <c r="R1004" s="4"/>
      <c r="S1004" s="4"/>
      <c r="T1004" s="4"/>
      <c r="U1004" s="4"/>
      <c r="V1004" s="4"/>
      <c r="W1004" s="4"/>
      <c r="X1004" s="4"/>
      <c r="Y1004" s="4"/>
      <c r="Z1004" s="4"/>
      <c r="AA1004" s="4"/>
    </row>
    <row r="1005" ht="15.75" customHeight="1">
      <c r="A1005" s="37"/>
      <c r="B1005" s="37"/>
      <c r="C1005" s="37"/>
      <c r="D1005" s="38"/>
      <c r="E1005" s="4"/>
      <c r="F1005" s="47"/>
      <c r="G1005" s="47"/>
      <c r="H1005" s="4"/>
      <c r="I1005" s="4"/>
      <c r="J1005" s="4"/>
      <c r="K1005" s="4"/>
      <c r="L1005" s="4"/>
      <c r="M1005" s="4"/>
      <c r="N1005" s="4"/>
      <c r="O1005" s="4"/>
      <c r="P1005" s="4"/>
      <c r="Q1005" s="4"/>
      <c r="R1005" s="4"/>
      <c r="S1005" s="4"/>
      <c r="T1005" s="4"/>
      <c r="U1005" s="4"/>
      <c r="V1005" s="4"/>
      <c r="W1005" s="4"/>
      <c r="X1005" s="4"/>
      <c r="Y1005" s="4"/>
      <c r="Z1005" s="4"/>
      <c r="AA1005" s="4"/>
    </row>
    <row r="1006" ht="15.75" customHeight="1">
      <c r="A1006" s="37"/>
      <c r="B1006" s="37"/>
      <c r="C1006" s="37"/>
      <c r="D1006" s="38"/>
      <c r="E1006" s="4"/>
      <c r="F1006" s="47"/>
      <c r="G1006" s="47"/>
      <c r="H1006" s="4"/>
      <c r="I1006" s="4"/>
      <c r="J1006" s="4"/>
      <c r="K1006" s="4"/>
      <c r="L1006" s="4"/>
      <c r="M1006" s="4"/>
      <c r="N1006" s="4"/>
      <c r="O1006" s="4"/>
      <c r="P1006" s="4"/>
      <c r="Q1006" s="4"/>
      <c r="R1006" s="4"/>
      <c r="S1006" s="4"/>
      <c r="T1006" s="4"/>
      <c r="U1006" s="4"/>
      <c r="V1006" s="4"/>
      <c r="W1006" s="4"/>
      <c r="X1006" s="4"/>
      <c r="Y1006" s="4"/>
      <c r="Z1006" s="4"/>
      <c r="AA1006" s="4"/>
    </row>
  </sheetData>
  <autoFilter ref="$A$1:$E$292">
    <sortState ref="A1:E292">
      <sortCondition ref="A1:A292"/>
      <sortCondition descending="1" ref="C1:C2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8" t="s">
        <v>596</v>
      </c>
    </row>
    <row r="2">
      <c r="A2" s="48" t="s">
        <v>597</v>
      </c>
    </row>
    <row r="3">
      <c r="A3" s="48" t="s">
        <v>598</v>
      </c>
    </row>
    <row r="4">
      <c r="A4" s="48" t="s">
        <v>599</v>
      </c>
    </row>
    <row r="5">
      <c r="A5" s="48" t="s">
        <v>600</v>
      </c>
    </row>
    <row r="6">
      <c r="A6" s="48" t="s">
        <v>601</v>
      </c>
    </row>
    <row r="7">
      <c r="A7" s="48" t="s">
        <v>602</v>
      </c>
    </row>
    <row r="8">
      <c r="A8" s="48" t="s">
        <v>603</v>
      </c>
    </row>
    <row r="9">
      <c r="A9" s="48" t="s">
        <v>604</v>
      </c>
    </row>
    <row r="10">
      <c r="A10" s="48" t="s">
        <v>605</v>
      </c>
    </row>
    <row r="11">
      <c r="A11" s="48" t="s">
        <v>606</v>
      </c>
    </row>
    <row r="12">
      <c r="A12" s="48" t="s">
        <v>607</v>
      </c>
    </row>
    <row r="13">
      <c r="A13" s="48" t="s">
        <v>608</v>
      </c>
    </row>
    <row r="14">
      <c r="A14" s="48" t="s">
        <v>609</v>
      </c>
    </row>
    <row r="15">
      <c r="A15" s="48" t="s">
        <v>610</v>
      </c>
    </row>
    <row r="16">
      <c r="A16" s="48" t="s">
        <v>611</v>
      </c>
    </row>
    <row r="17">
      <c r="A17" s="48" t="s">
        <v>612</v>
      </c>
    </row>
    <row r="18">
      <c r="A18" s="48" t="s">
        <v>613</v>
      </c>
    </row>
    <row r="19">
      <c r="A19" s="48" t="s">
        <v>614</v>
      </c>
    </row>
    <row r="20">
      <c r="A20" s="48" t="s">
        <v>615</v>
      </c>
    </row>
    <row r="21">
      <c r="A21" s="48" t="s">
        <v>616</v>
      </c>
    </row>
    <row r="22">
      <c r="A22" s="48" t="s">
        <v>617</v>
      </c>
    </row>
    <row r="23">
      <c r="A23" s="48" t="s">
        <v>618</v>
      </c>
    </row>
    <row r="24">
      <c r="A24" s="48" t="s">
        <v>619</v>
      </c>
    </row>
    <row r="25">
      <c r="A25" s="48" t="s">
        <v>620</v>
      </c>
    </row>
    <row r="26">
      <c r="A26" s="48" t="s">
        <v>621</v>
      </c>
    </row>
    <row r="27">
      <c r="A27" s="48" t="s">
        <v>622</v>
      </c>
    </row>
    <row r="28">
      <c r="A28" s="48" t="s">
        <v>623</v>
      </c>
    </row>
    <row r="29">
      <c r="A29" s="48" t="s">
        <v>624</v>
      </c>
    </row>
    <row r="30">
      <c r="A30" s="48" t="s">
        <v>2</v>
      </c>
    </row>
    <row r="31">
      <c r="A31" s="48" t="s">
        <v>625</v>
      </c>
    </row>
    <row r="32">
      <c r="A32" s="48" t="s">
        <v>626</v>
      </c>
    </row>
    <row r="33">
      <c r="A33" s="48" t="s">
        <v>627</v>
      </c>
    </row>
    <row r="34">
      <c r="A34" s="48" t="s">
        <v>628</v>
      </c>
    </row>
    <row r="35">
      <c r="A35" s="48" t="s">
        <v>629</v>
      </c>
    </row>
    <row r="36">
      <c r="A36" s="48" t="s">
        <v>630</v>
      </c>
    </row>
    <row r="37">
      <c r="A37" s="48" t="s">
        <v>631</v>
      </c>
    </row>
    <row r="38">
      <c r="A38" s="48" t="s">
        <v>632</v>
      </c>
    </row>
    <row r="39">
      <c r="A39" s="48" t="s">
        <v>633</v>
      </c>
    </row>
    <row r="40">
      <c r="A40" s="48" t="s">
        <v>634</v>
      </c>
    </row>
    <row r="41">
      <c r="A41" s="48" t="s">
        <v>635</v>
      </c>
    </row>
    <row r="42">
      <c r="A42" s="48" t="s">
        <v>636</v>
      </c>
    </row>
    <row r="43">
      <c r="A43" s="48" t="s">
        <v>637</v>
      </c>
    </row>
    <row r="44">
      <c r="A44" s="48" t="s">
        <v>638</v>
      </c>
    </row>
    <row r="45">
      <c r="A45" s="48" t="s">
        <v>639</v>
      </c>
    </row>
    <row r="46">
      <c r="A46" s="48" t="s">
        <v>640</v>
      </c>
    </row>
    <row r="47">
      <c r="A47" s="48" t="s">
        <v>641</v>
      </c>
    </row>
    <row r="48">
      <c r="A48" s="48" t="s">
        <v>642</v>
      </c>
    </row>
    <row r="49">
      <c r="A49" s="48" t="s">
        <v>643</v>
      </c>
    </row>
    <row r="50">
      <c r="A50" s="48" t="s">
        <v>644</v>
      </c>
    </row>
    <row r="51">
      <c r="A51" s="48" t="s">
        <v>645</v>
      </c>
    </row>
    <row r="52">
      <c r="A52" s="48" t="s">
        <v>646</v>
      </c>
    </row>
    <row r="53">
      <c r="A53" s="48" t="s">
        <v>647</v>
      </c>
    </row>
    <row r="54">
      <c r="A54" s="48" t="s">
        <v>648</v>
      </c>
    </row>
    <row r="55">
      <c r="A55" s="48" t="s">
        <v>649</v>
      </c>
    </row>
    <row r="56">
      <c r="A56" s="48" t="s">
        <v>650</v>
      </c>
    </row>
    <row r="57">
      <c r="A57" s="48" t="s">
        <v>651</v>
      </c>
    </row>
    <row r="58">
      <c r="A58" s="48" t="s">
        <v>652</v>
      </c>
    </row>
    <row r="59">
      <c r="A59" s="48" t="s">
        <v>653</v>
      </c>
    </row>
    <row r="60">
      <c r="A60" s="48" t="s">
        <v>654</v>
      </c>
    </row>
    <row r="61">
      <c r="A61" s="48" t="s">
        <v>655</v>
      </c>
    </row>
    <row r="62">
      <c r="A62" s="48" t="s">
        <v>656</v>
      </c>
    </row>
    <row r="63">
      <c r="A63" s="48" t="s">
        <v>657</v>
      </c>
    </row>
    <row r="64">
      <c r="A64" s="48" t="s">
        <v>658</v>
      </c>
    </row>
    <row r="65">
      <c r="A65" s="48" t="s">
        <v>659</v>
      </c>
    </row>
    <row r="66">
      <c r="A66" s="48" t="s">
        <v>660</v>
      </c>
    </row>
    <row r="67">
      <c r="A67" s="48" t="s">
        <v>661</v>
      </c>
    </row>
    <row r="68">
      <c r="A68" s="48" t="s">
        <v>662</v>
      </c>
    </row>
    <row r="69">
      <c r="A69" s="48" t="s">
        <v>663</v>
      </c>
    </row>
    <row r="70">
      <c r="A70" s="48" t="s">
        <v>664</v>
      </c>
    </row>
    <row r="71">
      <c r="A71" s="48" t="s">
        <v>665</v>
      </c>
    </row>
    <row r="72">
      <c r="A72" s="48" t="s">
        <v>666</v>
      </c>
    </row>
    <row r="73">
      <c r="A73" s="48" t="s">
        <v>667</v>
      </c>
    </row>
    <row r="74">
      <c r="A74" s="48" t="s">
        <v>668</v>
      </c>
    </row>
    <row r="75">
      <c r="A75" s="48" t="s">
        <v>669</v>
      </c>
    </row>
    <row r="76">
      <c r="A76" s="48" t="s">
        <v>670</v>
      </c>
    </row>
    <row r="77">
      <c r="A77" s="48" t="s">
        <v>671</v>
      </c>
    </row>
    <row r="78">
      <c r="A78" s="48" t="s">
        <v>672</v>
      </c>
    </row>
    <row r="79">
      <c r="A79" s="48" t="s">
        <v>673</v>
      </c>
    </row>
    <row r="80">
      <c r="A80" s="48" t="s">
        <v>674</v>
      </c>
    </row>
    <row r="81">
      <c r="A81" s="48" t="s">
        <v>675</v>
      </c>
    </row>
    <row r="82">
      <c r="A82" s="48" t="s">
        <v>676</v>
      </c>
    </row>
    <row r="83">
      <c r="A83" s="48" t="s">
        <v>677</v>
      </c>
    </row>
    <row r="84">
      <c r="A84" s="48" t="s">
        <v>678</v>
      </c>
    </row>
    <row r="85">
      <c r="A85" s="48" t="s">
        <v>679</v>
      </c>
    </row>
    <row r="86">
      <c r="A86" s="48" t="s">
        <v>680</v>
      </c>
    </row>
    <row r="87">
      <c r="A87" s="48" t="s">
        <v>681</v>
      </c>
    </row>
    <row r="88">
      <c r="A88" s="48" t="s">
        <v>682</v>
      </c>
    </row>
    <row r="89">
      <c r="A89" s="48" t="s">
        <v>683</v>
      </c>
    </row>
    <row r="90">
      <c r="A90" s="48" t="s">
        <v>684</v>
      </c>
    </row>
    <row r="91">
      <c r="A91" s="48" t="s">
        <v>685</v>
      </c>
    </row>
    <row r="92">
      <c r="A92" s="48" t="s">
        <v>686</v>
      </c>
    </row>
    <row r="93">
      <c r="A93" s="48" t="s">
        <v>687</v>
      </c>
    </row>
    <row r="94">
      <c r="A94" s="48" t="s">
        <v>688</v>
      </c>
    </row>
    <row r="95">
      <c r="A95" s="48" t="s">
        <v>689</v>
      </c>
    </row>
    <row r="96">
      <c r="A96" s="48" t="s">
        <v>690</v>
      </c>
    </row>
    <row r="97">
      <c r="A97" s="48" t="s">
        <v>691</v>
      </c>
    </row>
    <row r="98">
      <c r="A98" s="48" t="s">
        <v>692</v>
      </c>
    </row>
    <row r="99">
      <c r="A99" s="48" t="s">
        <v>693</v>
      </c>
    </row>
    <row r="100">
      <c r="A100" s="48" t="s">
        <v>694</v>
      </c>
    </row>
    <row r="101">
      <c r="A101" s="48" t="s">
        <v>695</v>
      </c>
    </row>
    <row r="102">
      <c r="A102" s="48" t="s">
        <v>696</v>
      </c>
    </row>
    <row r="103">
      <c r="A103" s="48" t="s">
        <v>697</v>
      </c>
    </row>
    <row r="104">
      <c r="A104" s="48" t="s">
        <v>698</v>
      </c>
    </row>
    <row r="105">
      <c r="A105" s="48" t="s">
        <v>699</v>
      </c>
    </row>
    <row r="106">
      <c r="A106" s="48" t="s">
        <v>700</v>
      </c>
    </row>
    <row r="107">
      <c r="A107" s="48" t="s">
        <v>701</v>
      </c>
    </row>
    <row r="108">
      <c r="A108" s="48" t="s">
        <v>702</v>
      </c>
    </row>
    <row r="109">
      <c r="A109" s="48" t="s">
        <v>703</v>
      </c>
    </row>
    <row r="110">
      <c r="A110" s="48" t="s">
        <v>704</v>
      </c>
    </row>
    <row r="111">
      <c r="A111" s="48" t="s">
        <v>705</v>
      </c>
    </row>
    <row r="112">
      <c r="A112" s="48" t="s">
        <v>706</v>
      </c>
    </row>
    <row r="113">
      <c r="A113" s="48" t="s">
        <v>707</v>
      </c>
    </row>
    <row r="114">
      <c r="A114" s="48" t="s">
        <v>708</v>
      </c>
    </row>
    <row r="115">
      <c r="A115" s="48" t="s">
        <v>709</v>
      </c>
    </row>
    <row r="116">
      <c r="A116" s="48" t="s">
        <v>710</v>
      </c>
    </row>
    <row r="117">
      <c r="A117" s="48" t="s">
        <v>711</v>
      </c>
    </row>
    <row r="118">
      <c r="A118" s="48" t="s">
        <v>712</v>
      </c>
    </row>
    <row r="119">
      <c r="A119" s="48" t="s">
        <v>713</v>
      </c>
    </row>
    <row r="120">
      <c r="A120" s="48" t="s">
        <v>714</v>
      </c>
    </row>
    <row r="121">
      <c r="A121" s="48" t="s">
        <v>715</v>
      </c>
    </row>
    <row r="122">
      <c r="A122" s="48" t="s">
        <v>716</v>
      </c>
    </row>
    <row r="123">
      <c r="A123" s="48" t="s">
        <v>717</v>
      </c>
    </row>
    <row r="124">
      <c r="A124" s="48" t="s">
        <v>718</v>
      </c>
    </row>
    <row r="125">
      <c r="A125" s="48" t="s">
        <v>719</v>
      </c>
    </row>
    <row r="126">
      <c r="A126" s="48" t="s">
        <v>720</v>
      </c>
    </row>
    <row r="127">
      <c r="A127" s="48" t="s">
        <v>721</v>
      </c>
    </row>
    <row r="128">
      <c r="A128" s="48" t="s">
        <v>722</v>
      </c>
    </row>
    <row r="129">
      <c r="A129" s="48" t="s">
        <v>723</v>
      </c>
    </row>
    <row r="130">
      <c r="A130" s="48" t="s">
        <v>724</v>
      </c>
    </row>
    <row r="131">
      <c r="A131" s="48" t="s">
        <v>725</v>
      </c>
    </row>
    <row r="132">
      <c r="A132" s="48" t="s">
        <v>726</v>
      </c>
    </row>
    <row r="133">
      <c r="A133" s="48" t="s">
        <v>727</v>
      </c>
    </row>
    <row r="134">
      <c r="A134" s="48" t="s">
        <v>728</v>
      </c>
    </row>
    <row r="135">
      <c r="A135" s="48" t="s">
        <v>729</v>
      </c>
    </row>
    <row r="136">
      <c r="A136" s="48" t="s">
        <v>730</v>
      </c>
    </row>
    <row r="137">
      <c r="A137" s="48" t="s">
        <v>731</v>
      </c>
    </row>
    <row r="138">
      <c r="A138" s="48" t="s">
        <v>732</v>
      </c>
    </row>
    <row r="139">
      <c r="A139" s="48" t="s">
        <v>733</v>
      </c>
    </row>
    <row r="140">
      <c r="A140" s="48" t="s">
        <v>734</v>
      </c>
    </row>
    <row r="141">
      <c r="A141" s="48" t="s">
        <v>735</v>
      </c>
    </row>
    <row r="142">
      <c r="A142" s="48" t="s">
        <v>736</v>
      </c>
    </row>
    <row r="143">
      <c r="A143" s="48" t="s">
        <v>737</v>
      </c>
    </row>
    <row r="144">
      <c r="A144" s="48" t="s">
        <v>738</v>
      </c>
    </row>
    <row r="145">
      <c r="A145" s="48" t="s">
        <v>739</v>
      </c>
    </row>
    <row r="146">
      <c r="A146" s="48" t="s">
        <v>740</v>
      </c>
    </row>
    <row r="147">
      <c r="A147" s="48" t="s">
        <v>741</v>
      </c>
    </row>
    <row r="148">
      <c r="A148" s="48" t="s">
        <v>742</v>
      </c>
    </row>
    <row r="149">
      <c r="A149" s="48" t="s">
        <v>743</v>
      </c>
    </row>
    <row r="150">
      <c r="A150" s="48" t="s">
        <v>744</v>
      </c>
    </row>
    <row r="151">
      <c r="A151" s="48" t="s">
        <v>745</v>
      </c>
    </row>
    <row r="152">
      <c r="A152" s="48" t="s">
        <v>746</v>
      </c>
    </row>
    <row r="153">
      <c r="A153" s="48" t="s">
        <v>747</v>
      </c>
    </row>
    <row r="154">
      <c r="A154" s="48" t="s">
        <v>748</v>
      </c>
    </row>
    <row r="155">
      <c r="A155" s="48" t="s">
        <v>749</v>
      </c>
    </row>
    <row r="156">
      <c r="A156" s="48" t="s">
        <v>750</v>
      </c>
    </row>
    <row r="157">
      <c r="A157" s="48" t="s">
        <v>751</v>
      </c>
    </row>
    <row r="158">
      <c r="A158" s="48" t="s">
        <v>752</v>
      </c>
    </row>
    <row r="159">
      <c r="A159" s="48" t="s">
        <v>753</v>
      </c>
    </row>
    <row r="160">
      <c r="A160" s="48" t="s">
        <v>754</v>
      </c>
    </row>
    <row r="161">
      <c r="A161" s="48" t="s">
        <v>755</v>
      </c>
    </row>
    <row r="162">
      <c r="A162" s="48" t="s">
        <v>756</v>
      </c>
    </row>
    <row r="163">
      <c r="A163" s="48" t="s">
        <v>757</v>
      </c>
    </row>
    <row r="164">
      <c r="A164" s="48" t="s">
        <v>758</v>
      </c>
    </row>
    <row r="165">
      <c r="A165" s="48" t="s">
        <v>759</v>
      </c>
    </row>
    <row r="166">
      <c r="A166" s="48" t="s">
        <v>760</v>
      </c>
    </row>
    <row r="167">
      <c r="A167" s="48" t="s">
        <v>761</v>
      </c>
    </row>
    <row r="168">
      <c r="A168" s="48" t="s">
        <v>762</v>
      </c>
    </row>
    <row r="169">
      <c r="A169" s="48" t="s">
        <v>763</v>
      </c>
    </row>
    <row r="170">
      <c r="A170" s="48" t="s">
        <v>764</v>
      </c>
    </row>
    <row r="171">
      <c r="A171" s="48" t="s">
        <v>765</v>
      </c>
    </row>
    <row r="172">
      <c r="A172" s="48" t="s">
        <v>766</v>
      </c>
    </row>
    <row r="173">
      <c r="A173" s="48" t="s">
        <v>767</v>
      </c>
    </row>
    <row r="174">
      <c r="A174" s="48" t="s">
        <v>768</v>
      </c>
    </row>
    <row r="175">
      <c r="A175" s="48" t="s">
        <v>769</v>
      </c>
    </row>
    <row r="176">
      <c r="A176" s="48" t="s">
        <v>770</v>
      </c>
    </row>
    <row r="177">
      <c r="A177" s="48" t="s">
        <v>771</v>
      </c>
    </row>
    <row r="178">
      <c r="A178" s="48" t="s">
        <v>772</v>
      </c>
    </row>
    <row r="179">
      <c r="A179" s="48" t="s">
        <v>773</v>
      </c>
    </row>
    <row r="180">
      <c r="A180" s="48" t="s">
        <v>774</v>
      </c>
    </row>
    <row r="181">
      <c r="A181" s="48" t="s">
        <v>775</v>
      </c>
    </row>
    <row r="182">
      <c r="A182" s="48" t="s">
        <v>776</v>
      </c>
    </row>
    <row r="183">
      <c r="A183" s="48" t="s">
        <v>777</v>
      </c>
    </row>
    <row r="184">
      <c r="A184" s="48" t="s">
        <v>778</v>
      </c>
    </row>
    <row r="185">
      <c r="A185" s="48" t="s">
        <v>779</v>
      </c>
    </row>
    <row r="186">
      <c r="A186" s="48" t="s">
        <v>780</v>
      </c>
    </row>
    <row r="187">
      <c r="A187" s="48" t="s">
        <v>781</v>
      </c>
    </row>
    <row r="188">
      <c r="A188" s="48" t="s">
        <v>782</v>
      </c>
    </row>
    <row r="189">
      <c r="A189" s="48" t="s">
        <v>783</v>
      </c>
    </row>
    <row r="190">
      <c r="A190" s="48" t="s">
        <v>784</v>
      </c>
    </row>
    <row r="191">
      <c r="A191" s="48" t="s">
        <v>785</v>
      </c>
    </row>
    <row r="192">
      <c r="A192" s="48" t="s">
        <v>786</v>
      </c>
    </row>
    <row r="193">
      <c r="A193" s="48" t="s">
        <v>787</v>
      </c>
    </row>
    <row r="194">
      <c r="A194" s="48" t="s">
        <v>788</v>
      </c>
    </row>
    <row r="195">
      <c r="A195" s="48" t="s">
        <v>789</v>
      </c>
    </row>
    <row r="196">
      <c r="A196" s="48" t="s">
        <v>790</v>
      </c>
    </row>
    <row r="197">
      <c r="A197" s="48" t="s">
        <v>791</v>
      </c>
    </row>
    <row r="198">
      <c r="A198" s="48" t="s">
        <v>792</v>
      </c>
    </row>
    <row r="199">
      <c r="A199" s="48" t="s">
        <v>793</v>
      </c>
    </row>
    <row r="200">
      <c r="A200" s="48" t="s">
        <v>794</v>
      </c>
    </row>
    <row r="201">
      <c r="A201" s="48" t="s">
        <v>795</v>
      </c>
    </row>
    <row r="202">
      <c r="A202" s="48" t="s">
        <v>796</v>
      </c>
    </row>
    <row r="203">
      <c r="A203" s="48" t="s">
        <v>797</v>
      </c>
    </row>
    <row r="204">
      <c r="A204" s="48" t="s">
        <v>798</v>
      </c>
    </row>
    <row r="205">
      <c r="A205" s="48" t="s">
        <v>799</v>
      </c>
    </row>
    <row r="206">
      <c r="A206" s="48" t="s">
        <v>800</v>
      </c>
    </row>
    <row r="207">
      <c r="A207" s="48" t="s">
        <v>801</v>
      </c>
    </row>
    <row r="208">
      <c r="A208" s="48" t="s">
        <v>802</v>
      </c>
    </row>
    <row r="209">
      <c r="A209" s="48" t="s">
        <v>803</v>
      </c>
    </row>
    <row r="210">
      <c r="A210" s="48" t="s">
        <v>804</v>
      </c>
    </row>
    <row r="211">
      <c r="A211" s="48" t="s">
        <v>805</v>
      </c>
    </row>
    <row r="212">
      <c r="A212" s="48" t="s">
        <v>806</v>
      </c>
    </row>
    <row r="213">
      <c r="A213" s="48" t="s">
        <v>807</v>
      </c>
    </row>
    <row r="214">
      <c r="A214" s="48" t="s">
        <v>808</v>
      </c>
    </row>
    <row r="215">
      <c r="A215" s="48" t="s">
        <v>809</v>
      </c>
    </row>
    <row r="216">
      <c r="A216" s="48" t="s">
        <v>810</v>
      </c>
    </row>
    <row r="217">
      <c r="A217" s="48" t="s">
        <v>811</v>
      </c>
    </row>
    <row r="218">
      <c r="A218" s="48" t="s">
        <v>812</v>
      </c>
    </row>
    <row r="219">
      <c r="A219" s="48" t="s">
        <v>813</v>
      </c>
    </row>
    <row r="220">
      <c r="A220" s="48" t="s">
        <v>814</v>
      </c>
    </row>
    <row r="221">
      <c r="A221" s="48" t="s">
        <v>815</v>
      </c>
    </row>
    <row r="222">
      <c r="A222" s="48" t="s">
        <v>816</v>
      </c>
    </row>
    <row r="223">
      <c r="A223" s="48" t="s">
        <v>817</v>
      </c>
    </row>
    <row r="224">
      <c r="A224" s="48" t="s">
        <v>818</v>
      </c>
    </row>
    <row r="225">
      <c r="A225" s="48" t="s">
        <v>819</v>
      </c>
    </row>
    <row r="226">
      <c r="A226" s="48" t="s">
        <v>820</v>
      </c>
    </row>
    <row r="227">
      <c r="A227" s="48" t="s">
        <v>821</v>
      </c>
    </row>
    <row r="228">
      <c r="A228" s="48" t="s">
        <v>822</v>
      </c>
    </row>
    <row r="229">
      <c r="A229" s="48" t="s">
        <v>823</v>
      </c>
    </row>
    <row r="230">
      <c r="A230" s="48" t="s">
        <v>824</v>
      </c>
    </row>
    <row r="231">
      <c r="A231" s="48" t="s">
        <v>825</v>
      </c>
    </row>
    <row r="232">
      <c r="A232" s="48" t="s">
        <v>826</v>
      </c>
    </row>
    <row r="233">
      <c r="A233" s="48" t="s">
        <v>827</v>
      </c>
    </row>
    <row r="234">
      <c r="A234" s="48" t="s">
        <v>828</v>
      </c>
    </row>
    <row r="235">
      <c r="A235" s="48" t="s">
        <v>829</v>
      </c>
    </row>
    <row r="236">
      <c r="A236" s="48" t="s">
        <v>830</v>
      </c>
    </row>
    <row r="237">
      <c r="A237" s="48" t="s">
        <v>831</v>
      </c>
    </row>
    <row r="238">
      <c r="A238" s="48" t="s">
        <v>832</v>
      </c>
    </row>
    <row r="239">
      <c r="A239" s="48" t="s">
        <v>833</v>
      </c>
    </row>
    <row r="240">
      <c r="A240" s="48" t="s">
        <v>834</v>
      </c>
    </row>
    <row r="241">
      <c r="A241" s="48" t="s">
        <v>835</v>
      </c>
    </row>
    <row r="242">
      <c r="A242" s="48" t="s">
        <v>836</v>
      </c>
    </row>
    <row r="243">
      <c r="A243" s="48" t="s">
        <v>837</v>
      </c>
    </row>
    <row r="244">
      <c r="A244" s="48" t="s">
        <v>838</v>
      </c>
    </row>
    <row r="245">
      <c r="A245" s="48" t="s">
        <v>839</v>
      </c>
    </row>
    <row r="246">
      <c r="A246" s="48" t="s">
        <v>840</v>
      </c>
    </row>
    <row r="247">
      <c r="A247" s="48" t="s">
        <v>841</v>
      </c>
    </row>
    <row r="248">
      <c r="A248" s="48" t="s">
        <v>842</v>
      </c>
    </row>
    <row r="249">
      <c r="A249" s="48" t="s">
        <v>843</v>
      </c>
    </row>
    <row r="250">
      <c r="A250" s="48" t="s">
        <v>844</v>
      </c>
    </row>
    <row r="251">
      <c r="A251" s="48" t="s">
        <v>845</v>
      </c>
    </row>
    <row r="252">
      <c r="A252" s="48" t="s">
        <v>846</v>
      </c>
    </row>
    <row r="253">
      <c r="A253" s="48" t="s">
        <v>847</v>
      </c>
    </row>
    <row r="254">
      <c r="A254" s="48" t="s">
        <v>848</v>
      </c>
    </row>
    <row r="255">
      <c r="A255" s="48" t="s">
        <v>849</v>
      </c>
    </row>
    <row r="256">
      <c r="A256" s="48" t="s">
        <v>850</v>
      </c>
    </row>
    <row r="257">
      <c r="A257" s="48" t="s">
        <v>851</v>
      </c>
    </row>
    <row r="258">
      <c r="A258" s="48" t="s">
        <v>852</v>
      </c>
    </row>
    <row r="259">
      <c r="A259" s="48" t="s">
        <v>853</v>
      </c>
    </row>
    <row r="260">
      <c r="A260" s="48" t="s">
        <v>854</v>
      </c>
    </row>
    <row r="261">
      <c r="A261" s="48" t="s">
        <v>855</v>
      </c>
    </row>
    <row r="262">
      <c r="A262" s="48" t="s">
        <v>856</v>
      </c>
    </row>
    <row r="263">
      <c r="A263" s="48" t="s">
        <v>857</v>
      </c>
    </row>
    <row r="264">
      <c r="A264" s="48" t="s">
        <v>858</v>
      </c>
    </row>
    <row r="265">
      <c r="A265" s="48" t="s">
        <v>859</v>
      </c>
    </row>
    <row r="266">
      <c r="A266" s="48" t="s">
        <v>860</v>
      </c>
    </row>
    <row r="267">
      <c r="A267" s="48" t="s">
        <v>861</v>
      </c>
    </row>
    <row r="268">
      <c r="A268" s="48" t="s">
        <v>862</v>
      </c>
    </row>
    <row r="269">
      <c r="A269" s="48" t="s">
        <v>863</v>
      </c>
    </row>
    <row r="270">
      <c r="A270" s="48" t="s">
        <v>864</v>
      </c>
    </row>
    <row r="271">
      <c r="A271" s="48" t="s">
        <v>865</v>
      </c>
    </row>
    <row r="272">
      <c r="A272" s="48" t="s">
        <v>866</v>
      </c>
    </row>
    <row r="273">
      <c r="A273" s="48" t="s">
        <v>867</v>
      </c>
    </row>
    <row r="274">
      <c r="A274" s="48" t="s">
        <v>868</v>
      </c>
    </row>
    <row r="275">
      <c r="A275" s="48" t="s">
        <v>869</v>
      </c>
    </row>
    <row r="276">
      <c r="A276" s="48" t="s">
        <v>870</v>
      </c>
    </row>
    <row r="277">
      <c r="A277" s="48" t="s">
        <v>871</v>
      </c>
    </row>
    <row r="278">
      <c r="A278" s="48" t="s">
        <v>872</v>
      </c>
    </row>
    <row r="279">
      <c r="A279" s="48" t="s">
        <v>873</v>
      </c>
    </row>
    <row r="280">
      <c r="A280" s="48" t="s">
        <v>874</v>
      </c>
    </row>
    <row r="281">
      <c r="A281" s="48" t="s">
        <v>875</v>
      </c>
    </row>
    <row r="282">
      <c r="A282" s="48" t="s">
        <v>876</v>
      </c>
    </row>
    <row r="283">
      <c r="A283" s="48" t="s">
        <v>877</v>
      </c>
    </row>
    <row r="284">
      <c r="A284" s="48" t="s">
        <v>878</v>
      </c>
    </row>
    <row r="285">
      <c r="A285" s="48" t="s">
        <v>879</v>
      </c>
    </row>
    <row r="286">
      <c r="A286" s="48" t="s">
        <v>880</v>
      </c>
    </row>
    <row r="287">
      <c r="A287" s="48" t="s">
        <v>881</v>
      </c>
    </row>
    <row r="288">
      <c r="A288" s="48" t="s">
        <v>882</v>
      </c>
    </row>
    <row r="289">
      <c r="A289" s="48" t="s">
        <v>883</v>
      </c>
    </row>
    <row r="290">
      <c r="A290" s="48" t="s">
        <v>884</v>
      </c>
    </row>
    <row r="291">
      <c r="A291" s="48" t="s">
        <v>885</v>
      </c>
    </row>
    <row r="292">
      <c r="A292" s="48" t="s">
        <v>886</v>
      </c>
    </row>
    <row r="293">
      <c r="A293" s="48" t="s">
        <v>887</v>
      </c>
    </row>
    <row r="294">
      <c r="A294" s="48" t="s">
        <v>888</v>
      </c>
    </row>
    <row r="295">
      <c r="A295" s="48" t="s">
        <v>889</v>
      </c>
    </row>
    <row r="296">
      <c r="A296" s="48" t="s">
        <v>890</v>
      </c>
    </row>
    <row r="297">
      <c r="A297" s="48" t="s">
        <v>891</v>
      </c>
    </row>
    <row r="298">
      <c r="A298" s="48" t="s">
        <v>892</v>
      </c>
    </row>
    <row r="299">
      <c r="A299" s="48" t="s">
        <v>893</v>
      </c>
    </row>
    <row r="300">
      <c r="A300" s="48" t="s">
        <v>894</v>
      </c>
    </row>
    <row r="301">
      <c r="A301" s="48" t="s">
        <v>895</v>
      </c>
    </row>
    <row r="302">
      <c r="A302" s="48" t="s">
        <v>896</v>
      </c>
    </row>
    <row r="303">
      <c r="A303" s="48" t="s">
        <v>897</v>
      </c>
    </row>
    <row r="304">
      <c r="A304" s="48" t="s">
        <v>898</v>
      </c>
    </row>
    <row r="305">
      <c r="A305" s="48" t="s">
        <v>899</v>
      </c>
    </row>
    <row r="306">
      <c r="A306" s="48" t="s">
        <v>900</v>
      </c>
    </row>
    <row r="307">
      <c r="A307" s="48" t="s">
        <v>901</v>
      </c>
    </row>
    <row r="308">
      <c r="A308" s="48" t="s">
        <v>902</v>
      </c>
    </row>
    <row r="309">
      <c r="A309" s="48" t="s">
        <v>903</v>
      </c>
    </row>
    <row r="310">
      <c r="A310" s="48" t="s">
        <v>904</v>
      </c>
    </row>
    <row r="311">
      <c r="A311" s="48" t="s">
        <v>905</v>
      </c>
    </row>
    <row r="312">
      <c r="A312" s="48" t="s">
        <v>906</v>
      </c>
    </row>
    <row r="313">
      <c r="A313" s="48" t="s">
        <v>907</v>
      </c>
    </row>
    <row r="314">
      <c r="A314" s="48" t="s">
        <v>908</v>
      </c>
    </row>
    <row r="315">
      <c r="A315" s="48" t="s">
        <v>909</v>
      </c>
    </row>
    <row r="316">
      <c r="A316" s="48" t="s">
        <v>910</v>
      </c>
    </row>
    <row r="317">
      <c r="A317" s="48" t="s">
        <v>911</v>
      </c>
    </row>
    <row r="318">
      <c r="A318" s="48" t="s">
        <v>912</v>
      </c>
    </row>
    <row r="319">
      <c r="A319" s="48" t="s">
        <v>913</v>
      </c>
    </row>
    <row r="320">
      <c r="A320" s="48" t="s">
        <v>914</v>
      </c>
    </row>
    <row r="321">
      <c r="A321" s="48" t="s">
        <v>915</v>
      </c>
    </row>
    <row r="322">
      <c r="A322" s="48" t="s">
        <v>916</v>
      </c>
    </row>
    <row r="323">
      <c r="A323" s="48" t="s">
        <v>917</v>
      </c>
    </row>
    <row r="324">
      <c r="A324" s="48" t="s">
        <v>918</v>
      </c>
    </row>
    <row r="325">
      <c r="A325" s="48" t="s">
        <v>919</v>
      </c>
    </row>
    <row r="326">
      <c r="A326" s="48" t="s">
        <v>920</v>
      </c>
    </row>
    <row r="327">
      <c r="A327" s="48" t="s">
        <v>921</v>
      </c>
    </row>
    <row r="328">
      <c r="A328" s="48" t="s">
        <v>922</v>
      </c>
    </row>
    <row r="329">
      <c r="A329" s="48" t="s">
        <v>923</v>
      </c>
    </row>
    <row r="330">
      <c r="A330" s="48" t="s">
        <v>924</v>
      </c>
    </row>
    <row r="331">
      <c r="A331" s="48" t="s">
        <v>925</v>
      </c>
    </row>
    <row r="332">
      <c r="A332" s="48" t="s">
        <v>926</v>
      </c>
    </row>
    <row r="333">
      <c r="A333" s="48" t="s">
        <v>927</v>
      </c>
    </row>
    <row r="334">
      <c r="A334" s="48" t="s">
        <v>928</v>
      </c>
    </row>
    <row r="335">
      <c r="A335" s="48" t="s">
        <v>929</v>
      </c>
    </row>
    <row r="336">
      <c r="A336" s="48" t="s">
        <v>930</v>
      </c>
    </row>
    <row r="337">
      <c r="A337" s="48" t="s">
        <v>931</v>
      </c>
    </row>
    <row r="338">
      <c r="A338" s="48" t="s">
        <v>932</v>
      </c>
    </row>
    <row r="339">
      <c r="A339" s="48" t="s">
        <v>933</v>
      </c>
    </row>
    <row r="340">
      <c r="A340" s="48" t="s">
        <v>934</v>
      </c>
    </row>
    <row r="341">
      <c r="A341" s="48" t="s">
        <v>935</v>
      </c>
    </row>
    <row r="342">
      <c r="A342" s="48" t="s">
        <v>936</v>
      </c>
    </row>
    <row r="343">
      <c r="A343" s="48" t="s">
        <v>937</v>
      </c>
    </row>
    <row r="344">
      <c r="A344" s="48" t="s">
        <v>938</v>
      </c>
    </row>
    <row r="345">
      <c r="A345" s="48" t="s">
        <v>939</v>
      </c>
    </row>
    <row r="346">
      <c r="A346" s="48" t="s">
        <v>940</v>
      </c>
    </row>
    <row r="347">
      <c r="A347" s="48" t="s">
        <v>941</v>
      </c>
    </row>
    <row r="348">
      <c r="A348" s="48" t="s">
        <v>942</v>
      </c>
    </row>
    <row r="349">
      <c r="A349" s="48" t="s">
        <v>943</v>
      </c>
    </row>
    <row r="350">
      <c r="A350" s="48" t="s">
        <v>944</v>
      </c>
    </row>
    <row r="351">
      <c r="A351" s="48" t="s">
        <v>945</v>
      </c>
    </row>
    <row r="352">
      <c r="A352" s="48" t="s">
        <v>946</v>
      </c>
    </row>
    <row r="353">
      <c r="A353" s="48" t="s">
        <v>947</v>
      </c>
    </row>
    <row r="354">
      <c r="A354" s="48" t="s">
        <v>948</v>
      </c>
    </row>
    <row r="355">
      <c r="A355" s="48" t="s">
        <v>949</v>
      </c>
    </row>
    <row r="356">
      <c r="A356" s="48" t="s">
        <v>950</v>
      </c>
    </row>
    <row r="357">
      <c r="A357" s="48" t="s">
        <v>951</v>
      </c>
    </row>
    <row r="358">
      <c r="A358" s="48" t="s">
        <v>952</v>
      </c>
    </row>
    <row r="359">
      <c r="A359" s="48" t="s">
        <v>953</v>
      </c>
    </row>
    <row r="360">
      <c r="A360" s="48" t="s">
        <v>954</v>
      </c>
    </row>
    <row r="361">
      <c r="A361" s="48" t="s">
        <v>955</v>
      </c>
    </row>
    <row r="362">
      <c r="A362" s="48" t="s">
        <v>956</v>
      </c>
    </row>
    <row r="363">
      <c r="A363" s="48" t="s">
        <v>957</v>
      </c>
    </row>
    <row r="364">
      <c r="A364" s="48" t="s">
        <v>958</v>
      </c>
    </row>
    <row r="365">
      <c r="A365" s="48" t="s">
        <v>959</v>
      </c>
    </row>
    <row r="366">
      <c r="A366" s="48" t="s">
        <v>960</v>
      </c>
    </row>
    <row r="367">
      <c r="A367" s="48" t="s">
        <v>961</v>
      </c>
    </row>
    <row r="368">
      <c r="A368" s="48" t="s">
        <v>962</v>
      </c>
    </row>
    <row r="369">
      <c r="A369" s="48" t="s">
        <v>963</v>
      </c>
    </row>
    <row r="370">
      <c r="A370" s="48" t="s">
        <v>964</v>
      </c>
    </row>
    <row r="371">
      <c r="A371" s="48" t="s">
        <v>965</v>
      </c>
    </row>
    <row r="372">
      <c r="A372" s="48" t="s">
        <v>966</v>
      </c>
    </row>
    <row r="373">
      <c r="A373" s="48" t="s">
        <v>967</v>
      </c>
    </row>
    <row r="374">
      <c r="A374" s="48" t="s">
        <v>968</v>
      </c>
    </row>
    <row r="375">
      <c r="A375" s="48" t="s">
        <v>969</v>
      </c>
    </row>
    <row r="376">
      <c r="A376" s="48" t="s">
        <v>970</v>
      </c>
    </row>
    <row r="377">
      <c r="A377" s="48" t="s">
        <v>971</v>
      </c>
    </row>
    <row r="378">
      <c r="A378" s="48" t="s">
        <v>972</v>
      </c>
    </row>
    <row r="379">
      <c r="A379" s="48" t="s">
        <v>973</v>
      </c>
    </row>
    <row r="380">
      <c r="A380" s="48" t="s">
        <v>974</v>
      </c>
    </row>
    <row r="381">
      <c r="A381" s="48" t="s">
        <v>975</v>
      </c>
    </row>
    <row r="382">
      <c r="A382" s="48" t="s">
        <v>976</v>
      </c>
    </row>
    <row r="383">
      <c r="A383" s="48" t="s">
        <v>977</v>
      </c>
    </row>
    <row r="384">
      <c r="A384" s="48" t="s">
        <v>978</v>
      </c>
    </row>
    <row r="385">
      <c r="A385" s="48" t="s">
        <v>979</v>
      </c>
    </row>
    <row r="386">
      <c r="A386" s="48" t="s">
        <v>980</v>
      </c>
    </row>
    <row r="387">
      <c r="A387" s="48" t="s">
        <v>981</v>
      </c>
    </row>
    <row r="388">
      <c r="A388" s="48" t="s">
        <v>982</v>
      </c>
    </row>
    <row r="389">
      <c r="A389" s="48" t="s">
        <v>983</v>
      </c>
    </row>
    <row r="390">
      <c r="A390" s="48" t="s">
        <v>984</v>
      </c>
    </row>
    <row r="391">
      <c r="A391" s="48" t="s">
        <v>985</v>
      </c>
    </row>
    <row r="392">
      <c r="A392" s="48" t="s">
        <v>986</v>
      </c>
    </row>
    <row r="393">
      <c r="A393" s="48" t="s">
        <v>987</v>
      </c>
    </row>
    <row r="394">
      <c r="A394" s="48" t="s">
        <v>988</v>
      </c>
    </row>
    <row r="395">
      <c r="A395" s="48" t="s">
        <v>989</v>
      </c>
    </row>
    <row r="396">
      <c r="A396" s="48" t="s">
        <v>990</v>
      </c>
    </row>
    <row r="397">
      <c r="A397" s="48" t="s">
        <v>991</v>
      </c>
    </row>
    <row r="398">
      <c r="A398" s="48" t="s">
        <v>992</v>
      </c>
    </row>
    <row r="399">
      <c r="A399" s="48" t="s">
        <v>993</v>
      </c>
    </row>
    <row r="400">
      <c r="A400" s="48" t="s">
        <v>994</v>
      </c>
    </row>
    <row r="401">
      <c r="A401" s="48" t="s">
        <v>995</v>
      </c>
    </row>
    <row r="402">
      <c r="A402" s="48" t="s">
        <v>996</v>
      </c>
    </row>
    <row r="403">
      <c r="A403" s="48" t="s">
        <v>997</v>
      </c>
    </row>
    <row r="404">
      <c r="A404" s="48" t="s">
        <v>998</v>
      </c>
    </row>
    <row r="405">
      <c r="A405" s="48" t="s">
        <v>999</v>
      </c>
    </row>
    <row r="406">
      <c r="A406" s="48" t="s">
        <v>1000</v>
      </c>
    </row>
    <row r="407">
      <c r="A407" s="48" t="s">
        <v>1001</v>
      </c>
    </row>
    <row r="408">
      <c r="A408" s="48" t="s">
        <v>1002</v>
      </c>
    </row>
    <row r="409">
      <c r="A409" s="48" t="s">
        <v>1003</v>
      </c>
    </row>
    <row r="410">
      <c r="A410" s="48" t="s">
        <v>1004</v>
      </c>
    </row>
    <row r="411">
      <c r="A411" s="48" t="s">
        <v>1005</v>
      </c>
    </row>
    <row r="412">
      <c r="A412" s="48" t="s">
        <v>1006</v>
      </c>
    </row>
    <row r="413">
      <c r="A413" s="48" t="s">
        <v>1007</v>
      </c>
    </row>
    <row r="414">
      <c r="A414" s="48" t="s">
        <v>1008</v>
      </c>
    </row>
    <row r="415">
      <c r="A415" s="48" t="s">
        <v>1009</v>
      </c>
    </row>
    <row r="416">
      <c r="A416" s="48" t="s">
        <v>1010</v>
      </c>
    </row>
    <row r="417">
      <c r="A417" s="48" t="s">
        <v>1011</v>
      </c>
    </row>
    <row r="418">
      <c r="A418" s="48" t="s">
        <v>1012</v>
      </c>
    </row>
    <row r="419">
      <c r="A419" s="48" t="s">
        <v>1013</v>
      </c>
    </row>
    <row r="420">
      <c r="A420" s="48" t="s">
        <v>1014</v>
      </c>
    </row>
    <row r="421">
      <c r="A421" s="48" t="s">
        <v>1015</v>
      </c>
    </row>
    <row r="422">
      <c r="A422" s="48" t="s">
        <v>1016</v>
      </c>
    </row>
    <row r="423">
      <c r="A423" s="48" t="s">
        <v>1017</v>
      </c>
    </row>
    <row r="424">
      <c r="A424" s="48" t="s">
        <v>1018</v>
      </c>
    </row>
    <row r="425">
      <c r="A425" s="48" t="s">
        <v>1019</v>
      </c>
    </row>
    <row r="426">
      <c r="A426" s="48" t="s">
        <v>1020</v>
      </c>
    </row>
    <row r="427">
      <c r="A427" s="48" t="s">
        <v>1021</v>
      </c>
    </row>
    <row r="428">
      <c r="A428" s="48" t="s">
        <v>1022</v>
      </c>
    </row>
    <row r="429">
      <c r="A429" s="48" t="s">
        <v>1023</v>
      </c>
    </row>
    <row r="430">
      <c r="A430" s="48" t="s">
        <v>1024</v>
      </c>
    </row>
    <row r="431">
      <c r="A431" s="48" t="s">
        <v>1025</v>
      </c>
    </row>
    <row r="432">
      <c r="A432" s="48" t="s">
        <v>1026</v>
      </c>
    </row>
    <row r="433">
      <c r="A433" s="48" t="s">
        <v>1027</v>
      </c>
    </row>
    <row r="434">
      <c r="A434" s="48" t="s">
        <v>1028</v>
      </c>
    </row>
    <row r="435">
      <c r="A435" s="48" t="s">
        <v>1029</v>
      </c>
    </row>
    <row r="436">
      <c r="A436" s="48" t="s">
        <v>1030</v>
      </c>
    </row>
    <row r="437">
      <c r="A437" s="48" t="s">
        <v>1031</v>
      </c>
    </row>
    <row r="438">
      <c r="A438" s="48" t="s">
        <v>1032</v>
      </c>
    </row>
    <row r="439">
      <c r="A439" s="48" t="s">
        <v>1033</v>
      </c>
    </row>
    <row r="440">
      <c r="A440" s="48" t="s">
        <v>1034</v>
      </c>
    </row>
    <row r="441">
      <c r="A441" s="48" t="s">
        <v>1035</v>
      </c>
    </row>
    <row r="442">
      <c r="A442" s="48" t="s">
        <v>1036</v>
      </c>
    </row>
    <row r="443">
      <c r="A443" s="48" t="s">
        <v>1037</v>
      </c>
    </row>
    <row r="444">
      <c r="A444" s="48" t="s">
        <v>1038</v>
      </c>
    </row>
    <row r="445">
      <c r="A445" s="48" t="s">
        <v>1039</v>
      </c>
    </row>
    <row r="446">
      <c r="A446" s="48" t="s">
        <v>1040</v>
      </c>
    </row>
    <row r="447">
      <c r="A447" s="48" t="s">
        <v>1041</v>
      </c>
    </row>
    <row r="448">
      <c r="A448" s="48" t="s">
        <v>1042</v>
      </c>
    </row>
    <row r="449">
      <c r="A449" s="48" t="s">
        <v>1043</v>
      </c>
    </row>
    <row r="450">
      <c r="A450" s="48" t="s">
        <v>1044</v>
      </c>
    </row>
    <row r="451">
      <c r="A451" s="48" t="s">
        <v>1045</v>
      </c>
    </row>
    <row r="452">
      <c r="A452" s="48" t="s">
        <v>1046</v>
      </c>
    </row>
    <row r="453">
      <c r="A453" s="48" t="s">
        <v>1047</v>
      </c>
    </row>
    <row r="454">
      <c r="A454" s="48" t="s">
        <v>1048</v>
      </c>
    </row>
    <row r="455">
      <c r="A455" s="48" t="s">
        <v>1049</v>
      </c>
    </row>
    <row r="456">
      <c r="A456" s="48" t="s">
        <v>1050</v>
      </c>
    </row>
    <row r="457">
      <c r="A457" s="48" t="s">
        <v>1051</v>
      </c>
    </row>
    <row r="458">
      <c r="A458" s="48" t="s">
        <v>1052</v>
      </c>
    </row>
    <row r="459">
      <c r="A459" s="48" t="s">
        <v>1053</v>
      </c>
    </row>
    <row r="460">
      <c r="A460" s="48" t="s">
        <v>1054</v>
      </c>
    </row>
    <row r="461">
      <c r="A461" s="48" t="s">
        <v>1055</v>
      </c>
    </row>
    <row r="462">
      <c r="A462" s="48" t="s">
        <v>1056</v>
      </c>
    </row>
    <row r="463">
      <c r="A463" s="48" t="s">
        <v>1057</v>
      </c>
    </row>
    <row r="464">
      <c r="A464" s="48" t="s">
        <v>1058</v>
      </c>
    </row>
    <row r="465">
      <c r="A465" s="48" t="s">
        <v>1059</v>
      </c>
    </row>
    <row r="466">
      <c r="A466" s="48" t="s">
        <v>1060</v>
      </c>
    </row>
    <row r="467">
      <c r="A467" s="48" t="s">
        <v>1061</v>
      </c>
    </row>
    <row r="468">
      <c r="A468" s="48" t="s">
        <v>1062</v>
      </c>
    </row>
    <row r="469">
      <c r="A469" s="48" t="s">
        <v>1063</v>
      </c>
    </row>
    <row r="470">
      <c r="A470" s="48" t="s">
        <v>1064</v>
      </c>
    </row>
    <row r="471">
      <c r="A471" s="48" t="s">
        <v>1065</v>
      </c>
    </row>
    <row r="472">
      <c r="A472" s="48" t="s">
        <v>1066</v>
      </c>
    </row>
    <row r="473">
      <c r="A473" s="48" t="s">
        <v>1067</v>
      </c>
    </row>
    <row r="474">
      <c r="A474" s="48" t="s">
        <v>1068</v>
      </c>
    </row>
    <row r="475">
      <c r="A475" s="48" t="s">
        <v>1069</v>
      </c>
    </row>
    <row r="476">
      <c r="A476" s="48" t="s">
        <v>1070</v>
      </c>
    </row>
    <row r="477">
      <c r="A477" s="48" t="s">
        <v>1071</v>
      </c>
    </row>
    <row r="478">
      <c r="A478" s="48" t="s">
        <v>1072</v>
      </c>
    </row>
    <row r="479">
      <c r="A479" s="48" t="s">
        <v>1073</v>
      </c>
    </row>
    <row r="480">
      <c r="A480" s="48" t="s">
        <v>1074</v>
      </c>
    </row>
    <row r="481">
      <c r="A481" s="48" t="s">
        <v>1075</v>
      </c>
    </row>
    <row r="482">
      <c r="A482" s="48" t="s">
        <v>1076</v>
      </c>
    </row>
    <row r="483">
      <c r="A483" s="48" t="s">
        <v>1077</v>
      </c>
    </row>
    <row r="484">
      <c r="A484" s="48" t="s">
        <v>1078</v>
      </c>
    </row>
    <row r="485">
      <c r="A485" s="48" t="s">
        <v>1079</v>
      </c>
    </row>
    <row r="486">
      <c r="A486" s="48" t="s">
        <v>1080</v>
      </c>
    </row>
    <row r="487">
      <c r="A487" s="48" t="s">
        <v>1081</v>
      </c>
    </row>
    <row r="488">
      <c r="A488" s="48" t="s">
        <v>1082</v>
      </c>
    </row>
    <row r="489">
      <c r="A489" s="48" t="s">
        <v>1083</v>
      </c>
    </row>
    <row r="490">
      <c r="A490" s="48" t="s">
        <v>1084</v>
      </c>
    </row>
    <row r="491">
      <c r="A491" s="48" t="s">
        <v>1085</v>
      </c>
    </row>
    <row r="492">
      <c r="A492" s="48" t="s">
        <v>1086</v>
      </c>
    </row>
    <row r="493">
      <c r="A493" s="48" t="s">
        <v>1087</v>
      </c>
    </row>
    <row r="494">
      <c r="A494" s="48" t="s">
        <v>1088</v>
      </c>
    </row>
    <row r="495">
      <c r="A495" s="48" t="s">
        <v>1089</v>
      </c>
    </row>
    <row r="496">
      <c r="A496" s="48" t="s">
        <v>1090</v>
      </c>
    </row>
    <row r="497">
      <c r="A497" s="48" t="s">
        <v>1091</v>
      </c>
    </row>
    <row r="498">
      <c r="A498" s="48" t="s">
        <v>1092</v>
      </c>
    </row>
    <row r="499">
      <c r="A499" s="48" t="s">
        <v>1093</v>
      </c>
    </row>
    <row r="500">
      <c r="A500" s="48" t="s">
        <v>1094</v>
      </c>
    </row>
    <row r="501">
      <c r="A501" s="48" t="s">
        <v>1095</v>
      </c>
    </row>
    <row r="502">
      <c r="A502" s="48" t="s">
        <v>1096</v>
      </c>
    </row>
    <row r="503">
      <c r="A503" s="48" t="s">
        <v>1097</v>
      </c>
    </row>
    <row r="504">
      <c r="A504" s="48" t="s">
        <v>1098</v>
      </c>
    </row>
    <row r="505">
      <c r="A505" s="48" t="s">
        <v>1099</v>
      </c>
    </row>
    <row r="506">
      <c r="A506" s="48" t="s">
        <v>1100</v>
      </c>
    </row>
    <row r="507">
      <c r="A507" s="48" t="s">
        <v>1101</v>
      </c>
    </row>
    <row r="508">
      <c r="A508" s="48" t="s">
        <v>1102</v>
      </c>
    </row>
    <row r="509">
      <c r="A509" s="48" t="s">
        <v>1103</v>
      </c>
    </row>
    <row r="510">
      <c r="A510" s="48" t="s">
        <v>1104</v>
      </c>
    </row>
    <row r="511">
      <c r="A511" s="48" t="s">
        <v>1105</v>
      </c>
    </row>
    <row r="512">
      <c r="A512" s="48" t="s">
        <v>1106</v>
      </c>
    </row>
    <row r="513">
      <c r="A513" s="48" t="s">
        <v>1107</v>
      </c>
    </row>
    <row r="514">
      <c r="A514" s="48" t="s">
        <v>1108</v>
      </c>
    </row>
    <row r="515">
      <c r="A515" s="48" t="s">
        <v>1109</v>
      </c>
    </row>
    <row r="516">
      <c r="A516" s="48" t="s">
        <v>1110</v>
      </c>
    </row>
    <row r="517">
      <c r="A517" s="48" t="s">
        <v>1111</v>
      </c>
    </row>
    <row r="518">
      <c r="A518" s="48" t="s">
        <v>1112</v>
      </c>
    </row>
    <row r="519">
      <c r="A519" s="48" t="s">
        <v>1113</v>
      </c>
    </row>
    <row r="520">
      <c r="A520" s="48" t="s">
        <v>1114</v>
      </c>
    </row>
    <row r="521">
      <c r="A521" s="48" t="s">
        <v>1115</v>
      </c>
    </row>
    <row r="522">
      <c r="A522" s="48" t="s">
        <v>1116</v>
      </c>
    </row>
    <row r="523">
      <c r="A523" s="48" t="s">
        <v>1117</v>
      </c>
    </row>
    <row r="524">
      <c r="A524" s="48" t="s">
        <v>1118</v>
      </c>
    </row>
    <row r="525">
      <c r="A525" s="48" t="s">
        <v>1119</v>
      </c>
    </row>
    <row r="526">
      <c r="A526" s="48" t="s">
        <v>1120</v>
      </c>
    </row>
    <row r="527">
      <c r="A527" s="48" t="s">
        <v>1121</v>
      </c>
    </row>
    <row r="528">
      <c r="A528" s="48" t="s">
        <v>1122</v>
      </c>
    </row>
    <row r="529">
      <c r="A529" s="48" t="s">
        <v>1123</v>
      </c>
    </row>
    <row r="530">
      <c r="A530" s="48" t="s">
        <v>1124</v>
      </c>
    </row>
    <row r="531">
      <c r="A531" s="48" t="s">
        <v>1125</v>
      </c>
    </row>
    <row r="532">
      <c r="A532" s="48" t="s">
        <v>1126</v>
      </c>
    </row>
    <row r="533">
      <c r="A533" s="48" t="s">
        <v>1127</v>
      </c>
    </row>
    <row r="534">
      <c r="A534" s="48" t="s">
        <v>1128</v>
      </c>
    </row>
    <row r="535">
      <c r="A535" s="48" t="s">
        <v>1129</v>
      </c>
    </row>
    <row r="536">
      <c r="A536" s="48" t="s">
        <v>1130</v>
      </c>
    </row>
    <row r="537">
      <c r="A537" s="48" t="s">
        <v>1131</v>
      </c>
    </row>
    <row r="538">
      <c r="A538" s="48" t="s">
        <v>1132</v>
      </c>
    </row>
    <row r="539">
      <c r="A539" s="48" t="s">
        <v>1133</v>
      </c>
    </row>
    <row r="540">
      <c r="A540" s="48" t="s">
        <v>1134</v>
      </c>
    </row>
    <row r="541">
      <c r="A541" s="48" t="s">
        <v>1135</v>
      </c>
    </row>
    <row r="542">
      <c r="A542" s="48" t="s">
        <v>1136</v>
      </c>
    </row>
    <row r="543">
      <c r="A543" s="48" t="s">
        <v>1137</v>
      </c>
    </row>
    <row r="544">
      <c r="A544" s="48" t="s">
        <v>1138</v>
      </c>
    </row>
    <row r="545">
      <c r="A545" s="48" t="s">
        <v>1139</v>
      </c>
    </row>
    <row r="546">
      <c r="A546" s="48" t="s">
        <v>1140</v>
      </c>
    </row>
    <row r="547">
      <c r="A547" s="48" t="s">
        <v>1141</v>
      </c>
    </row>
    <row r="548">
      <c r="A548" s="48" t="s">
        <v>1142</v>
      </c>
    </row>
    <row r="549">
      <c r="A549" s="48" t="s">
        <v>1143</v>
      </c>
    </row>
    <row r="550">
      <c r="A550" s="48" t="s">
        <v>1144</v>
      </c>
    </row>
    <row r="551">
      <c r="A551" s="48" t="s">
        <v>1145</v>
      </c>
    </row>
    <row r="552">
      <c r="A552" s="48" t="s">
        <v>1146</v>
      </c>
    </row>
    <row r="553">
      <c r="A553" s="48" t="s">
        <v>1147</v>
      </c>
    </row>
    <row r="554">
      <c r="A554" s="48" t="s">
        <v>1148</v>
      </c>
    </row>
    <row r="555">
      <c r="A555" s="48" t="s">
        <v>1149</v>
      </c>
    </row>
    <row r="556">
      <c r="A556" s="48" t="s">
        <v>1150</v>
      </c>
    </row>
    <row r="557">
      <c r="A557" s="48" t="s">
        <v>1151</v>
      </c>
    </row>
    <row r="558">
      <c r="A558" s="48" t="s">
        <v>1152</v>
      </c>
    </row>
    <row r="559">
      <c r="A559" s="48" t="s">
        <v>1153</v>
      </c>
    </row>
    <row r="560">
      <c r="A560" s="48" t="s">
        <v>1154</v>
      </c>
    </row>
    <row r="561">
      <c r="A561" s="48" t="s">
        <v>1155</v>
      </c>
    </row>
    <row r="562">
      <c r="A562" s="48" t="s">
        <v>1156</v>
      </c>
    </row>
    <row r="563">
      <c r="A563" s="48" t="s">
        <v>1157</v>
      </c>
    </row>
    <row r="564">
      <c r="A564" s="48" t="s">
        <v>1158</v>
      </c>
    </row>
    <row r="565">
      <c r="A565" s="48" t="s">
        <v>1159</v>
      </c>
    </row>
    <row r="566">
      <c r="A566" s="48" t="s">
        <v>1160</v>
      </c>
    </row>
    <row r="567">
      <c r="A567" s="48" t="s">
        <v>1161</v>
      </c>
    </row>
    <row r="568">
      <c r="A568" s="48" t="s">
        <v>1162</v>
      </c>
    </row>
    <row r="569">
      <c r="A569" s="48" t="s">
        <v>1163</v>
      </c>
    </row>
    <row r="570">
      <c r="A570" s="48" t="s">
        <v>1164</v>
      </c>
    </row>
    <row r="571">
      <c r="A571" s="48" t="s">
        <v>1165</v>
      </c>
    </row>
    <row r="572">
      <c r="A572" s="48" t="s">
        <v>1166</v>
      </c>
    </row>
    <row r="573">
      <c r="A573" s="48" t="s">
        <v>1167</v>
      </c>
    </row>
    <row r="574">
      <c r="A574" s="48" t="s">
        <v>1168</v>
      </c>
    </row>
    <row r="575">
      <c r="A575" s="48" t="s">
        <v>1169</v>
      </c>
    </row>
    <row r="576">
      <c r="A576" s="48" t="s">
        <v>1170</v>
      </c>
    </row>
    <row r="577">
      <c r="A577" s="48" t="s">
        <v>1171</v>
      </c>
    </row>
    <row r="578">
      <c r="A578" s="48" t="s">
        <v>1172</v>
      </c>
    </row>
    <row r="579">
      <c r="A579" s="48" t="s">
        <v>1173</v>
      </c>
    </row>
    <row r="580">
      <c r="A580" s="48" t="s">
        <v>1174</v>
      </c>
    </row>
    <row r="581">
      <c r="A581" s="48" t="s">
        <v>1175</v>
      </c>
    </row>
    <row r="582">
      <c r="A582" s="48" t="s">
        <v>1176</v>
      </c>
    </row>
    <row r="583">
      <c r="A583" s="48" t="s">
        <v>1177</v>
      </c>
    </row>
    <row r="584">
      <c r="A584" s="48" t="s">
        <v>1177</v>
      </c>
    </row>
    <row r="585">
      <c r="A585" s="48" t="s">
        <v>1178</v>
      </c>
    </row>
    <row r="586">
      <c r="A586" s="48" t="s">
        <v>1179</v>
      </c>
    </row>
    <row r="587">
      <c r="A587" s="48" t="s">
        <v>1180</v>
      </c>
    </row>
    <row r="588">
      <c r="A588" s="48" t="s">
        <v>1181</v>
      </c>
    </row>
    <row r="589">
      <c r="A589" s="48" t="s">
        <v>1182</v>
      </c>
    </row>
    <row r="590">
      <c r="A590" s="48" t="s">
        <v>1183</v>
      </c>
    </row>
    <row r="591">
      <c r="A591" s="48" t="s">
        <v>1184</v>
      </c>
    </row>
    <row r="592">
      <c r="A592" s="48" t="s">
        <v>1185</v>
      </c>
    </row>
    <row r="593">
      <c r="A593" s="48" t="s">
        <v>1186</v>
      </c>
    </row>
    <row r="594">
      <c r="A594" s="48" t="s">
        <v>1187</v>
      </c>
    </row>
    <row r="595">
      <c r="A595" s="48" t="s">
        <v>1188</v>
      </c>
    </row>
    <row r="596">
      <c r="A596" s="48" t="s">
        <v>1189</v>
      </c>
    </row>
    <row r="597">
      <c r="A597" s="48" t="s">
        <v>1190</v>
      </c>
    </row>
    <row r="598">
      <c r="A598" s="48" t="s">
        <v>1191</v>
      </c>
    </row>
    <row r="599">
      <c r="A599" s="48" t="s">
        <v>1192</v>
      </c>
    </row>
    <row r="600">
      <c r="A600" s="48" t="s">
        <v>1193</v>
      </c>
    </row>
    <row r="601">
      <c r="A601" s="48" t="s">
        <v>1194</v>
      </c>
    </row>
    <row r="602">
      <c r="A602" s="48" t="s">
        <v>1195</v>
      </c>
    </row>
    <row r="603">
      <c r="A603" s="48" t="s">
        <v>1196</v>
      </c>
    </row>
    <row r="604">
      <c r="A604" s="48" t="s">
        <v>1197</v>
      </c>
    </row>
    <row r="605">
      <c r="A605" s="48" t="s">
        <v>1198</v>
      </c>
    </row>
    <row r="606">
      <c r="A606" s="48" t="s">
        <v>1199</v>
      </c>
    </row>
    <row r="607">
      <c r="A607" s="48" t="s">
        <v>1200</v>
      </c>
    </row>
    <row r="608">
      <c r="A608" s="48" t="s">
        <v>1201</v>
      </c>
    </row>
    <row r="609">
      <c r="A609" s="48" t="s">
        <v>1202</v>
      </c>
    </row>
    <row r="610">
      <c r="A610" s="48" t="s">
        <v>1203</v>
      </c>
    </row>
    <row r="611">
      <c r="A611" s="48" t="s">
        <v>1204</v>
      </c>
    </row>
    <row r="612">
      <c r="A612" s="48" t="s">
        <v>1205</v>
      </c>
    </row>
    <row r="613">
      <c r="A613" s="48" t="s">
        <v>1206</v>
      </c>
    </row>
    <row r="614">
      <c r="A614" s="48" t="s">
        <v>1207</v>
      </c>
    </row>
    <row r="615">
      <c r="A615" s="48" t="s">
        <v>1208</v>
      </c>
    </row>
    <row r="616">
      <c r="A616" s="48" t="s">
        <v>1209</v>
      </c>
    </row>
    <row r="617">
      <c r="A617" s="48" t="s">
        <v>1210</v>
      </c>
    </row>
    <row r="618">
      <c r="A618" s="48" t="s">
        <v>1211</v>
      </c>
    </row>
    <row r="619">
      <c r="A619" s="48" t="s">
        <v>1212</v>
      </c>
    </row>
    <row r="620">
      <c r="A620" s="48" t="s">
        <v>1213</v>
      </c>
    </row>
    <row r="621">
      <c r="A621" s="48" t="s">
        <v>1214</v>
      </c>
    </row>
    <row r="622">
      <c r="A622" s="48" t="s">
        <v>1215</v>
      </c>
    </row>
    <row r="623">
      <c r="A623" s="48" t="s">
        <v>1216</v>
      </c>
    </row>
    <row r="624">
      <c r="A624" s="48" t="s">
        <v>1217</v>
      </c>
    </row>
    <row r="625">
      <c r="A625" s="48" t="s">
        <v>1218</v>
      </c>
    </row>
    <row r="626">
      <c r="A626" s="48" t="s">
        <v>1219</v>
      </c>
    </row>
    <row r="627">
      <c r="A627" s="48" t="s">
        <v>1220</v>
      </c>
    </row>
    <row r="628">
      <c r="A628" s="48" t="s">
        <v>1221</v>
      </c>
    </row>
    <row r="629">
      <c r="A629" s="48" t="s">
        <v>1222</v>
      </c>
    </row>
    <row r="630">
      <c r="A630" s="48" t="s">
        <v>1223</v>
      </c>
    </row>
    <row r="631">
      <c r="A631" s="48" t="s">
        <v>1224</v>
      </c>
    </row>
    <row r="632">
      <c r="A632" s="48" t="s">
        <v>1225</v>
      </c>
    </row>
    <row r="633">
      <c r="A633" s="48" t="s">
        <v>1226</v>
      </c>
    </row>
    <row r="634">
      <c r="A634" s="48" t="s">
        <v>1227</v>
      </c>
    </row>
    <row r="635">
      <c r="A635" s="48" t="s">
        <v>1228</v>
      </c>
    </row>
    <row r="636">
      <c r="A636" s="48" t="s">
        <v>1229</v>
      </c>
    </row>
    <row r="637">
      <c r="A637" s="48" t="s">
        <v>1230</v>
      </c>
    </row>
    <row r="638">
      <c r="A638" s="48" t="s">
        <v>1231</v>
      </c>
    </row>
    <row r="639">
      <c r="A639" s="48" t="s">
        <v>1232</v>
      </c>
    </row>
    <row r="640">
      <c r="A640" s="48" t="s">
        <v>1233</v>
      </c>
    </row>
    <row r="641">
      <c r="A641" s="48" t="s">
        <v>1234</v>
      </c>
    </row>
    <row r="642">
      <c r="A642" s="48" t="s">
        <v>1235</v>
      </c>
    </row>
    <row r="643">
      <c r="A643" s="48" t="s">
        <v>1236</v>
      </c>
    </row>
    <row r="644">
      <c r="A644" s="48" t="s">
        <v>1237</v>
      </c>
    </row>
    <row r="645">
      <c r="A645" s="48" t="s">
        <v>1238</v>
      </c>
    </row>
    <row r="646">
      <c r="A646" s="48" t="s">
        <v>1239</v>
      </c>
    </row>
    <row r="647">
      <c r="A647" s="48" t="s">
        <v>1240</v>
      </c>
    </row>
    <row r="648">
      <c r="A648" s="48" t="s">
        <v>1241</v>
      </c>
    </row>
    <row r="649">
      <c r="A649" s="48" t="s">
        <v>1242</v>
      </c>
    </row>
    <row r="650">
      <c r="A650" s="48" t="s">
        <v>1243</v>
      </c>
    </row>
    <row r="651">
      <c r="A651" s="48" t="s">
        <v>1244</v>
      </c>
    </row>
    <row r="652">
      <c r="A652" s="48" t="s">
        <v>1245</v>
      </c>
    </row>
    <row r="653">
      <c r="A653" s="48" t="s">
        <v>1246</v>
      </c>
    </row>
    <row r="654">
      <c r="A654" s="48" t="s">
        <v>1247</v>
      </c>
    </row>
    <row r="655">
      <c r="A655" s="48" t="s">
        <v>1248</v>
      </c>
    </row>
    <row r="656">
      <c r="A656" s="48" t="s">
        <v>1249</v>
      </c>
    </row>
    <row r="657">
      <c r="A657" s="48" t="s">
        <v>1250</v>
      </c>
    </row>
    <row r="658">
      <c r="A658" s="48" t="s">
        <v>1251</v>
      </c>
    </row>
    <row r="659">
      <c r="A659" s="48" t="s">
        <v>1252</v>
      </c>
    </row>
    <row r="660">
      <c r="A660" s="48" t="s">
        <v>1253</v>
      </c>
    </row>
    <row r="661">
      <c r="A661" s="48" t="s">
        <v>1254</v>
      </c>
    </row>
    <row r="662">
      <c r="A662" s="48" t="s">
        <v>1255</v>
      </c>
    </row>
    <row r="663">
      <c r="A663" s="48" t="s">
        <v>1256</v>
      </c>
    </row>
    <row r="664">
      <c r="A664" s="48" t="s">
        <v>1257</v>
      </c>
    </row>
    <row r="665">
      <c r="A665" s="48" t="s">
        <v>1258</v>
      </c>
    </row>
    <row r="666">
      <c r="A666" s="48" t="s">
        <v>1259</v>
      </c>
    </row>
    <row r="667">
      <c r="A667" s="48" t="s">
        <v>1260</v>
      </c>
    </row>
    <row r="668">
      <c r="A668" s="48" t="s">
        <v>1261</v>
      </c>
    </row>
    <row r="669">
      <c r="A669" s="48" t="s">
        <v>1262</v>
      </c>
    </row>
    <row r="670">
      <c r="A670" s="48" t="s">
        <v>1263</v>
      </c>
    </row>
    <row r="671">
      <c r="A671" s="48" t="s">
        <v>1264</v>
      </c>
    </row>
    <row r="672">
      <c r="A672" s="48" t="s">
        <v>1265</v>
      </c>
    </row>
    <row r="673">
      <c r="A673" s="48" t="s">
        <v>1266</v>
      </c>
    </row>
    <row r="674">
      <c r="A674" s="48" t="s">
        <v>1267</v>
      </c>
    </row>
    <row r="675">
      <c r="A675" s="48" t="s">
        <v>1268</v>
      </c>
    </row>
    <row r="676">
      <c r="A676" s="48" t="s">
        <v>1269</v>
      </c>
    </row>
    <row r="677">
      <c r="A677" s="48" t="s">
        <v>1270</v>
      </c>
    </row>
    <row r="678">
      <c r="A678" s="48" t="s">
        <v>1271</v>
      </c>
    </row>
    <row r="679">
      <c r="A679" s="48" t="s">
        <v>1272</v>
      </c>
    </row>
    <row r="680">
      <c r="A680" s="48" t="s">
        <v>1273</v>
      </c>
    </row>
    <row r="681">
      <c r="A681" s="48" t="s">
        <v>1274</v>
      </c>
    </row>
    <row r="682">
      <c r="A682" s="48" t="s">
        <v>1275</v>
      </c>
    </row>
    <row r="683">
      <c r="A683" s="48" t="s">
        <v>1276</v>
      </c>
    </row>
    <row r="684">
      <c r="A684" s="48" t="s">
        <v>1277</v>
      </c>
    </row>
    <row r="685">
      <c r="A685" s="48" t="s">
        <v>1278</v>
      </c>
    </row>
    <row r="686">
      <c r="A686" s="48" t="s">
        <v>1279</v>
      </c>
    </row>
    <row r="687">
      <c r="A687" s="48" t="s">
        <v>1280</v>
      </c>
    </row>
    <row r="688">
      <c r="A688" s="48" t="s">
        <v>1281</v>
      </c>
    </row>
    <row r="689">
      <c r="A689" s="48" t="s">
        <v>1282</v>
      </c>
    </row>
    <row r="690">
      <c r="A690" s="48" t="s">
        <v>1283</v>
      </c>
    </row>
    <row r="691">
      <c r="A691" s="48" t="s">
        <v>1284</v>
      </c>
    </row>
    <row r="692">
      <c r="A692" s="48" t="s">
        <v>1285</v>
      </c>
    </row>
    <row r="693">
      <c r="A693" s="48" t="s">
        <v>1286</v>
      </c>
    </row>
    <row r="694">
      <c r="A694" s="48" t="s">
        <v>1287</v>
      </c>
    </row>
    <row r="695">
      <c r="A695" s="48" t="s">
        <v>1288</v>
      </c>
    </row>
    <row r="696">
      <c r="A696" s="48" t="s">
        <v>1289</v>
      </c>
    </row>
    <row r="697">
      <c r="A697" s="48" t="s">
        <v>1290</v>
      </c>
    </row>
    <row r="698">
      <c r="A698" s="48" t="s">
        <v>1291</v>
      </c>
    </row>
    <row r="699">
      <c r="A699" s="48" t="s">
        <v>1292</v>
      </c>
    </row>
    <row r="700">
      <c r="A700" s="48" t="s">
        <v>1293</v>
      </c>
    </row>
    <row r="701">
      <c r="A701" s="48" t="s">
        <v>1294</v>
      </c>
    </row>
    <row r="702">
      <c r="A702" s="48" t="s">
        <v>1295</v>
      </c>
    </row>
    <row r="703">
      <c r="A703" s="48" t="s">
        <v>1296</v>
      </c>
    </row>
    <row r="704">
      <c r="A704" s="48" t="s">
        <v>1297</v>
      </c>
    </row>
    <row r="705">
      <c r="A705" s="48" t="s">
        <v>1298</v>
      </c>
    </row>
    <row r="706">
      <c r="A706" s="48" t="s">
        <v>1299</v>
      </c>
    </row>
    <row r="707">
      <c r="A707" s="48" t="s">
        <v>1300</v>
      </c>
    </row>
    <row r="708">
      <c r="A708" s="48" t="s">
        <v>1301</v>
      </c>
    </row>
    <row r="709">
      <c r="A709" s="48" t="s">
        <v>1302</v>
      </c>
    </row>
    <row r="710">
      <c r="A710" s="48" t="s">
        <v>1303</v>
      </c>
    </row>
    <row r="711">
      <c r="A711" s="48" t="s">
        <v>1304</v>
      </c>
    </row>
    <row r="712">
      <c r="A712" s="48" t="s">
        <v>1305</v>
      </c>
    </row>
    <row r="713">
      <c r="A713" s="48" t="s">
        <v>1306</v>
      </c>
    </row>
    <row r="714">
      <c r="A714" s="48" t="s">
        <v>1307</v>
      </c>
    </row>
    <row r="715">
      <c r="A715" s="48" t="s">
        <v>1308</v>
      </c>
    </row>
    <row r="716">
      <c r="A716" s="48" t="s">
        <v>1309</v>
      </c>
    </row>
    <row r="717">
      <c r="A717" s="48" t="s">
        <v>1310</v>
      </c>
    </row>
    <row r="718">
      <c r="A718" s="48" t="s">
        <v>1311</v>
      </c>
    </row>
    <row r="719">
      <c r="A719" s="48" t="s">
        <v>1312</v>
      </c>
    </row>
    <row r="720">
      <c r="A720" s="48" t="s">
        <v>1313</v>
      </c>
    </row>
    <row r="721">
      <c r="A721" s="48" t="s">
        <v>1314</v>
      </c>
    </row>
    <row r="722">
      <c r="A722" s="48" t="s">
        <v>1315</v>
      </c>
    </row>
    <row r="723">
      <c r="A723" s="48" t="s">
        <v>1316</v>
      </c>
    </row>
    <row r="724">
      <c r="A724" s="48" t="s">
        <v>1317</v>
      </c>
    </row>
    <row r="725">
      <c r="A725" s="48" t="s">
        <v>1318</v>
      </c>
    </row>
    <row r="726">
      <c r="A726" s="48" t="s">
        <v>1319</v>
      </c>
    </row>
    <row r="727">
      <c r="A727" s="48" t="s">
        <v>1320</v>
      </c>
    </row>
    <row r="728">
      <c r="A728" s="48" t="s">
        <v>1321</v>
      </c>
    </row>
    <row r="729">
      <c r="A729" s="48" t="s">
        <v>1322</v>
      </c>
    </row>
    <row r="730">
      <c r="A730" s="48" t="s">
        <v>1323</v>
      </c>
    </row>
    <row r="731">
      <c r="A731" s="48" t="s">
        <v>1324</v>
      </c>
    </row>
    <row r="732">
      <c r="A732" s="48" t="s">
        <v>1325</v>
      </c>
    </row>
    <row r="733">
      <c r="A733" s="48" t="s">
        <v>1326</v>
      </c>
    </row>
    <row r="734">
      <c r="A734" s="48" t="s">
        <v>1327</v>
      </c>
    </row>
    <row r="735">
      <c r="A735" s="48" t="s">
        <v>1328</v>
      </c>
    </row>
    <row r="736">
      <c r="A736" s="48" t="s">
        <v>1329</v>
      </c>
    </row>
    <row r="737">
      <c r="A737" s="48" t="s">
        <v>1330</v>
      </c>
    </row>
    <row r="738">
      <c r="A738" s="48" t="s">
        <v>1331</v>
      </c>
    </row>
    <row r="739">
      <c r="A739" s="48" t="s">
        <v>1332</v>
      </c>
    </row>
    <row r="740">
      <c r="A740" s="48" t="s">
        <v>1333</v>
      </c>
    </row>
    <row r="741">
      <c r="A741" s="48" t="s">
        <v>1334</v>
      </c>
    </row>
    <row r="742">
      <c r="A742" s="48" t="s">
        <v>1335</v>
      </c>
    </row>
    <row r="743">
      <c r="A743" s="48" t="s">
        <v>1336</v>
      </c>
    </row>
    <row r="744">
      <c r="A744" s="48" t="s">
        <v>1337</v>
      </c>
    </row>
    <row r="745">
      <c r="A745" s="48" t="s">
        <v>1338</v>
      </c>
    </row>
    <row r="746">
      <c r="A746" s="48" t="s">
        <v>1339</v>
      </c>
    </row>
    <row r="747">
      <c r="A747" s="48" t="s">
        <v>1340</v>
      </c>
    </row>
    <row r="748">
      <c r="A748" s="48" t="s">
        <v>1341</v>
      </c>
    </row>
    <row r="749">
      <c r="A749" s="48" t="s">
        <v>1342</v>
      </c>
    </row>
    <row r="750">
      <c r="A750" s="48" t="s">
        <v>1343</v>
      </c>
    </row>
    <row r="751">
      <c r="A751" s="48" t="s">
        <v>1344</v>
      </c>
    </row>
    <row r="752">
      <c r="A752" s="48" t="s">
        <v>1345</v>
      </c>
    </row>
    <row r="753">
      <c r="A753" s="48" t="s">
        <v>1346</v>
      </c>
    </row>
    <row r="754">
      <c r="A754" s="48" t="s">
        <v>1347</v>
      </c>
    </row>
    <row r="755">
      <c r="A755" s="48" t="s">
        <v>1348</v>
      </c>
    </row>
    <row r="756">
      <c r="A756" s="48" t="s">
        <v>1349</v>
      </c>
    </row>
    <row r="757">
      <c r="A757" s="48" t="s">
        <v>1350</v>
      </c>
    </row>
    <row r="758">
      <c r="A758" s="48" t="s">
        <v>1351</v>
      </c>
    </row>
    <row r="759">
      <c r="A759" s="48" t="s">
        <v>1352</v>
      </c>
    </row>
  </sheetData>
  <drawing r:id="rId1"/>
</worksheet>
</file>