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A15F373-9286-474D-95C2-682D2E8715F6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2014~2018" sheetId="1" r:id="rId1"/>
    <sheet name="2019" sheetId="2" r:id="rId2"/>
    <sheet name="2019 - 연봉" sheetId="3" r:id="rId3"/>
  </sheets>
  <definedNames>
    <definedName name="_xlnm._FilterDatabase" localSheetId="0" hidden="1">'2014~2018'!$B$2:$J$88</definedName>
    <definedName name="_xlnm._FilterDatabase" localSheetId="1" hidden="1">'2019'!$B$2:$T$17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E11" i="2"/>
  <c r="E14" i="2" l="1"/>
  <c r="I14" i="2" s="1"/>
  <c r="J14" i="2" s="1"/>
  <c r="T3" i="2" l="1"/>
  <c r="P7" i="1" l="1"/>
  <c r="W4" i="2" l="1"/>
  <c r="Q7" i="1"/>
  <c r="Q3" i="1"/>
  <c r="Q4" i="1"/>
  <c r="Q5" i="1"/>
  <c r="Q6" i="1"/>
  <c r="Q2" i="1"/>
  <c r="O2" i="1"/>
  <c r="E5" i="3" l="1"/>
  <c r="E3" i="3"/>
  <c r="E8" i="2"/>
  <c r="E15" i="2"/>
  <c r="I15" i="2" s="1"/>
  <c r="J15" i="2" s="1"/>
  <c r="K15" i="2" s="1"/>
  <c r="E13" i="2"/>
  <c r="I13" i="2" s="1"/>
  <c r="E12" i="2"/>
  <c r="I12" i="2" s="1"/>
  <c r="E10" i="2"/>
  <c r="E9" i="2"/>
  <c r="I10" i="2" s="1"/>
  <c r="J10" i="2" s="1"/>
  <c r="E4" i="2"/>
  <c r="I4" i="2" s="1"/>
  <c r="J4" i="2" s="1"/>
  <c r="K4" i="2" s="1"/>
  <c r="L4" i="2" s="1"/>
  <c r="M4" i="2" s="1"/>
  <c r="N4" i="2" s="1"/>
  <c r="H69" i="1"/>
  <c r="I9" i="2" l="1"/>
  <c r="J9" i="2" s="1"/>
  <c r="K9" i="2" s="1"/>
  <c r="L9" i="2" s="1"/>
  <c r="Q13" i="2"/>
  <c r="P13" i="2"/>
  <c r="O13" i="2"/>
  <c r="P10" i="2"/>
  <c r="E16" i="2"/>
  <c r="I16" i="2" s="1"/>
  <c r="J16" i="2" s="1"/>
  <c r="K16" i="2" s="1"/>
  <c r="E17" i="2"/>
  <c r="I17" i="2" s="1"/>
  <c r="J17" i="2" s="1"/>
  <c r="K17" i="2" s="1"/>
  <c r="L17" i="2" s="1"/>
  <c r="R10" i="2" l="1"/>
  <c r="O10" i="2"/>
  <c r="E3" i="2"/>
  <c r="I3" i="2" s="1"/>
  <c r="J3" i="2" s="1"/>
  <c r="K3" i="2" s="1"/>
  <c r="L3" i="2" s="1"/>
  <c r="E6" i="2"/>
  <c r="E7" i="2"/>
  <c r="I7" i="2" s="1"/>
  <c r="J7" i="2" s="1"/>
  <c r="K7" i="2" s="1"/>
  <c r="I11" i="2"/>
  <c r="J11" i="2" s="1"/>
  <c r="E5" i="2"/>
  <c r="I5" i="2" s="1"/>
  <c r="J5" i="2" s="1"/>
  <c r="K5" i="2" s="1"/>
  <c r="L5" i="2" s="1"/>
  <c r="I8" i="2" l="1"/>
  <c r="J8" i="2" s="1"/>
  <c r="K8" i="2" s="1"/>
  <c r="I6" i="2"/>
  <c r="J6" i="2" s="1"/>
  <c r="P11" i="2"/>
  <c r="Q14" i="2"/>
  <c r="Q16" i="2"/>
  <c r="O16" i="2"/>
  <c r="P16" i="2"/>
  <c r="P14" i="2"/>
  <c r="O6" i="2" l="1"/>
  <c r="R6" i="2"/>
  <c r="T6" i="2" s="1"/>
  <c r="R8" i="2"/>
  <c r="O8" i="2"/>
  <c r="P8" i="2"/>
  <c r="O14" i="2"/>
  <c r="P5" i="2"/>
  <c r="R12" i="2"/>
  <c r="O12" i="2"/>
  <c r="P12" i="2"/>
  <c r="R3" i="2"/>
  <c r="O5" i="2"/>
  <c r="R4" i="2"/>
  <c r="P4" i="2"/>
  <c r="P9" i="2"/>
  <c r="O4" i="2"/>
  <c r="R5" i="2"/>
  <c r="P17" i="2"/>
  <c r="O17" i="2"/>
  <c r="R17" i="2"/>
  <c r="P6" i="2"/>
  <c r="O3" i="2"/>
  <c r="P7" i="2"/>
  <c r="O7" i="2"/>
  <c r="R11" i="2"/>
  <c r="R7" i="2"/>
  <c r="P3" i="2"/>
  <c r="O11" i="2"/>
  <c r="J53" i="1"/>
  <c r="J72" i="1"/>
  <c r="O15" i="2" l="1"/>
  <c r="Q15" i="2"/>
  <c r="P15" i="2"/>
  <c r="O9" i="2"/>
  <c r="R9" i="2"/>
  <c r="H73" i="1"/>
  <c r="G9" i="1"/>
  <c r="H9" i="1"/>
  <c r="J9" i="1" s="1"/>
  <c r="G55" i="1"/>
  <c r="H55" i="1"/>
  <c r="J55" i="1" s="1"/>
  <c r="G39" i="1"/>
  <c r="H39" i="1"/>
  <c r="J39" i="1" s="1"/>
  <c r="G15" i="1"/>
  <c r="H15" i="1"/>
  <c r="J15" i="1" s="1"/>
  <c r="G41" i="1"/>
  <c r="H41" i="1"/>
  <c r="J41" i="1" s="1"/>
  <c r="G85" i="1"/>
  <c r="H85" i="1"/>
  <c r="J85" i="1" s="1"/>
  <c r="G84" i="1"/>
  <c r="H84" i="1"/>
  <c r="J84" i="1" s="1"/>
  <c r="G57" i="1"/>
  <c r="H57" i="1"/>
  <c r="J57" i="1" s="1"/>
  <c r="G82" i="1"/>
  <c r="H82" i="1"/>
  <c r="J82" i="1" s="1"/>
  <c r="G76" i="1"/>
  <c r="H76" i="1"/>
  <c r="J76" i="1" s="1"/>
  <c r="G79" i="1"/>
  <c r="H79" i="1"/>
  <c r="J79" i="1" s="1"/>
  <c r="G81" i="1"/>
  <c r="H81" i="1"/>
  <c r="J81" i="1" s="1"/>
  <c r="G54" i="1"/>
  <c r="H54" i="1"/>
  <c r="J54" i="1" s="1"/>
  <c r="G69" i="1"/>
  <c r="J69" i="1"/>
  <c r="G18" i="1"/>
  <c r="H18" i="1"/>
  <c r="G26" i="1"/>
  <c r="H26" i="1"/>
  <c r="J26" i="1" s="1"/>
  <c r="G46" i="1"/>
  <c r="H46" i="1"/>
  <c r="J46" i="1" s="1"/>
  <c r="G11" i="1"/>
  <c r="H11" i="1"/>
  <c r="J11" i="1" s="1"/>
  <c r="G28" i="1"/>
  <c r="H28" i="1"/>
  <c r="J35" i="1"/>
  <c r="J68" i="1"/>
  <c r="J78" i="1"/>
  <c r="G38" i="1"/>
  <c r="H38" i="1"/>
  <c r="J38" i="1" s="1"/>
  <c r="G44" i="1"/>
  <c r="H44" i="1"/>
  <c r="J44" i="1" s="1"/>
  <c r="G29" i="1"/>
  <c r="H29" i="1"/>
  <c r="J29" i="1" s="1"/>
  <c r="G52" i="1"/>
  <c r="H52" i="1"/>
  <c r="J52" i="1" s="1"/>
  <c r="G20" i="1"/>
  <c r="H20" i="1"/>
  <c r="J20" i="1" s="1"/>
  <c r="G21" i="1"/>
  <c r="H21" i="1"/>
  <c r="J21" i="1" s="1"/>
  <c r="G70" i="1"/>
  <c r="H70" i="1"/>
  <c r="G63" i="1"/>
  <c r="H63" i="1"/>
  <c r="G56" i="1"/>
  <c r="H56" i="1"/>
  <c r="J56" i="1" s="1"/>
  <c r="G58" i="1"/>
  <c r="H58" i="1"/>
  <c r="G47" i="1"/>
  <c r="H47" i="1"/>
  <c r="J47" i="1" s="1"/>
  <c r="H25" i="1"/>
  <c r="P2" i="1" s="1"/>
  <c r="G25" i="1"/>
  <c r="H51" i="1"/>
  <c r="J51" i="1" s="1"/>
  <c r="H87" i="1"/>
  <c r="J87" i="1" s="1"/>
  <c r="H19" i="1"/>
  <c r="G87" i="1"/>
  <c r="G51" i="1"/>
  <c r="G19" i="1"/>
  <c r="G62" i="1"/>
  <c r="H62" i="1" s="1"/>
  <c r="J62" i="1" s="1"/>
  <c r="G14" i="1"/>
  <c r="H14" i="1" s="1"/>
  <c r="J14" i="1" s="1"/>
  <c r="G7" i="1"/>
  <c r="H7" i="1" s="1"/>
  <c r="J7" i="1" s="1"/>
  <c r="G24" i="1"/>
  <c r="H24" i="1" s="1"/>
  <c r="J24" i="1" s="1"/>
  <c r="G23" i="1"/>
  <c r="H23" i="1" s="1"/>
  <c r="J23" i="1" s="1"/>
  <c r="G33" i="1"/>
  <c r="H33" i="1" s="1"/>
  <c r="J33" i="1" s="1"/>
  <c r="G40" i="1"/>
  <c r="H40" i="1" s="1"/>
  <c r="J40" i="1" s="1"/>
  <c r="G78" i="1"/>
  <c r="G32" i="1"/>
  <c r="H32" i="1" s="1"/>
  <c r="J32" i="1" s="1"/>
  <c r="G65" i="1"/>
  <c r="H65" i="1" s="1"/>
  <c r="J65" i="1" s="1"/>
  <c r="G43" i="1"/>
  <c r="H43" i="1" s="1"/>
  <c r="J43" i="1" s="1"/>
  <c r="G68" i="1"/>
  <c r="G13" i="1"/>
  <c r="G42" i="1"/>
  <c r="H42" i="1" s="1"/>
  <c r="J42" i="1" s="1"/>
  <c r="G35" i="1"/>
  <c r="G37" i="1"/>
  <c r="H37" i="1" s="1"/>
  <c r="J37" i="1" s="1"/>
  <c r="G73" i="1"/>
  <c r="G34" i="1"/>
  <c r="H34" i="1" s="1"/>
  <c r="G31" i="1"/>
  <c r="H31" i="1" s="1"/>
  <c r="G10" i="1"/>
  <c r="H10" i="1" s="1"/>
  <c r="J10" i="1" s="1"/>
  <c r="G74" i="1"/>
  <c r="H74" i="1" s="1"/>
  <c r="G16" i="1"/>
  <c r="H16" i="1" s="1"/>
  <c r="J16" i="1" s="1"/>
  <c r="G6" i="1"/>
  <c r="H6" i="1" s="1"/>
  <c r="J6" i="1" s="1"/>
  <c r="G17" i="1"/>
  <c r="H17" i="1" s="1"/>
  <c r="J17" i="1" s="1"/>
  <c r="G45" i="1"/>
  <c r="H45" i="1" s="1"/>
  <c r="J45" i="1" s="1"/>
  <c r="G59" i="1"/>
  <c r="H59" i="1" s="1"/>
  <c r="J59" i="1" s="1"/>
  <c r="G77" i="1"/>
  <c r="H77" i="1" s="1"/>
  <c r="G75" i="1"/>
  <c r="H75" i="1" s="1"/>
  <c r="J75" i="1" s="1"/>
  <c r="G4" i="1"/>
  <c r="G71" i="1"/>
  <c r="H71" i="1" s="1"/>
  <c r="J71" i="1" s="1"/>
  <c r="G67" i="1"/>
  <c r="H67" i="1" s="1"/>
  <c r="J67" i="1" s="1"/>
  <c r="G86" i="1"/>
  <c r="H86" i="1" s="1"/>
  <c r="J86" i="1" s="1"/>
  <c r="G48" i="1"/>
  <c r="H48" i="1" s="1"/>
  <c r="J48" i="1" s="1"/>
  <c r="G36" i="1"/>
  <c r="H36" i="1" s="1"/>
  <c r="J36" i="1" s="1"/>
  <c r="G83" i="1"/>
  <c r="H83" i="1" s="1"/>
  <c r="J83" i="1" s="1"/>
  <c r="G64" i="1"/>
  <c r="H64" i="1" s="1"/>
  <c r="J64" i="1" s="1"/>
  <c r="G88" i="1"/>
  <c r="H88" i="1" s="1"/>
  <c r="J88" i="1" s="1"/>
  <c r="G27" i="1"/>
  <c r="H27" i="1" s="1"/>
  <c r="G30" i="1"/>
  <c r="H30" i="1" s="1"/>
  <c r="J30" i="1" s="1"/>
  <c r="G49" i="1"/>
  <c r="H49" i="1" s="1"/>
  <c r="J49" i="1" s="1"/>
  <c r="G5" i="1"/>
  <c r="H5" i="1" s="1"/>
  <c r="J5" i="1" s="1"/>
  <c r="G12" i="1"/>
  <c r="H12" i="1" s="1"/>
  <c r="G22" i="1"/>
  <c r="H22" i="1" s="1"/>
  <c r="J22" i="1" s="1"/>
  <c r="G8" i="1"/>
  <c r="H8" i="1" s="1"/>
  <c r="J8" i="1" s="1"/>
  <c r="G50" i="1"/>
  <c r="H50" i="1" s="1"/>
  <c r="J50" i="1" s="1"/>
  <c r="G53" i="1"/>
  <c r="G60" i="1"/>
  <c r="H60" i="1" s="1"/>
  <c r="J60" i="1" s="1"/>
  <c r="G80" i="1"/>
  <c r="H80" i="1" s="1"/>
  <c r="J80" i="1" s="1"/>
  <c r="G72" i="1"/>
  <c r="G3" i="1"/>
  <c r="H3" i="1" s="1"/>
  <c r="J3" i="1" s="1"/>
  <c r="G61" i="1"/>
  <c r="H61" i="1" s="1"/>
  <c r="J61" i="1" s="1"/>
  <c r="G66" i="1"/>
  <c r="H66" i="1" s="1"/>
  <c r="H4" i="1" l="1"/>
  <c r="J4" i="1" s="1"/>
  <c r="H13" i="1"/>
  <c r="J13" i="1" s="1"/>
  <c r="O5" i="1"/>
  <c r="J27" i="1"/>
  <c r="P5" i="1"/>
  <c r="J12" i="1"/>
  <c r="O4" i="1"/>
  <c r="J74" i="1"/>
  <c r="W3" i="2"/>
  <c r="P6" i="1"/>
  <c r="O6" i="1"/>
  <c r="J66" i="1"/>
  <c r="J31" i="1"/>
  <c r="P4" i="1"/>
  <c r="J28" i="1"/>
  <c r="O3" i="1"/>
  <c r="P3" i="1"/>
  <c r="J18" i="1"/>
  <c r="J19" i="1"/>
  <c r="J34" i="1"/>
  <c r="J25" i="1"/>
  <c r="J58" i="1"/>
  <c r="J77" i="1"/>
  <c r="J73" i="1"/>
  <c r="J70" i="1"/>
  <c r="J63" i="1"/>
  <c r="R13" i="2" l="1"/>
  <c r="R15" i="2"/>
  <c r="R16" i="2"/>
  <c r="R14" i="2"/>
  <c r="O7" i="1"/>
  <c r="W2" i="2" s="1"/>
  <c r="Q10" i="2" l="1"/>
  <c r="Q11" i="2"/>
  <c r="Q12" i="2"/>
  <c r="T7" i="2"/>
  <c r="Q8" i="2"/>
  <c r="Q5" i="2"/>
  <c r="Q3" i="2"/>
  <c r="Q17" i="2"/>
  <c r="Q4" i="2"/>
  <c r="T4" i="2" s="1"/>
  <c r="Q6" i="2"/>
  <c r="Q9" i="2"/>
</calcChain>
</file>

<file path=xl/sharedStrings.xml><?xml version="1.0" encoding="utf-8"?>
<sst xmlns="http://schemas.openxmlformats.org/spreadsheetml/2006/main" count="1928" uniqueCount="941">
  <si>
    <t>박정진</t>
  </si>
  <si>
    <t>정근우</t>
  </si>
  <si>
    <t>선수</t>
    <phoneticPr fontId="1" type="noConversion"/>
  </si>
  <si>
    <t>투/타</t>
    <phoneticPr fontId="1" type="noConversion"/>
  </si>
  <si>
    <t>투수 시장 금액</t>
    <phoneticPr fontId="1" type="noConversion"/>
  </si>
  <si>
    <t>타자 시장 금액</t>
    <phoneticPr fontId="1" type="noConversion"/>
  </si>
  <si>
    <t>정성훈</t>
  </si>
  <si>
    <t>이진영</t>
  </si>
  <si>
    <t>강민호</t>
  </si>
  <si>
    <t>김재호</t>
  </si>
  <si>
    <t>나지완</t>
  </si>
  <si>
    <t>문규현</t>
  </si>
  <si>
    <t>손아섭</t>
  </si>
  <si>
    <t>정의윤</t>
  </si>
  <si>
    <t>손시헌</t>
  </si>
  <si>
    <t>지석훈</t>
  </si>
  <si>
    <t>이종욱</t>
  </si>
  <si>
    <t>김주찬</t>
  </si>
  <si>
    <t>이대형</t>
  </si>
  <si>
    <t>년도</t>
    <phoneticPr fontId="1" type="noConversion"/>
  </si>
  <si>
    <t>최준석</t>
  </si>
  <si>
    <t>최준석</t>
    <phoneticPr fontId="1" type="noConversion"/>
  </si>
  <si>
    <t>총액 (억)</t>
    <phoneticPr fontId="1" type="noConversion"/>
  </si>
  <si>
    <t>김승회</t>
  </si>
  <si>
    <t>우규민</t>
  </si>
  <si>
    <t>차우찬</t>
  </si>
  <si>
    <t>타자</t>
    <phoneticPr fontId="1" type="noConversion"/>
  </si>
  <si>
    <t>김광현</t>
  </si>
  <si>
    <t>이현승</t>
  </si>
  <si>
    <t>양현종</t>
  </si>
  <si>
    <t>권오준</t>
  </si>
  <si>
    <t>안영명</t>
  </si>
  <si>
    <t>투수</t>
    <phoneticPr fontId="1" type="noConversion"/>
  </si>
  <si>
    <t>황재균</t>
  </si>
  <si>
    <t>민병헌</t>
  </si>
  <si>
    <t>김현수</t>
  </si>
  <si>
    <t>채태인</t>
  </si>
  <si>
    <t>이원석</t>
  </si>
  <si>
    <t>최형우</t>
  </si>
  <si>
    <t>봉중근</t>
  </si>
  <si>
    <t>조영훈</t>
  </si>
  <si>
    <t>이대호</t>
  </si>
  <si>
    <t>년수</t>
    <phoneticPr fontId="1" type="noConversion"/>
  </si>
  <si>
    <t>최정</t>
    <phoneticPr fontId="1" type="noConversion"/>
  </si>
  <si>
    <t>양의지</t>
    <phoneticPr fontId="1" type="noConversion"/>
  </si>
  <si>
    <t>김민성</t>
    <phoneticPr fontId="1" type="noConversion"/>
  </si>
  <si>
    <t>이용규</t>
    <phoneticPr fontId="1" type="noConversion"/>
  </si>
  <si>
    <t>박용택</t>
    <phoneticPr fontId="1" type="noConversion"/>
  </si>
  <si>
    <t>박경수</t>
    <phoneticPr fontId="1" type="noConversion"/>
  </si>
  <si>
    <t>박기혁</t>
    <phoneticPr fontId="1" type="noConversion"/>
  </si>
  <si>
    <t>송광민</t>
    <phoneticPr fontId="1" type="noConversion"/>
  </si>
  <si>
    <t>최진행</t>
    <phoneticPr fontId="1" type="noConversion"/>
  </si>
  <si>
    <t>이재원</t>
    <phoneticPr fontId="1" type="noConversion"/>
  </si>
  <si>
    <t>박한이</t>
    <phoneticPr fontId="1" type="noConversion"/>
  </si>
  <si>
    <t>장원준</t>
    <phoneticPr fontId="1" type="noConversion"/>
  </si>
  <si>
    <t>윤성환</t>
    <phoneticPr fontId="1" type="noConversion"/>
  </si>
  <si>
    <t>장원삼</t>
    <phoneticPr fontId="1" type="noConversion"/>
  </si>
  <si>
    <t>송은범</t>
    <phoneticPr fontId="1" type="noConversion"/>
  </si>
  <si>
    <t>이보근</t>
    <phoneticPr fontId="1" type="noConversion"/>
  </si>
  <si>
    <t>배영수</t>
    <phoneticPr fontId="1" type="noConversion"/>
  </si>
  <si>
    <t>금민철</t>
    <phoneticPr fontId="1" type="noConversion"/>
  </si>
  <si>
    <t>노경은</t>
    <phoneticPr fontId="1" type="noConversion"/>
  </si>
  <si>
    <t>생년월일</t>
    <phoneticPr fontId="1" type="noConversion"/>
  </si>
  <si>
    <t>포지션</t>
    <phoneticPr fontId="1" type="noConversion"/>
  </si>
  <si>
    <t>AAV</t>
    <phoneticPr fontId="1" type="noConversion"/>
  </si>
  <si>
    <t>지불금액</t>
    <phoneticPr fontId="1" type="noConversion"/>
  </si>
  <si>
    <t>송승준</t>
    <phoneticPr fontId="1" type="noConversion"/>
  </si>
  <si>
    <t>이범호</t>
    <phoneticPr fontId="1" type="noConversion"/>
  </si>
  <si>
    <t>마정길</t>
    <phoneticPr fontId="1" type="noConversion"/>
  </si>
  <si>
    <t>이택근</t>
    <phoneticPr fontId="1" type="noConversion"/>
  </si>
  <si>
    <t>이승엽</t>
    <phoneticPr fontId="1" type="noConversion"/>
  </si>
  <si>
    <t>이동현</t>
    <phoneticPr fontId="1" type="noConversion"/>
  </si>
  <si>
    <t>김태균</t>
    <phoneticPr fontId="1" type="noConversion"/>
  </si>
  <si>
    <t>조인성</t>
    <phoneticPr fontId="1" type="noConversion"/>
  </si>
  <si>
    <t>박정권</t>
    <phoneticPr fontId="1" type="noConversion"/>
  </si>
  <si>
    <t>채병용</t>
    <phoneticPr fontId="1" type="noConversion"/>
  </si>
  <si>
    <t>오재원</t>
    <phoneticPr fontId="1" type="noConversion"/>
  </si>
  <si>
    <t>고영민</t>
    <phoneticPr fontId="1" type="noConversion"/>
  </si>
  <si>
    <t>정상호</t>
    <phoneticPr fontId="1" type="noConversion"/>
  </si>
  <si>
    <t>윤길현</t>
    <phoneticPr fontId="1" type="noConversion"/>
  </si>
  <si>
    <t>유한준</t>
    <phoneticPr fontId="1" type="noConversion"/>
  </si>
  <si>
    <t>손승락</t>
    <phoneticPr fontId="1" type="noConversion"/>
  </si>
  <si>
    <t>박석민</t>
    <phoneticPr fontId="1" type="noConversion"/>
  </si>
  <si>
    <t>정우람</t>
    <phoneticPr fontId="1" type="noConversion"/>
  </si>
  <si>
    <t>심수창</t>
    <phoneticPr fontId="1" type="noConversion"/>
  </si>
  <si>
    <t>14~18</t>
    <phoneticPr fontId="1" type="noConversion"/>
  </si>
  <si>
    <t>강민호</t>
    <phoneticPr fontId="1" type="noConversion"/>
  </si>
  <si>
    <t>이병규</t>
    <phoneticPr fontId="1" type="noConversion"/>
  </si>
  <si>
    <t>권용관</t>
    <phoneticPr fontId="1" type="noConversion"/>
  </si>
  <si>
    <t>강영식</t>
    <phoneticPr fontId="1" type="noConversion"/>
  </si>
  <si>
    <t>이대수</t>
    <phoneticPr fontId="1" type="noConversion"/>
  </si>
  <si>
    <t>한상훈</t>
    <phoneticPr fontId="1" type="noConversion"/>
  </si>
  <si>
    <t>박정진</t>
    <phoneticPr fontId="1" type="noConversion"/>
  </si>
  <si>
    <t>정근우</t>
    <phoneticPr fontId="1" type="noConversion"/>
  </si>
  <si>
    <t>이대형</t>
    <phoneticPr fontId="1" type="noConversion"/>
  </si>
  <si>
    <t>이종욱</t>
    <phoneticPr fontId="1" type="noConversion"/>
  </si>
  <si>
    <t>손시헌</t>
    <phoneticPr fontId="1" type="noConversion"/>
  </si>
  <si>
    <t>조동찬</t>
    <phoneticPr fontId="1" type="noConversion"/>
  </si>
  <si>
    <t>김강민</t>
    <phoneticPr fontId="1" type="noConversion"/>
  </si>
  <si>
    <t>김경언</t>
    <phoneticPr fontId="1" type="noConversion"/>
  </si>
  <si>
    <t>조동화</t>
    <phoneticPr fontId="1" type="noConversion"/>
  </si>
  <si>
    <t>차일목</t>
    <phoneticPr fontId="1" type="noConversion"/>
  </si>
  <si>
    <t>이성열</t>
    <phoneticPr fontId="1" type="noConversion"/>
  </si>
  <si>
    <t>나주환</t>
    <phoneticPr fontId="1" type="noConversion"/>
  </si>
  <si>
    <t>이재영</t>
    <phoneticPr fontId="1" type="noConversion"/>
  </si>
  <si>
    <t>김사율</t>
    <phoneticPr fontId="1" type="noConversion"/>
  </si>
  <si>
    <t>권혁</t>
    <phoneticPr fontId="1" type="noConversion"/>
  </si>
  <si>
    <t>윤석민</t>
    <phoneticPr fontId="1" type="noConversion"/>
  </si>
  <si>
    <t>2019 예상</t>
    <phoneticPr fontId="1" type="noConversion"/>
  </si>
  <si>
    <t>2020 예상</t>
    <phoneticPr fontId="1" type="noConversion"/>
  </si>
  <si>
    <t>2021 예상</t>
    <phoneticPr fontId="1" type="noConversion"/>
  </si>
  <si>
    <t>2022 예상</t>
    <phoneticPr fontId="1" type="noConversion"/>
  </si>
  <si>
    <t>2019 나이 (7/1 기준)</t>
    <phoneticPr fontId="1" type="noConversion"/>
  </si>
  <si>
    <t>김상수</t>
    <phoneticPr fontId="1" type="noConversion"/>
  </si>
  <si>
    <t>타자</t>
    <phoneticPr fontId="1" type="noConversion"/>
  </si>
  <si>
    <t>계약 이후 WAR*</t>
    <phoneticPr fontId="1" type="noConversion"/>
  </si>
  <si>
    <t>2016 WAR*</t>
  </si>
  <si>
    <t>2017 WAR*</t>
  </si>
  <si>
    <t>2018 WAR*</t>
  </si>
  <si>
    <t>수비 X</t>
    <phoneticPr fontId="1" type="noConversion"/>
  </si>
  <si>
    <t>1 WAR* 당 금액</t>
    <phoneticPr fontId="1" type="noConversion"/>
  </si>
  <si>
    <t>모창민</t>
  </si>
  <si>
    <t>모창민</t>
    <phoneticPr fontId="1" type="noConversion"/>
  </si>
  <si>
    <t>타자</t>
    <phoneticPr fontId="1" type="noConversion"/>
  </si>
  <si>
    <t>KIA</t>
  </si>
  <si>
    <t>헥터</t>
  </si>
  <si>
    <t>윤석민</t>
  </si>
  <si>
    <t>버나디나</t>
  </si>
  <si>
    <t>팻딘</t>
  </si>
  <si>
    <t>이범호</t>
  </si>
  <si>
    <t>임창용</t>
  </si>
  <si>
    <t>안치홍</t>
  </si>
  <si>
    <t>김세현</t>
  </si>
  <si>
    <t>김선빈</t>
  </si>
  <si>
    <t>이명기</t>
  </si>
  <si>
    <t>서동욱</t>
  </si>
  <si>
    <t>김윤동</t>
  </si>
  <si>
    <t>김민식</t>
  </si>
  <si>
    <t>임기영</t>
  </si>
  <si>
    <t>심동섭</t>
  </si>
  <si>
    <t>홍건희</t>
  </si>
  <si>
    <t>김주형</t>
  </si>
  <si>
    <t>정용운</t>
  </si>
  <si>
    <t>한승택</t>
  </si>
  <si>
    <t>최원준</t>
  </si>
  <si>
    <t>신종길</t>
  </si>
  <si>
    <t>이영욱</t>
  </si>
  <si>
    <t>한승혁</t>
  </si>
  <si>
    <t>유재신</t>
  </si>
  <si>
    <t>김진우</t>
  </si>
  <si>
    <t>임기준</t>
  </si>
  <si>
    <t>최정민</t>
  </si>
  <si>
    <t>손영민</t>
  </si>
  <si>
    <t>백용환</t>
  </si>
  <si>
    <t>유민상</t>
  </si>
  <si>
    <t>박지훈</t>
  </si>
  <si>
    <t>박경태</t>
  </si>
  <si>
    <t>김다원</t>
  </si>
  <si>
    <t>오준혁</t>
  </si>
  <si>
    <t>곽정철</t>
  </si>
  <si>
    <t>김지성</t>
  </si>
  <si>
    <t>이호신</t>
  </si>
  <si>
    <t>박준태</t>
  </si>
  <si>
    <t>이준호</t>
  </si>
  <si>
    <t>이민우</t>
  </si>
  <si>
    <t>홍재호</t>
  </si>
  <si>
    <t>최병연</t>
  </si>
  <si>
    <t>박정수</t>
  </si>
  <si>
    <t>이인행</t>
  </si>
  <si>
    <t>문경찬</t>
  </si>
  <si>
    <t>황윤호</t>
  </si>
  <si>
    <t>이종석</t>
  </si>
  <si>
    <t>전은석</t>
  </si>
  <si>
    <t>노관현</t>
  </si>
  <si>
    <t>이진경</t>
  </si>
  <si>
    <t>권유식</t>
  </si>
  <si>
    <t>김성민</t>
  </si>
  <si>
    <t>류승현</t>
  </si>
  <si>
    <t>이윤학</t>
  </si>
  <si>
    <t>김종훈</t>
  </si>
  <si>
    <t>신범수</t>
  </si>
  <si>
    <t>박효일</t>
  </si>
  <si>
    <t>정윤환</t>
  </si>
  <si>
    <t>황인준</t>
  </si>
  <si>
    <t>차명진</t>
  </si>
  <si>
    <t>고영창</t>
  </si>
  <si>
    <t>오상엽</t>
  </si>
  <si>
    <t>김석환</t>
  </si>
  <si>
    <t>유승철</t>
  </si>
  <si>
    <t>최승주</t>
  </si>
  <si>
    <t>송후섭</t>
  </si>
  <si>
    <t>강찬영</t>
  </si>
  <si>
    <t>박희주</t>
  </si>
  <si>
    <t>윤중현</t>
  </si>
  <si>
    <t>문장은</t>
  </si>
  <si>
    <t>백미카엘</t>
  </si>
  <si>
    <t>김승범</t>
  </si>
  <si>
    <t>윤희영</t>
  </si>
  <si>
    <t>이원빈</t>
  </si>
  <si>
    <t>하준영</t>
  </si>
  <si>
    <t>김유신</t>
  </si>
  <si>
    <t>한준수</t>
  </si>
  <si>
    <t>오정환</t>
  </si>
  <si>
    <t>WAR</t>
    <phoneticPr fontId="1" type="noConversion"/>
  </si>
  <si>
    <t>팀</t>
    <phoneticPr fontId="1" type="noConversion"/>
  </si>
  <si>
    <t>년도</t>
    <phoneticPr fontId="1" type="noConversion"/>
  </si>
  <si>
    <t>선수</t>
    <phoneticPr fontId="1" type="noConversion"/>
  </si>
  <si>
    <t>러프</t>
  </si>
  <si>
    <t>삼성</t>
  </si>
  <si>
    <t>아델만</t>
  </si>
  <si>
    <t>윤성환</t>
  </si>
  <si>
    <t>보니야</t>
  </si>
  <si>
    <t>조동찬</t>
  </si>
  <si>
    <t>박해민</t>
  </si>
  <si>
    <t>박한이</t>
  </si>
  <si>
    <t>구자욱</t>
  </si>
  <si>
    <t>김상수</t>
  </si>
  <si>
    <t>심창민</t>
  </si>
  <si>
    <t>이지영</t>
  </si>
  <si>
    <t>장원삼</t>
  </si>
  <si>
    <t>손주인</t>
  </si>
  <si>
    <t>강한울</t>
  </si>
  <si>
    <t>백정현</t>
  </si>
  <si>
    <t>배영섭</t>
  </si>
  <si>
    <t>김대우</t>
  </si>
  <si>
    <t>김헌곤</t>
  </si>
  <si>
    <t>박근홍</t>
  </si>
  <si>
    <t>이승현</t>
  </si>
  <si>
    <t>백상원</t>
  </si>
  <si>
    <t>한기주</t>
  </si>
  <si>
    <t>김동호</t>
  </si>
  <si>
    <t>정인욱</t>
  </si>
  <si>
    <t>박찬도</t>
  </si>
  <si>
    <t>김성훈</t>
  </si>
  <si>
    <t>권정웅</t>
  </si>
  <si>
    <t>김기태</t>
  </si>
  <si>
    <t>최충연</t>
  </si>
  <si>
    <t>정병곤</t>
  </si>
  <si>
    <t>김승현</t>
  </si>
  <si>
    <t>황수범</t>
  </si>
  <si>
    <t>안성무</t>
  </si>
  <si>
    <t>임현준</t>
  </si>
  <si>
    <t>최영진</t>
  </si>
  <si>
    <t>김시현</t>
  </si>
  <si>
    <t>김민수</t>
  </si>
  <si>
    <t>최원제</t>
  </si>
  <si>
    <t>최지광</t>
  </si>
  <si>
    <t>안주형</t>
  </si>
  <si>
    <t>김성윤</t>
  </si>
  <si>
    <t>김응민</t>
  </si>
  <si>
    <t>이현동</t>
  </si>
  <si>
    <t>이성곤</t>
  </si>
  <si>
    <t>안규현</t>
  </si>
  <si>
    <t>홍정우</t>
  </si>
  <si>
    <t>김영한</t>
  </si>
  <si>
    <t>김호재</t>
  </si>
  <si>
    <t>이수민</t>
  </si>
  <si>
    <t>김결의</t>
  </si>
  <si>
    <t>장지훈</t>
  </si>
  <si>
    <t>정두산</t>
  </si>
  <si>
    <t>황선도</t>
  </si>
  <si>
    <t>서주원</t>
  </si>
  <si>
    <t>맹성주</t>
  </si>
  <si>
    <t>곽병선</t>
  </si>
  <si>
    <t>안도원</t>
  </si>
  <si>
    <t>채상준</t>
  </si>
  <si>
    <t>백승민</t>
  </si>
  <si>
    <t>이은형</t>
  </si>
  <si>
    <t>김동찬</t>
  </si>
  <si>
    <t>이재익</t>
  </si>
  <si>
    <t>김선우</t>
  </si>
  <si>
    <t>공민규</t>
  </si>
  <si>
    <t>박용민</t>
  </si>
  <si>
    <t>이케빈</t>
  </si>
  <si>
    <t>박세웅</t>
  </si>
  <si>
    <t>최종현</t>
  </si>
  <si>
    <t>문용익</t>
  </si>
  <si>
    <t>김태수</t>
  </si>
  <si>
    <t>곽경문</t>
  </si>
  <si>
    <t>최채흥</t>
  </si>
  <si>
    <t>양창섭</t>
  </si>
  <si>
    <t>김태우</t>
  </si>
  <si>
    <t>김용하</t>
  </si>
  <si>
    <t>이태훈</t>
  </si>
  <si>
    <t>윤정빈</t>
  </si>
  <si>
    <t>김윤수</t>
  </si>
  <si>
    <t>송준석</t>
  </si>
  <si>
    <t>린드블럼</t>
  </si>
  <si>
    <t>두산</t>
  </si>
  <si>
    <t>장원준</t>
  </si>
  <si>
    <t>후랭코프</t>
  </si>
  <si>
    <t>파레디스</t>
  </si>
  <si>
    <t>양의지</t>
  </si>
  <si>
    <t>오재원</t>
  </si>
  <si>
    <t>유희관</t>
  </si>
  <si>
    <t>김재환</t>
  </si>
  <si>
    <t>박건우</t>
  </si>
  <si>
    <t>오재일</t>
  </si>
  <si>
    <t>허경민</t>
  </si>
  <si>
    <t>이용찬</t>
  </si>
  <si>
    <t>최주환</t>
  </si>
  <si>
    <t>함덕주</t>
  </si>
  <si>
    <t>김강률</t>
  </si>
  <si>
    <t>박세혁</t>
  </si>
  <si>
    <t>류지혁</t>
  </si>
  <si>
    <t>홍상삼</t>
  </si>
  <si>
    <t>정진호</t>
  </si>
  <si>
    <t>변진수</t>
  </si>
  <si>
    <t>신성현</t>
  </si>
  <si>
    <t>이현호</t>
  </si>
  <si>
    <t>김명신</t>
  </si>
  <si>
    <t>국해성</t>
  </si>
  <si>
    <t>조수행</t>
  </si>
  <si>
    <t>이영하</t>
  </si>
  <si>
    <t>최대성</t>
  </si>
  <si>
    <t>김정후</t>
  </si>
  <si>
    <t>박치국</t>
  </si>
  <si>
    <t>고봉재</t>
  </si>
  <si>
    <t>유재유</t>
  </si>
  <si>
    <t>김인태</t>
  </si>
  <si>
    <t>김도현</t>
  </si>
  <si>
    <t>임진우</t>
  </si>
  <si>
    <t>김민혁</t>
  </si>
  <si>
    <t>백민기</t>
  </si>
  <si>
    <t>양종민</t>
  </si>
  <si>
    <t>황경태</t>
  </si>
  <si>
    <t>박종기</t>
  </si>
  <si>
    <t>최병욱</t>
  </si>
  <si>
    <t>사공엽</t>
  </si>
  <si>
    <t>박유연</t>
  </si>
  <si>
    <t>장승현</t>
  </si>
  <si>
    <t>이우성</t>
  </si>
  <si>
    <t>신민철</t>
  </si>
  <si>
    <t>안준</t>
  </si>
  <si>
    <t>박신지</t>
  </si>
  <si>
    <t>정철원</t>
  </si>
  <si>
    <t>곽빈</t>
  </si>
  <si>
    <t>전민재</t>
  </si>
  <si>
    <t>배창현</t>
  </si>
  <si>
    <t>김호준</t>
  </si>
  <si>
    <t>계정웅</t>
  </si>
  <si>
    <t>권민석</t>
  </si>
  <si>
    <t>정우석</t>
  </si>
  <si>
    <t>신현수</t>
  </si>
  <si>
    <t>현도훈</t>
  </si>
  <si>
    <t>김승후</t>
  </si>
  <si>
    <t>박성모</t>
  </si>
  <si>
    <t>이승민</t>
  </si>
  <si>
    <t>김민규</t>
  </si>
  <si>
    <t>정기훈</t>
  </si>
  <si>
    <t>방건우</t>
  </si>
  <si>
    <t>남경호</t>
  </si>
  <si>
    <t>문진제</t>
  </si>
  <si>
    <t>김경호</t>
  </si>
  <si>
    <t>한주성</t>
  </si>
  <si>
    <t>이동원</t>
  </si>
  <si>
    <t>이지모</t>
  </si>
  <si>
    <t>장민익</t>
  </si>
  <si>
    <t>이원재</t>
  </si>
  <si>
    <t>송주영</t>
  </si>
  <si>
    <t>홍성호</t>
  </si>
  <si>
    <t>이병휘</t>
  </si>
  <si>
    <t>백민규</t>
  </si>
  <si>
    <t>최동현</t>
  </si>
  <si>
    <t>박성환</t>
  </si>
  <si>
    <t>문대원</t>
  </si>
  <si>
    <t>양구렬</t>
  </si>
  <si>
    <t>신창희</t>
  </si>
  <si>
    <t>정덕현</t>
  </si>
  <si>
    <t>성영훈</t>
  </si>
  <si>
    <t>켈리</t>
  </si>
  <si>
    <t>SK</t>
  </si>
  <si>
    <t>최정</t>
  </si>
  <si>
    <t>산체스</t>
  </si>
  <si>
    <t>김강민</t>
  </si>
  <si>
    <t>로맥</t>
  </si>
  <si>
    <t>박정권</t>
  </si>
  <si>
    <t>이재원</t>
  </si>
  <si>
    <t>나주환</t>
  </si>
  <si>
    <t>조동화</t>
  </si>
  <si>
    <t>채병용</t>
  </si>
  <si>
    <t>김성현</t>
  </si>
  <si>
    <t>박종훈</t>
  </si>
  <si>
    <t>박희수</t>
  </si>
  <si>
    <t>한동민</t>
  </si>
  <si>
    <t>박정배</t>
  </si>
  <si>
    <t>윤희상</t>
  </si>
  <si>
    <t>노수광</t>
  </si>
  <si>
    <t>김동엽</t>
  </si>
  <si>
    <t>신재웅</t>
  </si>
  <si>
    <t>임준혁</t>
  </si>
  <si>
    <t>이성우</t>
  </si>
  <si>
    <t>김주한</t>
  </si>
  <si>
    <t>문승원</t>
  </si>
  <si>
    <t>전유수</t>
  </si>
  <si>
    <t>이대수</t>
  </si>
  <si>
    <t>허도환</t>
  </si>
  <si>
    <t>조용호</t>
  </si>
  <si>
    <t>정진기</t>
  </si>
  <si>
    <t>서진용</t>
  </si>
  <si>
    <t>문광은</t>
  </si>
  <si>
    <t>최승준</t>
  </si>
  <si>
    <t>김재현</t>
  </si>
  <si>
    <t>박승욱</t>
  </si>
  <si>
    <t>최항</t>
  </si>
  <si>
    <t>백인식</t>
  </si>
  <si>
    <t>김태훈</t>
  </si>
  <si>
    <t>김택형</t>
  </si>
  <si>
    <t>신동훈</t>
  </si>
  <si>
    <t>허건엽</t>
  </si>
  <si>
    <t>강지광</t>
  </si>
  <si>
    <t>정영일</t>
  </si>
  <si>
    <t>류효용</t>
  </si>
  <si>
    <t>김대유</t>
  </si>
  <si>
    <t>윤정우</t>
  </si>
  <si>
    <t>임재현</t>
  </si>
  <si>
    <t>이윤재</t>
  </si>
  <si>
    <t>남윤성</t>
  </si>
  <si>
    <t>최민재</t>
  </si>
  <si>
    <t>전경원</t>
  </si>
  <si>
    <t>최경태</t>
  </si>
  <si>
    <t>강동권</t>
  </si>
  <si>
    <t>이희재</t>
  </si>
  <si>
    <t>최준우</t>
  </si>
  <si>
    <t>이채호</t>
  </si>
  <si>
    <t>김표승</t>
  </si>
  <si>
    <t>홍준표</t>
  </si>
  <si>
    <t>정영광</t>
  </si>
  <si>
    <t>이재관</t>
  </si>
  <si>
    <t>신동민</t>
  </si>
  <si>
    <t>최상민</t>
  </si>
  <si>
    <t>이정범</t>
  </si>
  <si>
    <t>이재록</t>
  </si>
  <si>
    <t>이동근</t>
  </si>
  <si>
    <t>서동민</t>
  </si>
  <si>
    <t>봉민호</t>
  </si>
  <si>
    <t>유호식</t>
  </si>
  <si>
    <t>최민준</t>
  </si>
  <si>
    <t>조성훈</t>
  </si>
  <si>
    <t>박규민</t>
  </si>
  <si>
    <t>최진호</t>
  </si>
  <si>
    <t>허웅</t>
  </si>
  <si>
    <t>박종욱</t>
  </si>
  <si>
    <t>김성호</t>
  </si>
  <si>
    <t>정동윤</t>
  </si>
  <si>
    <t>임석진</t>
  </si>
  <si>
    <t>안상현</t>
  </si>
  <si>
    <t>하성진</t>
  </si>
  <si>
    <t>김민재</t>
  </si>
  <si>
    <t>최수빈</t>
  </si>
  <si>
    <t>이원준</t>
  </si>
  <si>
    <t>권기영</t>
  </si>
  <si>
    <t>박성한</t>
  </si>
  <si>
    <t>임태준</t>
  </si>
  <si>
    <t>이승진</t>
  </si>
  <si>
    <t>김정우</t>
  </si>
  <si>
    <t>정혁진</t>
  </si>
  <si>
    <t>LG</t>
  </si>
  <si>
    <t>소사</t>
  </si>
  <si>
    <t>박용택</t>
  </si>
  <si>
    <t>가르시아</t>
  </si>
  <si>
    <t>윌슨</t>
  </si>
  <si>
    <t>이동현</t>
  </si>
  <si>
    <t>정상호</t>
  </si>
  <si>
    <t>류제국</t>
  </si>
  <si>
    <t>오지환</t>
  </si>
  <si>
    <t>진해수</t>
  </si>
  <si>
    <t>유강남</t>
  </si>
  <si>
    <t>양석환</t>
  </si>
  <si>
    <t>임정우</t>
  </si>
  <si>
    <t>임찬규</t>
  </si>
  <si>
    <t>채은성</t>
  </si>
  <si>
    <t>이형종</t>
  </si>
  <si>
    <t>신정락</t>
  </si>
  <si>
    <t>정찬헌</t>
  </si>
  <si>
    <t>김용의</t>
  </si>
  <si>
    <t>안익훈</t>
  </si>
  <si>
    <t>김지용</t>
  </si>
  <si>
    <t>이천웅</t>
  </si>
  <si>
    <t>임훈</t>
  </si>
  <si>
    <t>김대현</t>
  </si>
  <si>
    <t>문선재</t>
  </si>
  <si>
    <t>김재율</t>
  </si>
  <si>
    <t>강승호</t>
  </si>
  <si>
    <t>최동환</t>
  </si>
  <si>
    <t>최성훈</t>
  </si>
  <si>
    <t>윤지웅</t>
  </si>
  <si>
    <t>박지규</t>
  </si>
  <si>
    <t>정주현</t>
  </si>
  <si>
    <t>윤진호</t>
  </si>
  <si>
    <t>조윤준</t>
  </si>
  <si>
    <t>고우석</t>
  </si>
  <si>
    <t>여건욱</t>
  </si>
  <si>
    <t>임지섭</t>
  </si>
  <si>
    <t>장시윤</t>
  </si>
  <si>
    <t>서상우</t>
  </si>
  <si>
    <t>전인환</t>
  </si>
  <si>
    <t>김재민</t>
  </si>
  <si>
    <t>장준원</t>
  </si>
  <si>
    <t>배민관</t>
  </si>
  <si>
    <t>손주영</t>
  </si>
  <si>
    <t>백승현</t>
  </si>
  <si>
    <t>강병의</t>
  </si>
  <si>
    <t>최민창</t>
  </si>
  <si>
    <t>이우찬</t>
  </si>
  <si>
    <t>김재성</t>
  </si>
  <si>
    <t>김주성</t>
  </si>
  <si>
    <t>윤대영</t>
  </si>
  <si>
    <t>양원혁</t>
  </si>
  <si>
    <t>이강욱</t>
  </si>
  <si>
    <t>송찬의</t>
  </si>
  <si>
    <t>이나현</t>
  </si>
  <si>
    <t>최우혁</t>
  </si>
  <si>
    <t>김의준</t>
  </si>
  <si>
    <t>문성주</t>
  </si>
  <si>
    <t>이상규</t>
  </si>
  <si>
    <t>오세민</t>
  </si>
  <si>
    <t>류형우</t>
  </si>
  <si>
    <t>진재혁</t>
  </si>
  <si>
    <t>백남원</t>
  </si>
  <si>
    <t>한석현</t>
  </si>
  <si>
    <t>유원석</t>
  </si>
  <si>
    <t>조선명</t>
  </si>
  <si>
    <t>최현준</t>
  </si>
  <si>
    <t>김기연</t>
  </si>
  <si>
    <t>배재준</t>
  </si>
  <si>
    <t>오석주</t>
  </si>
  <si>
    <t>김광수</t>
  </si>
  <si>
    <t>김태형</t>
  </si>
  <si>
    <t>전준호</t>
  </si>
  <si>
    <t>전호영</t>
  </si>
  <si>
    <t>이찬혁</t>
  </si>
  <si>
    <t>이창율</t>
  </si>
  <si>
    <t>김성협</t>
  </si>
  <si>
    <t>김영준</t>
  </si>
  <si>
    <t>성동현</t>
  </si>
  <si>
    <t>조학진</t>
  </si>
  <si>
    <t>롯데</t>
  </si>
  <si>
    <t>레일리</t>
  </si>
  <si>
    <t>듀브론트</t>
  </si>
  <si>
    <t>번즈</t>
  </si>
  <si>
    <t>손승락</t>
  </si>
  <si>
    <t>윤길현</t>
  </si>
  <si>
    <t>송승준</t>
  </si>
  <si>
    <t>전준우</t>
  </si>
  <si>
    <t>김문호</t>
  </si>
  <si>
    <t>배장호</t>
  </si>
  <si>
    <t>이명우</t>
  </si>
  <si>
    <t>박진형</t>
  </si>
  <si>
    <t>이정민</t>
  </si>
  <si>
    <t>노경은</t>
  </si>
  <si>
    <t>고효준</t>
  </si>
  <si>
    <t>정훈</t>
  </si>
  <si>
    <t>신본기</t>
  </si>
  <si>
    <t>이병규</t>
  </si>
  <si>
    <t>장시환</t>
  </si>
  <si>
    <t>박헌도</t>
  </si>
  <si>
    <t>김동한</t>
  </si>
  <si>
    <t>박시영</t>
  </si>
  <si>
    <t>김원중</t>
  </si>
  <si>
    <t>황진수</t>
  </si>
  <si>
    <t>김상호</t>
  </si>
  <si>
    <t>조정훈</t>
  </si>
  <si>
    <t>오현택</t>
  </si>
  <si>
    <t>나경민</t>
  </si>
  <si>
    <t>조무근</t>
  </si>
  <si>
    <t>김사훈</t>
  </si>
  <si>
    <t>최영환</t>
  </si>
  <si>
    <t>구승민</t>
  </si>
  <si>
    <t>진명호</t>
  </si>
  <si>
    <t>이인복</t>
  </si>
  <si>
    <t>오윤석</t>
  </si>
  <si>
    <t>나종덕</t>
  </si>
  <si>
    <t>임종혁</t>
  </si>
  <si>
    <t>나원탁</t>
  </si>
  <si>
    <t>안중열</t>
  </si>
  <si>
    <t>조홍석</t>
  </si>
  <si>
    <t>이정담</t>
  </si>
  <si>
    <t>차재용</t>
  </si>
  <si>
    <t>이호연</t>
  </si>
  <si>
    <t>김현</t>
  </si>
  <si>
    <t>김동우</t>
  </si>
  <si>
    <t>김도규</t>
  </si>
  <si>
    <t>정성종</t>
  </si>
  <si>
    <t>이승헌</t>
  </si>
  <si>
    <t>최하늘</t>
  </si>
  <si>
    <t>정준혁</t>
  </si>
  <si>
    <t>이도윤</t>
  </si>
  <si>
    <t>배성근</t>
  </si>
  <si>
    <t>박승완</t>
  </si>
  <si>
    <t>고성우</t>
  </si>
  <si>
    <t>장두성</t>
  </si>
  <si>
    <t>정보근</t>
  </si>
  <si>
    <t>박지호</t>
  </si>
  <si>
    <t>한동희</t>
  </si>
  <si>
    <t>임지유</t>
  </si>
  <si>
    <t>송주은</t>
  </si>
  <si>
    <t>박휘성</t>
  </si>
  <si>
    <t>강동관</t>
  </si>
  <si>
    <t>양형진</t>
  </si>
  <si>
    <t>전병우</t>
  </si>
  <si>
    <t>정태승</t>
  </si>
  <si>
    <t>허일</t>
  </si>
  <si>
    <t>이찬건</t>
  </si>
  <si>
    <t>최승훈</t>
  </si>
  <si>
    <t>홍지훈</t>
  </si>
  <si>
    <t>이재욱</t>
  </si>
  <si>
    <t>송창현</t>
  </si>
  <si>
    <t>윤성빈</t>
  </si>
  <si>
    <t>김건국</t>
  </si>
  <si>
    <t>신원재</t>
  </si>
  <si>
    <t>김태균</t>
  </si>
  <si>
    <t>한화</t>
  </si>
  <si>
    <t>정우람</t>
  </si>
  <si>
    <t>배영수</t>
  </si>
  <si>
    <t>휠러</t>
  </si>
  <si>
    <t>송은범</t>
  </si>
  <si>
    <t>권혁</t>
  </si>
  <si>
    <t>이용규</t>
  </si>
  <si>
    <t>샘슨</t>
  </si>
  <si>
    <t>호잉</t>
  </si>
  <si>
    <t>이성열</t>
  </si>
  <si>
    <t>송광민</t>
  </si>
  <si>
    <t>송창식</t>
  </si>
  <si>
    <t>윤규진</t>
  </si>
  <si>
    <t>심수창</t>
  </si>
  <si>
    <t>최진행</t>
  </si>
  <si>
    <t>하주석</t>
  </si>
  <si>
    <t>장민석</t>
  </si>
  <si>
    <t>양성우</t>
  </si>
  <si>
    <t>오선진</t>
  </si>
  <si>
    <t>최재훈</t>
  </si>
  <si>
    <t>김혁민</t>
  </si>
  <si>
    <t>이태양</t>
  </si>
  <si>
    <t>장민재</t>
  </si>
  <si>
    <t>김회성</t>
  </si>
  <si>
    <t>강경학</t>
  </si>
  <si>
    <t>이동걸</t>
  </si>
  <si>
    <t>김재영</t>
  </si>
  <si>
    <t>백창수</t>
  </si>
  <si>
    <t>최윤석</t>
  </si>
  <si>
    <t>안승민</t>
  </si>
  <si>
    <t>정재원</t>
  </si>
  <si>
    <t>김경태</t>
  </si>
  <si>
    <t>임익준</t>
  </si>
  <si>
    <t>강승현</t>
  </si>
  <si>
    <t>김범수</t>
  </si>
  <si>
    <t>김민우</t>
  </si>
  <si>
    <t>이동훈</t>
  </si>
  <si>
    <t>정경운</t>
  </si>
  <si>
    <t>김민하</t>
  </si>
  <si>
    <t>이창열</t>
  </si>
  <si>
    <t>박상원</t>
  </si>
  <si>
    <t>김태연</t>
  </si>
  <si>
    <t>김진영</t>
  </si>
  <si>
    <t>강상원</t>
  </si>
  <si>
    <t>박준혁</t>
  </si>
  <si>
    <t>송주호</t>
  </si>
  <si>
    <t>이충호</t>
  </si>
  <si>
    <t>서균</t>
  </si>
  <si>
    <t>문동욱</t>
  </si>
  <si>
    <t>장진혁</t>
  </si>
  <si>
    <t>엄태용</t>
  </si>
  <si>
    <t>조지훈</t>
  </si>
  <si>
    <t>지성준</t>
  </si>
  <si>
    <t>원혁재</t>
  </si>
  <si>
    <t>김인환</t>
  </si>
  <si>
    <t>임지훈</t>
  </si>
  <si>
    <t>정은원</t>
  </si>
  <si>
    <t>이승관</t>
  </si>
  <si>
    <t>박주홍</t>
  </si>
  <si>
    <t>이성원</t>
  </si>
  <si>
    <t>김민기</t>
  </si>
  <si>
    <t>양경민</t>
  </si>
  <si>
    <t>정문근</t>
  </si>
  <si>
    <t>김진욱</t>
  </si>
  <si>
    <t>강명준</t>
  </si>
  <si>
    <t>김강래</t>
  </si>
  <si>
    <t>홍유상</t>
  </si>
  <si>
    <t>오흥진</t>
  </si>
  <si>
    <t>성시헌</t>
  </si>
  <si>
    <t>여인태</t>
  </si>
  <si>
    <t>채기영</t>
  </si>
  <si>
    <t>황영국</t>
  </si>
  <si>
    <t>윤호솔</t>
  </si>
  <si>
    <t>권용우</t>
  </si>
  <si>
    <t>염진우</t>
  </si>
  <si>
    <t>조정원</t>
  </si>
  <si>
    <t>김종수</t>
  </si>
  <si>
    <t>이주형</t>
  </si>
  <si>
    <t>김명서</t>
  </si>
  <si>
    <t>김병현</t>
  </si>
  <si>
    <t>김지훈</t>
  </si>
  <si>
    <t>문재현</t>
  </si>
  <si>
    <t>박병호</t>
  </si>
  <si>
    <t>넥센</t>
  </si>
  <si>
    <t>로저스</t>
  </si>
  <si>
    <t>브리검</t>
  </si>
  <si>
    <t>초이스</t>
  </si>
  <si>
    <t>이택근</t>
  </si>
  <si>
    <t>서건창</t>
  </si>
  <si>
    <t>김민성</t>
  </si>
  <si>
    <t>김하성</t>
  </si>
  <si>
    <t>한현희</t>
  </si>
  <si>
    <t>박동원</t>
  </si>
  <si>
    <t>오주원</t>
  </si>
  <si>
    <t>최원태</t>
  </si>
  <si>
    <t>신재영</t>
  </si>
  <si>
    <t>장필준</t>
  </si>
  <si>
    <t>이보근</t>
  </si>
  <si>
    <t>조상우</t>
  </si>
  <si>
    <t>고종욱</t>
  </si>
  <si>
    <t>이정후</t>
  </si>
  <si>
    <t>장현식</t>
  </si>
  <si>
    <t>구창모</t>
  </si>
  <si>
    <t>문성현</t>
  </si>
  <si>
    <t>심재민</t>
  </si>
  <si>
    <t>김지수</t>
  </si>
  <si>
    <t>김태완</t>
  </si>
  <si>
    <t>장영석</t>
  </si>
  <si>
    <t>박정음</t>
  </si>
  <si>
    <t>하영민</t>
  </si>
  <si>
    <t>임병욱</t>
  </si>
  <si>
    <t>김동준</t>
  </si>
  <si>
    <t>허정협</t>
  </si>
  <si>
    <t>윤영삼</t>
  </si>
  <si>
    <t>이상민</t>
  </si>
  <si>
    <t>박주현</t>
  </si>
  <si>
    <t>송성문</t>
  </si>
  <si>
    <t>주효상</t>
  </si>
  <si>
    <t>김정인</t>
  </si>
  <si>
    <t>양현</t>
  </si>
  <si>
    <t>홍성갑</t>
  </si>
  <si>
    <t>이영준</t>
  </si>
  <si>
    <t>김혜성</t>
  </si>
  <si>
    <t>김규민</t>
  </si>
  <si>
    <t>오윤성</t>
  </si>
  <si>
    <t>손동욱</t>
  </si>
  <si>
    <t>양기현</t>
  </si>
  <si>
    <t>김한솔</t>
  </si>
  <si>
    <t>임규빈</t>
  </si>
  <si>
    <t>안우진</t>
  </si>
  <si>
    <t>김선기</t>
  </si>
  <si>
    <t>예진원</t>
  </si>
  <si>
    <t>추재현</t>
  </si>
  <si>
    <t>노윤상</t>
  </si>
  <si>
    <t>변상권</t>
  </si>
  <si>
    <t>정동욱</t>
  </si>
  <si>
    <t>조재건</t>
  </si>
  <si>
    <t>이재승</t>
  </si>
  <si>
    <t>조병규</t>
  </si>
  <si>
    <t>이재영</t>
  </si>
  <si>
    <t>김수환</t>
  </si>
  <si>
    <t>배현호</t>
  </si>
  <si>
    <t>신효승</t>
  </si>
  <si>
    <t>김종덕</t>
  </si>
  <si>
    <t>김해수</t>
  </si>
  <si>
    <t>박정준</t>
  </si>
  <si>
    <t>조덕길</t>
  </si>
  <si>
    <t>서의태</t>
  </si>
  <si>
    <t>김한별</t>
  </si>
  <si>
    <t>안현석</t>
  </si>
  <si>
    <t>김성택</t>
  </si>
  <si>
    <t>이찬석</t>
  </si>
  <si>
    <t>안준모</t>
  </si>
  <si>
    <t>최규보</t>
  </si>
  <si>
    <t>김재웅</t>
  </si>
  <si>
    <t>이승호</t>
  </si>
  <si>
    <t>박성민</t>
  </si>
  <si>
    <t>김상훈</t>
  </si>
  <si>
    <t>김영광</t>
  </si>
  <si>
    <t>박석민</t>
  </si>
  <si>
    <t>NC</t>
  </si>
  <si>
    <t>스크럭스</t>
  </si>
  <si>
    <t>왕웨이중</t>
  </si>
  <si>
    <t>나성범</t>
  </si>
  <si>
    <t>박민우</t>
  </si>
  <si>
    <t>임창민</t>
  </si>
  <si>
    <t>김진성</t>
  </si>
  <si>
    <t>이재학</t>
  </si>
  <si>
    <t>이민호</t>
  </si>
  <si>
    <t>원종현</t>
  </si>
  <si>
    <t>권희동</t>
  </si>
  <si>
    <t>최금강</t>
  </si>
  <si>
    <t>김성욱</t>
  </si>
  <si>
    <t>베렛</t>
  </si>
  <si>
    <t>강윤구</t>
  </si>
  <si>
    <t>이상호</t>
  </si>
  <si>
    <t>유원상</t>
  </si>
  <si>
    <t>정범모</t>
  </si>
  <si>
    <t>김종민</t>
  </si>
  <si>
    <t>윤수호</t>
  </si>
  <si>
    <t>손정욱</t>
  </si>
  <si>
    <t>김건태</t>
  </si>
  <si>
    <t>노성호</t>
  </si>
  <si>
    <t>노진혁</t>
  </si>
  <si>
    <t>정수민</t>
  </si>
  <si>
    <t>민태호</t>
  </si>
  <si>
    <t>박광열</t>
  </si>
  <si>
    <t>이형범</t>
  </si>
  <si>
    <t>조평호</t>
  </si>
  <si>
    <t>윤병호</t>
  </si>
  <si>
    <t>이재율</t>
  </si>
  <si>
    <t>배재환</t>
  </si>
  <si>
    <t>심규범</t>
  </si>
  <si>
    <t>강진성</t>
  </si>
  <si>
    <t>도태훈</t>
  </si>
  <si>
    <t>최성영</t>
  </si>
  <si>
    <t>김희원</t>
  </si>
  <si>
    <t>이우석</t>
  </si>
  <si>
    <t>신진호</t>
  </si>
  <si>
    <t>김재균</t>
  </si>
  <si>
    <t>김시훈</t>
  </si>
  <si>
    <t>조무성</t>
  </si>
  <si>
    <t>김형준</t>
  </si>
  <si>
    <t>오영수</t>
  </si>
  <si>
    <t>최보성</t>
  </si>
  <si>
    <t>공수빈</t>
  </si>
  <si>
    <t>신민혁</t>
  </si>
  <si>
    <t>김철호</t>
  </si>
  <si>
    <t>노병훈</t>
  </si>
  <si>
    <t>이도현</t>
  </si>
  <si>
    <t>천재환</t>
  </si>
  <si>
    <t>구황</t>
  </si>
  <si>
    <t>김도환</t>
  </si>
  <si>
    <t>김경년</t>
  </si>
  <si>
    <t>김병재</t>
  </si>
  <si>
    <t>이국필</t>
  </si>
  <si>
    <t>이인혁</t>
  </si>
  <si>
    <t>이효준</t>
  </si>
  <si>
    <t>김영규</t>
  </si>
  <si>
    <t>류재인</t>
  </si>
  <si>
    <t>이지우</t>
  </si>
  <si>
    <t>박으뜸</t>
  </si>
  <si>
    <t>박헌욱</t>
  </si>
  <si>
    <t>윤강민</t>
  </si>
  <si>
    <t>강구성</t>
  </si>
  <si>
    <t>유영준</t>
  </si>
  <si>
    <t>윤수강</t>
  </si>
  <si>
    <t>박민주</t>
  </si>
  <si>
    <t>이범준</t>
  </si>
  <si>
    <t>홍지운</t>
  </si>
  <si>
    <t>문석종</t>
  </si>
  <si>
    <t>이호중</t>
  </si>
  <si>
    <t>이준평</t>
  </si>
  <si>
    <t>이재용</t>
  </si>
  <si>
    <t>소이현</t>
  </si>
  <si>
    <t>김영중</t>
  </si>
  <si>
    <t>조원빈</t>
  </si>
  <si>
    <t>김찬형</t>
  </si>
  <si>
    <t>최상인</t>
  </si>
  <si>
    <t>이훈</t>
  </si>
  <si>
    <t>김진형</t>
  </si>
  <si>
    <t>kt</t>
  </si>
  <si>
    <t>피어밴드</t>
  </si>
  <si>
    <t>로하스</t>
  </si>
  <si>
    <t>유한준</t>
  </si>
  <si>
    <t>니퍼트</t>
  </si>
  <si>
    <t>박경수</t>
  </si>
  <si>
    <t>박기혁</t>
  </si>
  <si>
    <t>김사율</t>
  </si>
  <si>
    <t>고영표</t>
  </si>
  <si>
    <t>김재윤</t>
  </si>
  <si>
    <t>이상화</t>
  </si>
  <si>
    <t>오태곤</t>
  </si>
  <si>
    <t>금민철</t>
  </si>
  <si>
    <t>정현</t>
  </si>
  <si>
    <t>엄상백</t>
  </si>
  <si>
    <t>주권</t>
  </si>
  <si>
    <t>장성우</t>
  </si>
  <si>
    <t>이해창</t>
  </si>
  <si>
    <t>오정복</t>
  </si>
  <si>
    <t>홍성용</t>
  </si>
  <si>
    <t>심우준</t>
  </si>
  <si>
    <t>하준호</t>
  </si>
  <si>
    <t>전민수</t>
  </si>
  <si>
    <t>고창성</t>
  </si>
  <si>
    <t>정성곤</t>
  </si>
  <si>
    <t>배우열</t>
  </si>
  <si>
    <t>윤근영</t>
  </si>
  <si>
    <t>김지열</t>
  </si>
  <si>
    <t>김동욱</t>
  </si>
  <si>
    <t>류희운</t>
  </si>
  <si>
    <t>남태혁</t>
  </si>
  <si>
    <t>김진곤</t>
  </si>
  <si>
    <t>김용주</t>
  </si>
  <si>
    <t>강장산</t>
  </si>
  <si>
    <t>이종혁</t>
  </si>
  <si>
    <t>이창진</t>
  </si>
  <si>
    <t>김만수</t>
  </si>
  <si>
    <t>박세진</t>
  </si>
  <si>
    <t>송민섭</t>
  </si>
  <si>
    <t>안치영</t>
  </si>
  <si>
    <t>이지찬</t>
  </si>
  <si>
    <t>이준수</t>
  </si>
  <si>
    <t>정주후</t>
  </si>
  <si>
    <t>배제성</t>
  </si>
  <si>
    <t>홍성무</t>
  </si>
  <si>
    <t>김도영</t>
  </si>
  <si>
    <t>조근종</t>
  </si>
  <si>
    <t>홍현빈</t>
  </si>
  <si>
    <t>김종성</t>
  </si>
  <si>
    <t>한두솔</t>
  </si>
  <si>
    <t>문상인</t>
  </si>
  <si>
    <t>한승훈</t>
  </si>
  <si>
    <t>조대현</t>
  </si>
  <si>
    <t>이창엽</t>
  </si>
  <si>
    <t>김민섭</t>
  </si>
  <si>
    <t>이성복</t>
  </si>
  <si>
    <t>이범정</t>
  </si>
  <si>
    <t>양승혁</t>
  </si>
  <si>
    <t>한기원</t>
  </si>
  <si>
    <t>김달환</t>
  </si>
  <si>
    <t>백선기</t>
  </si>
  <si>
    <t>신병률</t>
  </si>
  <si>
    <t>안승한</t>
  </si>
  <si>
    <t>김병희</t>
  </si>
  <si>
    <t>강승훈</t>
  </si>
  <si>
    <t>임도혁</t>
  </si>
  <si>
    <t>김태오</t>
  </si>
  <si>
    <t>이정현</t>
  </si>
  <si>
    <t>김민</t>
  </si>
  <si>
    <t>강백호</t>
  </si>
  <si>
    <t>최건</t>
  </si>
  <si>
    <t>박재영</t>
  </si>
  <si>
    <t>고명성</t>
  </si>
  <si>
    <t>윤강찬</t>
  </si>
  <si>
    <t>금액 (억)</t>
    <phoneticPr fontId="1" type="noConversion"/>
  </si>
  <si>
    <t>총합</t>
    <phoneticPr fontId="1" type="noConversion"/>
  </si>
  <si>
    <t>통합</t>
    <phoneticPr fontId="1" type="noConversion"/>
  </si>
  <si>
    <t>실제 보장</t>
    <phoneticPr fontId="1" type="noConversion"/>
  </si>
  <si>
    <t>O</t>
    <phoneticPr fontId="1" type="noConversion"/>
  </si>
  <si>
    <t>2024 예상</t>
    <phoneticPr fontId="1" type="noConversion"/>
  </si>
  <si>
    <t>2023 예상</t>
    <phoneticPr fontId="1" type="noConversion"/>
  </si>
  <si>
    <t>O</t>
    <phoneticPr fontId="1" type="noConversion"/>
  </si>
  <si>
    <t>최저 예상</t>
    <phoneticPr fontId="1" type="noConversion"/>
  </si>
  <si>
    <t>최대 예상</t>
    <phoneticPr fontId="1" type="noConversion"/>
  </si>
  <si>
    <t>실제 포함</t>
    <phoneticPr fontId="1" type="noConversion"/>
  </si>
  <si>
    <t>예상 WAR*</t>
    <phoneticPr fontId="1" type="noConversion"/>
  </si>
  <si>
    <t>계약 기간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</si>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</sst>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78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18"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8DD16-D26C-4F38-AD1E-AB5403FC0F46}" name="표1" displayName="표1" ref="B2:J88" totalsRowShown="0" headerRowDxfId="17" dataDxfId="16">
  <autoFilter ref="B2:J88" xr:uid="{33317C3A-C12C-4D91-A315-5111EB938FAE}"/>
  <sortState ref="B3:J88">
    <sortCondition descending="1" ref="E2:E88"/>
  </sortState>
  <tableColumns count="9">
    <tableColumn id="1" xr3:uid="{BD0CC6D2-6F93-47C4-89B8-7CD0DC0B1C3C}" name="년도" dataDxfId="15"/>
    <tableColumn id="2" xr3:uid="{91707AF3-A27C-41BE-88FE-78D4B63CFB76}" name="선수" dataDxfId="14"/>
    <tableColumn id="3" xr3:uid="{1AD40304-F339-434B-B996-0CAFE8A07723}" name="투/타" dataDxfId="13"/>
    <tableColumn id="4" xr3:uid="{8DB74752-89FC-4C5C-8984-0BB76C4F201D}" name="총액 (억)" dataDxfId="12"/>
    <tableColumn id="5" xr3:uid="{B0674F39-4B5E-4C4A-BF0C-D3624580A3AF}" name="년수" dataDxfId="11"/>
    <tableColumn id="6" xr3:uid="{EB8D05C4-77C1-4BC0-993D-B8E70CC29F6B}" name="AAV" dataDxfId="10">
      <calculatedColumnFormula>E3/F3</calculatedColumnFormula>
    </tableColumn>
    <tableColumn id="7" xr3:uid="{1091B6CB-E2D6-440E-93D6-47AFD7F294AF}" name="지불금액" dataDxfId="9">
      <calculatedColumnFormula>E3</calculatedColumnFormula>
    </tableColumn>
    <tableColumn id="8" xr3:uid="{04D7F491-CF64-4EF1-B050-275525A220BB}" name="계약 이후 WAR*" dataDxfId="8"/>
    <tableColumn id="9" xr3:uid="{358E5F8F-E15C-4BC5-B80B-E05792A19D4F}" name="1 WAR* 당 금액" dataDxfId="7">
      <calculatedColumnFormula>IFERROR(H3/I3,0)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0326E8-8454-47A0-911A-D0B70D2654F8}" name="표2" displayName="표2" ref="B2:F843" totalsRowShown="0" headerRowDxfId="6" dataDxfId="5">
  <autoFilter ref="B2:F843" xr:uid="{0628CB68-7C9D-45F5-A9DF-99A0930E0FDE}"/>
  <sortState ref="B3:F843">
    <sortCondition descending="1" ref="E2:E843"/>
  </sortState>
  <tableColumns count="5">
    <tableColumn id="1" xr3:uid="{586F00EE-A5DC-4086-BFBB-5FF64B7BE040}" name="선수" dataDxfId="4"/>
    <tableColumn id="2" xr3:uid="{1B1E4736-78F2-4B55-8596-81E0EA0522D8}" name="년도" dataDxfId="3"/>
    <tableColumn id="3" xr3:uid="{FB017618-3006-4690-A9C2-013A0EBC5E2F}" name="팀" dataDxfId="2"/>
    <tableColumn id="4" xr3:uid="{0C15E73C-04B7-47E0-AE4F-F2B175490391}" name="금액 (억)" dataDxfId="1"/>
    <tableColumn id="5" xr3:uid="{2494B3E5-BF39-4670-B98E-F5A818EFEA7D}" name="W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8"/>
  <sheetViews>
    <sheetView workbookViewId="0">
      <selection activeCell="Q7" sqref="Q7"/>
    </sheetView>
  </sheetViews>
  <sheetFormatPr defaultRowHeight="17.399999999999999" x14ac:dyDescent="0.4"/>
  <cols>
    <col min="1" max="4" width="8.796875" style="1"/>
    <col min="5" max="5" width="13.09765625" style="1" customWidth="1"/>
    <col min="6" max="6" width="13.3984375" style="1" customWidth="1"/>
    <col min="7" max="7" width="8.796875" style="1"/>
    <col min="8" max="8" width="9.796875" style="1" customWidth="1"/>
    <col min="9" max="9" width="16.09765625" style="2" customWidth="1"/>
    <col min="10" max="10" width="15.09765625" style="1" customWidth="1"/>
    <col min="11" max="12" width="8.796875" style="1"/>
    <col min="13" max="13" width="9.5" style="1" customWidth="1"/>
    <col min="14" max="14" width="10.69921875" style="1" customWidth="1"/>
    <col min="15" max="16" width="13.69921875" style="1" bestFit="1" customWidth="1"/>
    <col min="17" max="16384" width="8.796875" style="1"/>
  </cols>
  <sheetData>
    <row r="1" spans="2:17" x14ac:dyDescent="0.4">
      <c r="I1" s="1"/>
      <c r="N1" s="1" t="s">
        <v>119</v>
      </c>
      <c r="O1" s="1" t="s">
        <v>5</v>
      </c>
      <c r="P1" s="1" t="s">
        <v>4</v>
      </c>
      <c r="Q1" s="1" t="s">
        <v>928</v>
      </c>
    </row>
    <row r="2" spans="2:17" x14ac:dyDescent="0.4">
      <c r="B2" s="1" t="s">
        <v>19</v>
      </c>
      <c r="C2" s="1" t="s">
        <v>2</v>
      </c>
      <c r="D2" s="1" t="s">
        <v>3</v>
      </c>
      <c r="E2" s="1" t="s">
        <v>22</v>
      </c>
      <c r="F2" s="1" t="s">
        <v>42</v>
      </c>
      <c r="G2" s="1" t="s">
        <v>64</v>
      </c>
      <c r="H2" s="1" t="s">
        <v>65</v>
      </c>
      <c r="I2" s="1" t="s">
        <v>115</v>
      </c>
      <c r="J2" s="1" t="s">
        <v>120</v>
      </c>
      <c r="N2" s="1">
        <v>2014</v>
      </c>
      <c r="O2" s="2">
        <f>IFERROR(SUMIFS($H$3:$H$1048576,$D$3:$D$1048576,"타자",$B$3:$B$1048576,N2)/SUMIFS($I$3:$I$1048576,$D$3:$D$1048576,"타자",$B$3:$B$1048576,N2),0)</f>
        <v>5.8125662778366909</v>
      </c>
      <c r="P2" s="2">
        <f t="shared" ref="P2:P5" si="0">IFERROR(SUMIFS($H$3:$H$1048576,$D$3:$D$1048576,"투수",$B$3:$B$1048576,N2)/SUMIFS($I$3:$I$1048576,$D$3:$D$1048576,"투수",$B$3:$B$1048576,N2),0)</f>
        <v>16.898608349900599</v>
      </c>
      <c r="Q2" s="1">
        <f>SUMIFS(표1[지불금액],표1[년도],N2)/SUMIFS(표1[계약 이후 WAR*],표1[년도],N2)</f>
        <v>6.5055300111842911</v>
      </c>
    </row>
    <row r="3" spans="2:17" x14ac:dyDescent="0.4">
      <c r="B3" s="1">
        <v>2017</v>
      </c>
      <c r="C3" s="1" t="s">
        <v>41</v>
      </c>
      <c r="D3" s="1" t="s">
        <v>26</v>
      </c>
      <c r="E3" s="1">
        <v>150</v>
      </c>
      <c r="F3" s="1">
        <v>4</v>
      </c>
      <c r="G3" s="2">
        <f t="shared" ref="G3:G34" si="1">E3/F3</f>
        <v>37.5</v>
      </c>
      <c r="H3" s="2">
        <f>G3*2</f>
        <v>75</v>
      </c>
      <c r="I3" s="2">
        <v>7.52</v>
      </c>
      <c r="J3" s="2">
        <f t="shared" ref="J3:J34" si="2">IFERROR(H3/I3,0)</f>
        <v>9.9734042553191493</v>
      </c>
      <c r="N3" s="1">
        <v>2015</v>
      </c>
      <c r="O3" s="2">
        <f t="shared" ref="O3:O5" si="3">IFERROR(SUMIFS($H$3:$H$1048576,$D$3:$D$1048576,"타자",$B$3:$B$1048576,N3)/SUMIFS($I$3:$I$1048576,$D$3:$D$1048576,"타자",$B$3:$B$1048576,N3),0)</f>
        <v>5.2847171197648777</v>
      </c>
      <c r="P3" s="2">
        <f t="shared" si="0"/>
        <v>10.195164579085349</v>
      </c>
      <c r="Q3" s="1">
        <f>SUMIFS(표1[지불금액],표1[년도],N3)/SUMIFS(표1[계약 이후 WAR*],표1[년도],N3)</f>
        <v>7.1837332432127994</v>
      </c>
    </row>
    <row r="4" spans="2:17" x14ac:dyDescent="0.4">
      <c r="B4" s="1">
        <v>2018</v>
      </c>
      <c r="C4" s="1" t="s">
        <v>35</v>
      </c>
      <c r="D4" s="1" t="s">
        <v>26</v>
      </c>
      <c r="E4" s="1">
        <v>115</v>
      </c>
      <c r="F4" s="1">
        <v>4</v>
      </c>
      <c r="G4" s="2">
        <f t="shared" si="1"/>
        <v>28.75</v>
      </c>
      <c r="H4" s="2">
        <f>G4</f>
        <v>28.75</v>
      </c>
      <c r="I4" s="2">
        <v>4.7300000000000004</v>
      </c>
      <c r="J4" s="2">
        <f t="shared" si="2"/>
        <v>6.0782241014799148</v>
      </c>
      <c r="N4" s="1">
        <v>2016</v>
      </c>
      <c r="O4" s="2">
        <f t="shared" si="3"/>
        <v>7.7164273648648649</v>
      </c>
      <c r="P4" s="2">
        <f t="shared" si="0"/>
        <v>9.6720214190093721</v>
      </c>
      <c r="Q4" s="1">
        <f>SUMIFS(표1[지불금액],표1[년도],N4)/SUMIFS(표1[계약 이후 WAR*],표1[년도],N4)</f>
        <v>8.3445606994410184</v>
      </c>
    </row>
    <row r="5" spans="2:17" x14ac:dyDescent="0.4">
      <c r="B5" s="1">
        <v>2017</v>
      </c>
      <c r="C5" s="1" t="s">
        <v>38</v>
      </c>
      <c r="D5" s="1" t="s">
        <v>26</v>
      </c>
      <c r="E5" s="1">
        <v>100</v>
      </c>
      <c r="F5" s="1">
        <v>4</v>
      </c>
      <c r="G5" s="2">
        <f t="shared" si="1"/>
        <v>25</v>
      </c>
      <c r="H5" s="2">
        <f>G5*2</f>
        <v>50</v>
      </c>
      <c r="I5" s="2">
        <v>11.56</v>
      </c>
      <c r="J5" s="2">
        <f t="shared" si="2"/>
        <v>4.3252595155709344</v>
      </c>
      <c r="N5" s="1">
        <v>2017</v>
      </c>
      <c r="O5" s="2">
        <f t="shared" si="3"/>
        <v>5.579171094580234</v>
      </c>
      <c r="P5" s="2">
        <f t="shared" si="0"/>
        <v>9.6686583378598581</v>
      </c>
      <c r="Q5" s="1">
        <f>SUMIFS(표1[지불금액],표1[년도],N5)/SUMIFS(표1[계약 이후 WAR*],표1[년도],N5)</f>
        <v>6.9223907225691343</v>
      </c>
    </row>
    <row r="6" spans="2:17" x14ac:dyDescent="0.4">
      <c r="B6" s="1">
        <v>2018</v>
      </c>
      <c r="C6" s="1" t="s">
        <v>12</v>
      </c>
      <c r="D6" s="1" t="s">
        <v>26</v>
      </c>
      <c r="E6" s="1">
        <v>98</v>
      </c>
      <c r="F6" s="1">
        <v>4</v>
      </c>
      <c r="G6" s="2">
        <f t="shared" si="1"/>
        <v>24.5</v>
      </c>
      <c r="H6" s="2">
        <f>G6</f>
        <v>24.5</v>
      </c>
      <c r="I6" s="2">
        <v>5.33</v>
      </c>
      <c r="J6" s="2">
        <f t="shared" si="2"/>
        <v>4.5966228893058156</v>
      </c>
      <c r="N6" s="1">
        <v>2018</v>
      </c>
      <c r="O6" s="2">
        <f>IFERROR(SUMIFS($H$3:$H$1048576,$D$3:$D$1048576,"타자",$B$3:$B$1048576,N6)/SUMIFS($I$3:$I$1048576,$D$3:$D$1048576,"타자",$B$3:$B$1048576,N6),0)</f>
        <v>7.3575020955574191</v>
      </c>
      <c r="P6" s="2">
        <f>IFERROR(SUMIFS($H$3:$H$1048576,$D$3:$D$1048576,"투수",$B$3:$B$1048576,N6)/SUMIFS($I$3:$I$1048576,$D$3:$D$1048576,"투수",$B$3:$B$1048576,N6),0)</f>
        <v>3.6184210526315788</v>
      </c>
      <c r="Q6" s="1">
        <f>SUMIFS(표1[지불금액],표1[년도],N6)/SUMIFS(표1[계약 이후 WAR*],표1[년도],N6)</f>
        <v>7.0313695485845455</v>
      </c>
    </row>
    <row r="7" spans="2:17" x14ac:dyDescent="0.4">
      <c r="B7" s="1">
        <v>2016</v>
      </c>
      <c r="C7" s="1" t="s">
        <v>82</v>
      </c>
      <c r="D7" s="1" t="s">
        <v>26</v>
      </c>
      <c r="E7" s="1">
        <v>96</v>
      </c>
      <c r="F7" s="1">
        <v>4</v>
      </c>
      <c r="G7" s="2">
        <f t="shared" si="1"/>
        <v>24</v>
      </c>
      <c r="H7" s="2">
        <f>G7*3</f>
        <v>72</v>
      </c>
      <c r="I7" s="2">
        <v>7.4</v>
      </c>
      <c r="J7" s="2">
        <f t="shared" si="2"/>
        <v>9.7297297297297298</v>
      </c>
      <c r="N7" s="1" t="s">
        <v>85</v>
      </c>
      <c r="O7" s="2">
        <f>SUMIFS(H3:H1048576,D3:D1048576,"타자")/SUMIFS(I3:I1048576,D3:D1048576,"타자")</f>
        <v>6.1874842925358129</v>
      </c>
      <c r="P7" s="2">
        <f>SUMIFS(H3:H1048576,D3:D1048576,"투수")/SUMIFS(I3:I1048576,D3:D1048576,"투수")</f>
        <v>10.162503031772982</v>
      </c>
      <c r="Q7" s="1">
        <f>SUM(표1[지불금액])/SUM(표1[계약 이후 WAR*])</f>
        <v>7.2079701120797051</v>
      </c>
    </row>
    <row r="8" spans="2:17" x14ac:dyDescent="0.4">
      <c r="B8" s="1">
        <v>2017</v>
      </c>
      <c r="C8" s="1" t="s">
        <v>25</v>
      </c>
      <c r="D8" s="1" t="s">
        <v>32</v>
      </c>
      <c r="E8" s="1">
        <v>95</v>
      </c>
      <c r="F8" s="1">
        <v>4</v>
      </c>
      <c r="G8" s="2">
        <f t="shared" si="1"/>
        <v>23.75</v>
      </c>
      <c r="H8" s="2">
        <f>G8*2</f>
        <v>47.5</v>
      </c>
      <c r="I8" s="2">
        <v>5.07</v>
      </c>
      <c r="J8" s="2">
        <f t="shared" si="2"/>
        <v>9.3688362919132153</v>
      </c>
    </row>
    <row r="9" spans="2:17" x14ac:dyDescent="0.4">
      <c r="B9" s="1">
        <v>2015</v>
      </c>
      <c r="C9" s="1" t="s">
        <v>107</v>
      </c>
      <c r="D9" s="1" t="s">
        <v>32</v>
      </c>
      <c r="E9" s="1">
        <v>90</v>
      </c>
      <c r="F9" s="1">
        <v>4</v>
      </c>
      <c r="G9" s="2">
        <f t="shared" si="1"/>
        <v>22.5</v>
      </c>
      <c r="H9" s="1">
        <f>E9</f>
        <v>90</v>
      </c>
      <c r="I9" s="2">
        <v>4.7699999999999996</v>
      </c>
      <c r="J9" s="2">
        <f t="shared" si="2"/>
        <v>18.867924528301888</v>
      </c>
    </row>
    <row r="10" spans="2:17" x14ac:dyDescent="0.4">
      <c r="B10" s="1">
        <v>2018</v>
      </c>
      <c r="C10" s="1" t="s">
        <v>33</v>
      </c>
      <c r="D10" s="1" t="s">
        <v>26</v>
      </c>
      <c r="E10" s="1">
        <v>88</v>
      </c>
      <c r="F10" s="1">
        <v>4</v>
      </c>
      <c r="G10" s="2">
        <f t="shared" si="1"/>
        <v>22</v>
      </c>
      <c r="H10" s="2">
        <f>G10</f>
        <v>22</v>
      </c>
      <c r="I10" s="2">
        <v>3.7</v>
      </c>
      <c r="J10" s="2">
        <f t="shared" si="2"/>
        <v>5.9459459459459456</v>
      </c>
    </row>
    <row r="11" spans="2:17" x14ac:dyDescent="0.4">
      <c r="B11" s="1">
        <v>2015</v>
      </c>
      <c r="C11" s="1" t="s">
        <v>43</v>
      </c>
      <c r="D11" s="1" t="s">
        <v>26</v>
      </c>
      <c r="E11" s="1">
        <v>86</v>
      </c>
      <c r="F11" s="1">
        <v>4</v>
      </c>
      <c r="G11" s="2">
        <f t="shared" si="1"/>
        <v>21.5</v>
      </c>
      <c r="H11" s="1">
        <f>E11</f>
        <v>86</v>
      </c>
      <c r="I11" s="2">
        <v>19.149999999999999</v>
      </c>
      <c r="J11" s="2">
        <f t="shared" si="2"/>
        <v>4.4908616187989558</v>
      </c>
    </row>
    <row r="12" spans="2:17" x14ac:dyDescent="0.4">
      <c r="B12" s="1">
        <v>2017</v>
      </c>
      <c r="C12" s="1" t="s">
        <v>27</v>
      </c>
      <c r="D12" s="1" t="s">
        <v>32</v>
      </c>
      <c r="E12" s="1">
        <v>85</v>
      </c>
      <c r="F12" s="1">
        <v>4</v>
      </c>
      <c r="G12" s="2">
        <f t="shared" si="1"/>
        <v>21.25</v>
      </c>
      <c r="H12" s="2">
        <f>G12*2</f>
        <v>42.5</v>
      </c>
      <c r="I12" s="2">
        <v>5.29</v>
      </c>
      <c r="J12" s="2">
        <f t="shared" si="2"/>
        <v>8.0340264650283562</v>
      </c>
    </row>
    <row r="13" spans="2:17" x14ac:dyDescent="0.4">
      <c r="B13" s="1">
        <v>2016</v>
      </c>
      <c r="C13" s="1" t="s">
        <v>72</v>
      </c>
      <c r="D13" s="1" t="s">
        <v>26</v>
      </c>
      <c r="E13" s="1">
        <v>84</v>
      </c>
      <c r="F13" s="1">
        <v>4</v>
      </c>
      <c r="G13" s="2">
        <f t="shared" si="1"/>
        <v>21</v>
      </c>
      <c r="H13" s="2">
        <f>G13*3</f>
        <v>63</v>
      </c>
      <c r="I13" s="2">
        <v>8.5500000000000007</v>
      </c>
      <c r="J13" s="2">
        <f t="shared" si="2"/>
        <v>7.3684210526315788</v>
      </c>
    </row>
    <row r="14" spans="2:17" x14ac:dyDescent="0.4">
      <c r="B14" s="1">
        <v>2016</v>
      </c>
      <c r="C14" s="1" t="s">
        <v>83</v>
      </c>
      <c r="D14" s="1" t="s">
        <v>32</v>
      </c>
      <c r="E14" s="1">
        <v>84</v>
      </c>
      <c r="F14" s="1">
        <v>4</v>
      </c>
      <c r="G14" s="2">
        <f t="shared" si="1"/>
        <v>21</v>
      </c>
      <c r="H14" s="2">
        <f>G14*3</f>
        <v>63</v>
      </c>
      <c r="I14" s="2">
        <v>8.14</v>
      </c>
      <c r="J14" s="2">
        <f t="shared" si="2"/>
        <v>7.7395577395577391</v>
      </c>
    </row>
    <row r="15" spans="2:17" x14ac:dyDescent="0.4">
      <c r="B15" s="1">
        <v>2015</v>
      </c>
      <c r="C15" s="1" t="s">
        <v>54</v>
      </c>
      <c r="D15" s="1" t="s">
        <v>32</v>
      </c>
      <c r="E15" s="1">
        <v>84</v>
      </c>
      <c r="F15" s="1">
        <v>4</v>
      </c>
      <c r="G15" s="2">
        <f t="shared" si="1"/>
        <v>21</v>
      </c>
      <c r="H15" s="1">
        <f>E15</f>
        <v>84</v>
      </c>
      <c r="I15" s="2">
        <v>11.73</v>
      </c>
      <c r="J15" s="2">
        <f t="shared" si="2"/>
        <v>7.1611253196930944</v>
      </c>
    </row>
    <row r="16" spans="2:17" x14ac:dyDescent="0.4">
      <c r="B16" s="1">
        <v>2018</v>
      </c>
      <c r="C16" s="1" t="s">
        <v>8</v>
      </c>
      <c r="D16" s="1" t="s">
        <v>26</v>
      </c>
      <c r="E16" s="1">
        <v>80</v>
      </c>
      <c r="F16" s="1">
        <v>4</v>
      </c>
      <c r="G16" s="2">
        <f t="shared" si="1"/>
        <v>20</v>
      </c>
      <c r="H16" s="2">
        <f>G16</f>
        <v>20</v>
      </c>
      <c r="I16" s="2">
        <v>1.92</v>
      </c>
      <c r="J16" s="2">
        <f t="shared" si="2"/>
        <v>10.416666666666668</v>
      </c>
    </row>
    <row r="17" spans="2:10" x14ac:dyDescent="0.4">
      <c r="B17" s="1">
        <v>2018</v>
      </c>
      <c r="C17" s="1" t="s">
        <v>34</v>
      </c>
      <c r="D17" s="1" t="s">
        <v>26</v>
      </c>
      <c r="E17" s="1">
        <v>80</v>
      </c>
      <c r="F17" s="1">
        <v>4</v>
      </c>
      <c r="G17" s="2">
        <f t="shared" si="1"/>
        <v>20</v>
      </c>
      <c r="H17" s="2">
        <f>G17</f>
        <v>20</v>
      </c>
      <c r="I17" s="2">
        <v>3.08</v>
      </c>
      <c r="J17" s="2">
        <f t="shared" si="2"/>
        <v>6.4935064935064934</v>
      </c>
    </row>
    <row r="18" spans="2:10" x14ac:dyDescent="0.4">
      <c r="B18" s="1">
        <v>2015</v>
      </c>
      <c r="C18" s="1" t="s">
        <v>55</v>
      </c>
      <c r="D18" s="1" t="s">
        <v>32</v>
      </c>
      <c r="E18" s="1">
        <v>80</v>
      </c>
      <c r="F18" s="1">
        <v>4</v>
      </c>
      <c r="G18" s="2">
        <f t="shared" si="1"/>
        <v>20</v>
      </c>
      <c r="H18" s="1">
        <f>E18</f>
        <v>80</v>
      </c>
      <c r="I18" s="2">
        <v>11.29</v>
      </c>
      <c r="J18" s="2">
        <f t="shared" si="2"/>
        <v>7.0859167404783001</v>
      </c>
    </row>
    <row r="19" spans="2:10" x14ac:dyDescent="0.4">
      <c r="B19" s="1">
        <v>2014</v>
      </c>
      <c r="C19" s="1" t="s">
        <v>86</v>
      </c>
      <c r="D19" s="1" t="s">
        <v>26</v>
      </c>
      <c r="E19" s="1">
        <v>75</v>
      </c>
      <c r="F19" s="1">
        <v>4</v>
      </c>
      <c r="G19" s="2">
        <f t="shared" si="1"/>
        <v>18.75</v>
      </c>
      <c r="H19" s="2">
        <f>E19</f>
        <v>75</v>
      </c>
      <c r="I19" s="2">
        <v>15.17</v>
      </c>
      <c r="J19" s="2">
        <f t="shared" si="2"/>
        <v>4.9439683586025049</v>
      </c>
    </row>
    <row r="20" spans="2:10" x14ac:dyDescent="0.4">
      <c r="B20" s="1">
        <v>2014</v>
      </c>
      <c r="C20" s="1" t="s">
        <v>93</v>
      </c>
      <c r="D20" s="1" t="s">
        <v>26</v>
      </c>
      <c r="E20" s="1">
        <v>70</v>
      </c>
      <c r="F20" s="1">
        <v>4</v>
      </c>
      <c r="G20" s="2">
        <f t="shared" si="1"/>
        <v>17.5</v>
      </c>
      <c r="H20" s="2">
        <f>E20</f>
        <v>70</v>
      </c>
      <c r="I20" s="2">
        <v>16.04</v>
      </c>
      <c r="J20" s="2">
        <f t="shared" si="2"/>
        <v>4.3640897755610979</v>
      </c>
    </row>
    <row r="21" spans="2:10" x14ac:dyDescent="0.4">
      <c r="B21" s="1">
        <v>2014</v>
      </c>
      <c r="C21" s="1" t="s">
        <v>46</v>
      </c>
      <c r="D21" s="1" t="s">
        <v>26</v>
      </c>
      <c r="E21" s="1">
        <v>67</v>
      </c>
      <c r="F21" s="1">
        <v>4</v>
      </c>
      <c r="G21" s="2">
        <f t="shared" si="1"/>
        <v>16.75</v>
      </c>
      <c r="H21" s="2">
        <f>E21</f>
        <v>67</v>
      </c>
      <c r="I21" s="2">
        <v>9.68</v>
      </c>
      <c r="J21" s="2">
        <f t="shared" si="2"/>
        <v>6.9214876033057857</v>
      </c>
    </row>
    <row r="22" spans="2:10" x14ac:dyDescent="0.4">
      <c r="B22" s="1">
        <v>2017</v>
      </c>
      <c r="C22" s="1" t="s">
        <v>24</v>
      </c>
      <c r="D22" s="1" t="s">
        <v>32</v>
      </c>
      <c r="E22" s="1">
        <v>65</v>
      </c>
      <c r="F22" s="1">
        <v>4</v>
      </c>
      <c r="G22" s="2">
        <f t="shared" si="1"/>
        <v>16.25</v>
      </c>
      <c r="H22" s="2">
        <f>G22*2</f>
        <v>32.5</v>
      </c>
      <c r="I22" s="2">
        <v>1.62</v>
      </c>
      <c r="J22" s="2">
        <f t="shared" si="2"/>
        <v>20.061728395061728</v>
      </c>
    </row>
    <row r="23" spans="2:10" x14ac:dyDescent="0.4">
      <c r="B23" s="1">
        <v>2016</v>
      </c>
      <c r="C23" s="1" t="s">
        <v>80</v>
      </c>
      <c r="D23" s="1" t="s">
        <v>26</v>
      </c>
      <c r="E23" s="1">
        <v>60</v>
      </c>
      <c r="F23" s="1">
        <v>4</v>
      </c>
      <c r="G23" s="2">
        <f t="shared" si="1"/>
        <v>15</v>
      </c>
      <c r="H23" s="2">
        <f>G23*3</f>
        <v>45</v>
      </c>
      <c r="I23" s="2">
        <v>8.8800000000000008</v>
      </c>
      <c r="J23" s="2">
        <f t="shared" si="2"/>
        <v>5.0675675675675675</v>
      </c>
    </row>
    <row r="24" spans="2:10" x14ac:dyDescent="0.4">
      <c r="B24" s="1">
        <v>2016</v>
      </c>
      <c r="C24" s="1" t="s">
        <v>81</v>
      </c>
      <c r="D24" s="1" t="s">
        <v>32</v>
      </c>
      <c r="E24" s="1">
        <v>60</v>
      </c>
      <c r="F24" s="1">
        <v>4</v>
      </c>
      <c r="G24" s="2">
        <f t="shared" si="1"/>
        <v>15</v>
      </c>
      <c r="H24" s="2">
        <f>G24*3</f>
        <v>45</v>
      </c>
      <c r="I24" s="2">
        <v>7.81</v>
      </c>
      <c r="J24" s="2">
        <f t="shared" si="2"/>
        <v>5.7618437900128043</v>
      </c>
    </row>
    <row r="25" spans="2:10" x14ac:dyDescent="0.4">
      <c r="B25" s="1">
        <v>2014</v>
      </c>
      <c r="C25" s="1" t="s">
        <v>56</v>
      </c>
      <c r="D25" s="1" t="s">
        <v>32</v>
      </c>
      <c r="E25" s="1">
        <v>60</v>
      </c>
      <c r="F25" s="1">
        <v>4</v>
      </c>
      <c r="G25" s="2">
        <f t="shared" si="1"/>
        <v>15</v>
      </c>
      <c r="H25" s="2">
        <f>E25</f>
        <v>60</v>
      </c>
      <c r="I25" s="2">
        <v>-0.34</v>
      </c>
      <c r="J25" s="2">
        <f t="shared" si="2"/>
        <v>-176.47058823529412</v>
      </c>
    </row>
    <row r="26" spans="2:10" x14ac:dyDescent="0.4">
      <c r="B26" s="1">
        <v>2015</v>
      </c>
      <c r="C26" s="1" t="s">
        <v>98</v>
      </c>
      <c r="D26" s="1" t="s">
        <v>26</v>
      </c>
      <c r="E26" s="1">
        <v>56</v>
      </c>
      <c r="F26" s="1">
        <v>4</v>
      </c>
      <c r="G26" s="2">
        <f t="shared" si="1"/>
        <v>14</v>
      </c>
      <c r="H26" s="1">
        <f>E26</f>
        <v>56</v>
      </c>
      <c r="I26" s="2">
        <v>4.95</v>
      </c>
      <c r="J26" s="2">
        <f t="shared" si="2"/>
        <v>11.313131313131313</v>
      </c>
    </row>
    <row r="27" spans="2:10" x14ac:dyDescent="0.4">
      <c r="B27" s="1">
        <v>2017</v>
      </c>
      <c r="C27" s="1" t="s">
        <v>9</v>
      </c>
      <c r="D27" s="1" t="s">
        <v>26</v>
      </c>
      <c r="E27" s="1">
        <v>50</v>
      </c>
      <c r="F27" s="1">
        <v>4</v>
      </c>
      <c r="G27" s="2">
        <f t="shared" si="1"/>
        <v>12.5</v>
      </c>
      <c r="H27" s="2">
        <f>G27*2</f>
        <v>25</v>
      </c>
      <c r="I27" s="2">
        <v>5.98</v>
      </c>
      <c r="J27" s="2">
        <f t="shared" si="2"/>
        <v>4.1806020066889626</v>
      </c>
    </row>
    <row r="28" spans="2:10" x14ac:dyDescent="0.4">
      <c r="B28" s="1">
        <v>2015</v>
      </c>
      <c r="C28" s="1" t="s">
        <v>47</v>
      </c>
      <c r="D28" s="1" t="s">
        <v>26</v>
      </c>
      <c r="E28" s="1">
        <v>50</v>
      </c>
      <c r="F28" s="1">
        <v>4</v>
      </c>
      <c r="G28" s="2">
        <f t="shared" si="1"/>
        <v>12.5</v>
      </c>
      <c r="H28" s="1">
        <f>E28</f>
        <v>50</v>
      </c>
      <c r="I28" s="2">
        <v>11.85</v>
      </c>
      <c r="J28" s="2">
        <f t="shared" si="2"/>
        <v>4.2194092827004219</v>
      </c>
    </row>
    <row r="29" spans="2:10" x14ac:dyDescent="0.4">
      <c r="B29" s="1">
        <v>2014</v>
      </c>
      <c r="C29" s="1" t="s">
        <v>95</v>
      </c>
      <c r="D29" s="1" t="s">
        <v>26</v>
      </c>
      <c r="E29" s="1">
        <v>50</v>
      </c>
      <c r="F29" s="1">
        <v>4</v>
      </c>
      <c r="G29" s="2">
        <f t="shared" si="1"/>
        <v>12.5</v>
      </c>
      <c r="H29" s="1">
        <f>E29</f>
        <v>50</v>
      </c>
      <c r="I29" s="2">
        <v>7.57</v>
      </c>
      <c r="J29" s="2">
        <f t="shared" si="2"/>
        <v>6.6050198150594452</v>
      </c>
    </row>
    <row r="30" spans="2:10" x14ac:dyDescent="0.4">
      <c r="B30" s="1">
        <v>2017</v>
      </c>
      <c r="C30" s="1" t="s">
        <v>10</v>
      </c>
      <c r="D30" s="1" t="s">
        <v>26</v>
      </c>
      <c r="E30" s="1">
        <v>40</v>
      </c>
      <c r="F30" s="1">
        <v>4</v>
      </c>
      <c r="G30" s="2">
        <f t="shared" si="1"/>
        <v>10</v>
      </c>
      <c r="H30" s="2">
        <f>G30*2</f>
        <v>20</v>
      </c>
      <c r="I30" s="2">
        <v>5.82</v>
      </c>
      <c r="J30" s="2">
        <f t="shared" si="2"/>
        <v>3.4364261168384878</v>
      </c>
    </row>
    <row r="31" spans="2:10" x14ac:dyDescent="0.4">
      <c r="B31" s="1">
        <v>2016</v>
      </c>
      <c r="C31" s="1" t="s">
        <v>66</v>
      </c>
      <c r="D31" s="1" t="s">
        <v>32</v>
      </c>
      <c r="E31" s="1">
        <v>40</v>
      </c>
      <c r="F31" s="1">
        <v>4</v>
      </c>
      <c r="G31" s="2">
        <f t="shared" si="1"/>
        <v>10</v>
      </c>
      <c r="H31" s="2">
        <f>G31*3</f>
        <v>30</v>
      </c>
      <c r="I31" s="2">
        <v>2.38</v>
      </c>
      <c r="J31" s="2">
        <f t="shared" si="2"/>
        <v>12.605042016806724</v>
      </c>
    </row>
    <row r="32" spans="2:10" x14ac:dyDescent="0.4">
      <c r="B32" s="1">
        <v>2016</v>
      </c>
      <c r="C32" s="1" t="s">
        <v>76</v>
      </c>
      <c r="D32" s="1" t="s">
        <v>26</v>
      </c>
      <c r="E32" s="1">
        <v>38</v>
      </c>
      <c r="F32" s="1">
        <v>4</v>
      </c>
      <c r="G32" s="2">
        <f t="shared" si="1"/>
        <v>9.5</v>
      </c>
      <c r="H32" s="2">
        <f>G32*3</f>
        <v>28.5</v>
      </c>
      <c r="I32" s="2">
        <v>5.25</v>
      </c>
      <c r="J32" s="2">
        <f t="shared" si="2"/>
        <v>5.4285714285714288</v>
      </c>
    </row>
    <row r="33" spans="2:10" x14ac:dyDescent="0.4">
      <c r="B33" s="1">
        <v>2016</v>
      </c>
      <c r="C33" s="1" t="s">
        <v>79</v>
      </c>
      <c r="D33" s="1" t="s">
        <v>32</v>
      </c>
      <c r="E33" s="1">
        <v>38</v>
      </c>
      <c r="F33" s="1">
        <v>4</v>
      </c>
      <c r="G33" s="2">
        <f t="shared" si="1"/>
        <v>9.5</v>
      </c>
      <c r="H33" s="2">
        <f>G33*3</f>
        <v>28.5</v>
      </c>
      <c r="I33" s="2">
        <v>0.74</v>
      </c>
      <c r="J33" s="2">
        <f t="shared" si="2"/>
        <v>38.513513513513516</v>
      </c>
    </row>
    <row r="34" spans="2:10" x14ac:dyDescent="0.4">
      <c r="B34" s="1">
        <v>2016</v>
      </c>
      <c r="C34" s="1" t="s">
        <v>67</v>
      </c>
      <c r="D34" s="1" t="s">
        <v>26</v>
      </c>
      <c r="E34" s="1">
        <v>36</v>
      </c>
      <c r="F34" s="1">
        <v>4</v>
      </c>
      <c r="G34" s="2">
        <f t="shared" si="1"/>
        <v>9</v>
      </c>
      <c r="H34" s="2">
        <f>G34*3</f>
        <v>27</v>
      </c>
      <c r="I34" s="2">
        <v>9.5500000000000007</v>
      </c>
      <c r="J34" s="2">
        <f t="shared" si="2"/>
        <v>2.827225130890052</v>
      </c>
    </row>
    <row r="35" spans="2:10" x14ac:dyDescent="0.4">
      <c r="B35" s="1">
        <v>2016</v>
      </c>
      <c r="C35" s="1" t="s">
        <v>70</v>
      </c>
      <c r="D35" s="1" t="s">
        <v>26</v>
      </c>
      <c r="E35" s="1">
        <v>36</v>
      </c>
      <c r="F35" s="1">
        <v>2</v>
      </c>
      <c r="G35" s="2">
        <f t="shared" ref="G35:G66" si="4">E35/F35</f>
        <v>18</v>
      </c>
      <c r="H35" s="2">
        <v>36</v>
      </c>
      <c r="I35" s="2">
        <v>3.76</v>
      </c>
      <c r="J35" s="2">
        <f t="shared" ref="J35:J66" si="5">IFERROR(H35/I35,0)</f>
        <v>9.5744680851063837</v>
      </c>
    </row>
    <row r="36" spans="2:10" x14ac:dyDescent="0.4">
      <c r="B36" s="1">
        <v>2018</v>
      </c>
      <c r="C36" s="1" t="s">
        <v>1</v>
      </c>
      <c r="D36" s="1" t="s">
        <v>26</v>
      </c>
      <c r="E36" s="1">
        <v>35</v>
      </c>
      <c r="F36" s="1">
        <v>3</v>
      </c>
      <c r="G36" s="2">
        <f t="shared" si="4"/>
        <v>11.666666666666666</v>
      </c>
      <c r="H36" s="2">
        <f>G36</f>
        <v>11.666666666666666</v>
      </c>
      <c r="I36" s="2">
        <v>1.65</v>
      </c>
      <c r="J36" s="2">
        <f t="shared" si="5"/>
        <v>7.0707070707070709</v>
      </c>
    </row>
    <row r="37" spans="2:10" x14ac:dyDescent="0.4">
      <c r="B37" s="1">
        <v>2016</v>
      </c>
      <c r="C37" s="1" t="s">
        <v>69</v>
      </c>
      <c r="D37" s="1" t="s">
        <v>26</v>
      </c>
      <c r="E37" s="1">
        <v>35</v>
      </c>
      <c r="F37" s="1">
        <v>4</v>
      </c>
      <c r="G37" s="2">
        <f t="shared" si="4"/>
        <v>8.75</v>
      </c>
      <c r="H37" s="2">
        <f>G37*3</f>
        <v>26.25</v>
      </c>
      <c r="I37" s="2">
        <v>3.56</v>
      </c>
      <c r="J37" s="2">
        <f t="shared" si="5"/>
        <v>7.3735955056179776</v>
      </c>
    </row>
    <row r="38" spans="2:10" x14ac:dyDescent="0.4">
      <c r="B38" s="1">
        <v>2014</v>
      </c>
      <c r="C38" s="1" t="s">
        <v>21</v>
      </c>
      <c r="D38" s="1" t="s">
        <v>26</v>
      </c>
      <c r="E38" s="1">
        <v>35</v>
      </c>
      <c r="F38" s="1">
        <v>4</v>
      </c>
      <c r="G38" s="2">
        <f t="shared" si="4"/>
        <v>8.75</v>
      </c>
      <c r="H38" s="1">
        <f>E38</f>
        <v>35</v>
      </c>
      <c r="I38" s="2">
        <v>6.98</v>
      </c>
      <c r="J38" s="2">
        <f t="shared" si="5"/>
        <v>5.0143266475644692</v>
      </c>
    </row>
    <row r="39" spans="2:10" x14ac:dyDescent="0.4">
      <c r="B39" s="1">
        <v>2015</v>
      </c>
      <c r="C39" s="1" t="s">
        <v>57</v>
      </c>
      <c r="D39" s="1" t="s">
        <v>32</v>
      </c>
      <c r="E39" s="1">
        <v>34</v>
      </c>
      <c r="F39" s="1">
        <v>4</v>
      </c>
      <c r="G39" s="2">
        <f t="shared" si="4"/>
        <v>8.5</v>
      </c>
      <c r="H39" s="1">
        <f>E39</f>
        <v>34</v>
      </c>
      <c r="I39" s="2">
        <v>2.76</v>
      </c>
      <c r="J39" s="2">
        <f t="shared" si="5"/>
        <v>12.318840579710146</v>
      </c>
    </row>
    <row r="40" spans="2:10" x14ac:dyDescent="0.4">
      <c r="B40" s="1">
        <v>2016</v>
      </c>
      <c r="C40" s="1" t="s">
        <v>78</v>
      </c>
      <c r="D40" s="1" t="s">
        <v>26</v>
      </c>
      <c r="E40" s="1">
        <v>32</v>
      </c>
      <c r="F40" s="1">
        <v>4</v>
      </c>
      <c r="G40" s="2">
        <f t="shared" si="4"/>
        <v>8</v>
      </c>
      <c r="H40" s="2">
        <f>G40*3</f>
        <v>24</v>
      </c>
      <c r="I40" s="2">
        <v>-0.13</v>
      </c>
      <c r="J40" s="2">
        <f t="shared" si="5"/>
        <v>-184.61538461538461</v>
      </c>
    </row>
    <row r="41" spans="2:10" x14ac:dyDescent="0.4">
      <c r="B41" s="1">
        <v>2015</v>
      </c>
      <c r="C41" s="1" t="s">
        <v>106</v>
      </c>
      <c r="D41" s="1" t="s">
        <v>32</v>
      </c>
      <c r="E41" s="1">
        <v>32</v>
      </c>
      <c r="F41" s="1">
        <v>4</v>
      </c>
      <c r="G41" s="2">
        <f t="shared" si="4"/>
        <v>8</v>
      </c>
      <c r="H41" s="1">
        <f>E41</f>
        <v>32</v>
      </c>
      <c r="I41" s="2">
        <v>3.88</v>
      </c>
      <c r="J41" s="2">
        <f t="shared" si="5"/>
        <v>8.247422680412372</v>
      </c>
    </row>
    <row r="42" spans="2:10" x14ac:dyDescent="0.4">
      <c r="B42" s="1">
        <v>2016</v>
      </c>
      <c r="C42" s="1" t="s">
        <v>71</v>
      </c>
      <c r="D42" s="1" t="s">
        <v>32</v>
      </c>
      <c r="E42" s="1">
        <v>30</v>
      </c>
      <c r="F42" s="1">
        <v>3</v>
      </c>
      <c r="G42" s="2">
        <f t="shared" si="4"/>
        <v>10</v>
      </c>
      <c r="H42" s="2">
        <f>G42*3</f>
        <v>30</v>
      </c>
      <c r="I42" s="2">
        <v>0.39</v>
      </c>
      <c r="J42" s="2">
        <f t="shared" si="5"/>
        <v>76.92307692307692</v>
      </c>
    </row>
    <row r="43" spans="2:10" x14ac:dyDescent="0.4">
      <c r="B43" s="1">
        <v>2016</v>
      </c>
      <c r="C43" s="1" t="s">
        <v>74</v>
      </c>
      <c r="D43" s="1" t="s">
        <v>26</v>
      </c>
      <c r="E43" s="1">
        <v>30</v>
      </c>
      <c r="F43" s="1">
        <v>4</v>
      </c>
      <c r="G43" s="2">
        <f t="shared" si="4"/>
        <v>7.5</v>
      </c>
      <c r="H43" s="2">
        <f>G43*3</f>
        <v>22.5</v>
      </c>
      <c r="I43" s="2">
        <v>1.26</v>
      </c>
      <c r="J43" s="2">
        <f t="shared" si="5"/>
        <v>17.857142857142858</v>
      </c>
    </row>
    <row r="44" spans="2:10" x14ac:dyDescent="0.4">
      <c r="B44" s="1">
        <v>2014</v>
      </c>
      <c r="C44" s="1" t="s">
        <v>96</v>
      </c>
      <c r="D44" s="1" t="s">
        <v>26</v>
      </c>
      <c r="E44" s="1">
        <v>30</v>
      </c>
      <c r="F44" s="1">
        <v>4</v>
      </c>
      <c r="G44" s="2">
        <f t="shared" si="4"/>
        <v>7.5</v>
      </c>
      <c r="H44" s="1">
        <f>E44</f>
        <v>30</v>
      </c>
      <c r="I44" s="2">
        <v>8.3800000000000008</v>
      </c>
      <c r="J44" s="2">
        <f t="shared" si="5"/>
        <v>3.5799522673031023</v>
      </c>
    </row>
    <row r="45" spans="2:10" x14ac:dyDescent="0.4">
      <c r="B45" s="1">
        <v>2018</v>
      </c>
      <c r="C45" s="1" t="s">
        <v>13</v>
      </c>
      <c r="D45" s="1" t="s">
        <v>26</v>
      </c>
      <c r="E45" s="1">
        <v>29</v>
      </c>
      <c r="F45" s="1">
        <v>4</v>
      </c>
      <c r="G45" s="2">
        <f t="shared" si="4"/>
        <v>7.25</v>
      </c>
      <c r="H45" s="2">
        <f>G45</f>
        <v>7.25</v>
      </c>
      <c r="I45" s="2">
        <v>0.26</v>
      </c>
      <c r="J45" s="2">
        <f t="shared" si="5"/>
        <v>27.884615384615383</v>
      </c>
    </row>
    <row r="46" spans="2:10" x14ac:dyDescent="0.4">
      <c r="B46" s="1">
        <v>2015</v>
      </c>
      <c r="C46" s="1" t="s">
        <v>97</v>
      </c>
      <c r="D46" s="1" t="s">
        <v>26</v>
      </c>
      <c r="E46" s="1">
        <v>28</v>
      </c>
      <c r="F46" s="1">
        <v>4</v>
      </c>
      <c r="G46" s="2">
        <f t="shared" si="4"/>
        <v>7</v>
      </c>
      <c r="H46" s="1">
        <f>E46</f>
        <v>28</v>
      </c>
      <c r="I46" s="2">
        <v>1.88</v>
      </c>
      <c r="J46" s="2">
        <f t="shared" si="5"/>
        <v>14.893617021276597</v>
      </c>
    </row>
    <row r="47" spans="2:10" x14ac:dyDescent="0.4">
      <c r="B47" s="1">
        <v>2014</v>
      </c>
      <c r="C47" s="1" t="s">
        <v>53</v>
      </c>
      <c r="D47" s="1" t="s">
        <v>26</v>
      </c>
      <c r="E47" s="1">
        <v>28</v>
      </c>
      <c r="F47" s="1">
        <v>4</v>
      </c>
      <c r="G47" s="2">
        <f t="shared" si="4"/>
        <v>7</v>
      </c>
      <c r="H47" s="2">
        <f>E47</f>
        <v>28</v>
      </c>
      <c r="I47" s="2">
        <v>6.46</v>
      </c>
      <c r="J47" s="2">
        <f t="shared" si="5"/>
        <v>4.3343653250773997</v>
      </c>
    </row>
    <row r="48" spans="2:10" x14ac:dyDescent="0.4">
      <c r="B48" s="1">
        <v>2018</v>
      </c>
      <c r="C48" s="1" t="s">
        <v>17</v>
      </c>
      <c r="D48" s="1" t="s">
        <v>26</v>
      </c>
      <c r="E48" s="1">
        <v>27</v>
      </c>
      <c r="F48" s="1">
        <v>3</v>
      </c>
      <c r="G48" s="2">
        <f t="shared" si="4"/>
        <v>9</v>
      </c>
      <c r="H48" s="2">
        <f>G48</f>
        <v>9</v>
      </c>
      <c r="I48" s="2">
        <v>2.78</v>
      </c>
      <c r="J48" s="2">
        <f t="shared" si="5"/>
        <v>3.2374100719424463</v>
      </c>
    </row>
    <row r="49" spans="2:10" x14ac:dyDescent="0.4">
      <c r="B49" s="1">
        <v>2017</v>
      </c>
      <c r="C49" s="1" t="s">
        <v>37</v>
      </c>
      <c r="D49" s="1" t="s">
        <v>26</v>
      </c>
      <c r="E49" s="1">
        <v>27</v>
      </c>
      <c r="F49" s="1">
        <v>4</v>
      </c>
      <c r="G49" s="2">
        <f t="shared" si="4"/>
        <v>6.75</v>
      </c>
      <c r="H49" s="2">
        <f>G49*2</f>
        <v>13.5</v>
      </c>
      <c r="I49" s="2">
        <v>4.74</v>
      </c>
      <c r="J49" s="2">
        <f t="shared" si="5"/>
        <v>2.8481012658227849</v>
      </c>
    </row>
    <row r="50" spans="2:10" x14ac:dyDescent="0.4">
      <c r="B50" s="1">
        <v>2017</v>
      </c>
      <c r="C50" s="1" t="s">
        <v>28</v>
      </c>
      <c r="D50" s="1" t="s">
        <v>32</v>
      </c>
      <c r="E50" s="1">
        <v>27</v>
      </c>
      <c r="F50" s="1">
        <v>3</v>
      </c>
      <c r="G50" s="2">
        <f t="shared" si="4"/>
        <v>9</v>
      </c>
      <c r="H50" s="2">
        <f>G50*2</f>
        <v>18</v>
      </c>
      <c r="I50" s="2">
        <v>1.8</v>
      </c>
      <c r="J50" s="2">
        <f t="shared" si="5"/>
        <v>10</v>
      </c>
    </row>
    <row r="51" spans="2:10" x14ac:dyDescent="0.4">
      <c r="B51" s="1">
        <v>2014</v>
      </c>
      <c r="C51" s="1" t="s">
        <v>87</v>
      </c>
      <c r="D51" s="1" t="s">
        <v>26</v>
      </c>
      <c r="E51" s="1">
        <v>25.5</v>
      </c>
      <c r="F51" s="1">
        <v>3</v>
      </c>
      <c r="G51" s="2">
        <f t="shared" si="4"/>
        <v>8.5</v>
      </c>
      <c r="H51" s="2">
        <f>E51</f>
        <v>25.5</v>
      </c>
      <c r="I51" s="2">
        <v>-1.1399999999999999</v>
      </c>
      <c r="J51" s="2">
        <f t="shared" si="5"/>
        <v>-22.368421052631582</v>
      </c>
    </row>
    <row r="52" spans="2:10" x14ac:dyDescent="0.4">
      <c r="B52" s="1">
        <v>2014</v>
      </c>
      <c r="C52" s="1" t="s">
        <v>94</v>
      </c>
      <c r="D52" s="1" t="s">
        <v>26</v>
      </c>
      <c r="E52" s="1">
        <v>24</v>
      </c>
      <c r="F52" s="1">
        <v>4</v>
      </c>
      <c r="G52" s="2">
        <f t="shared" si="4"/>
        <v>6</v>
      </c>
      <c r="H52" s="1">
        <f>E52</f>
        <v>24</v>
      </c>
      <c r="I52" s="2">
        <v>6.17</v>
      </c>
      <c r="J52" s="2">
        <f t="shared" si="5"/>
        <v>3.8897893030794166</v>
      </c>
    </row>
    <row r="53" spans="2:10" x14ac:dyDescent="0.4">
      <c r="B53" s="1">
        <v>2017</v>
      </c>
      <c r="C53" s="1" t="s">
        <v>29</v>
      </c>
      <c r="D53" s="1" t="s">
        <v>32</v>
      </c>
      <c r="E53" s="1">
        <v>22.5</v>
      </c>
      <c r="F53" s="1">
        <v>1</v>
      </c>
      <c r="G53" s="2">
        <f t="shared" si="4"/>
        <v>22.5</v>
      </c>
      <c r="H53" s="2">
        <v>22.5</v>
      </c>
      <c r="I53" s="2">
        <v>4.63</v>
      </c>
      <c r="J53" s="2">
        <f t="shared" si="5"/>
        <v>4.8596112311015123</v>
      </c>
    </row>
    <row r="54" spans="2:10" x14ac:dyDescent="0.4">
      <c r="B54" s="1">
        <v>2015</v>
      </c>
      <c r="C54" s="1" t="s">
        <v>100</v>
      </c>
      <c r="D54" s="1" t="s">
        <v>26</v>
      </c>
      <c r="E54" s="1">
        <v>22</v>
      </c>
      <c r="F54" s="1">
        <v>4</v>
      </c>
      <c r="G54" s="2">
        <f t="shared" si="4"/>
        <v>5.5</v>
      </c>
      <c r="H54" s="1">
        <f>E54</f>
        <v>22</v>
      </c>
      <c r="I54" s="2">
        <v>-0.08</v>
      </c>
      <c r="J54" s="2">
        <f t="shared" si="5"/>
        <v>-275</v>
      </c>
    </row>
    <row r="55" spans="2:10" x14ac:dyDescent="0.4">
      <c r="B55" s="1">
        <v>2015</v>
      </c>
      <c r="C55" s="1" t="s">
        <v>59</v>
      </c>
      <c r="D55" s="1" t="s">
        <v>32</v>
      </c>
      <c r="E55" s="1">
        <v>21.5</v>
      </c>
      <c r="F55" s="1">
        <v>3</v>
      </c>
      <c r="G55" s="2">
        <f t="shared" si="4"/>
        <v>7.166666666666667</v>
      </c>
      <c r="H55" s="1">
        <f>E55</f>
        <v>21.5</v>
      </c>
      <c r="I55" s="2">
        <v>-0.48</v>
      </c>
      <c r="J55" s="2">
        <f t="shared" si="5"/>
        <v>-44.791666666666671</v>
      </c>
    </row>
    <row r="56" spans="2:10" x14ac:dyDescent="0.4">
      <c r="B56" s="1">
        <v>2014</v>
      </c>
      <c r="C56" s="1" t="s">
        <v>90</v>
      </c>
      <c r="D56" s="1" t="s">
        <v>26</v>
      </c>
      <c r="E56" s="1">
        <v>20</v>
      </c>
      <c r="F56" s="1">
        <v>4</v>
      </c>
      <c r="G56" s="2">
        <f t="shared" si="4"/>
        <v>5</v>
      </c>
      <c r="H56" s="2">
        <f>E56</f>
        <v>20</v>
      </c>
      <c r="I56" s="2">
        <v>-0.06</v>
      </c>
      <c r="J56" s="2">
        <f t="shared" si="5"/>
        <v>-333.33333333333337</v>
      </c>
    </row>
    <row r="57" spans="2:10" x14ac:dyDescent="0.4">
      <c r="B57" s="1">
        <v>2015</v>
      </c>
      <c r="C57" s="1" t="s">
        <v>48</v>
      </c>
      <c r="D57" s="1" t="s">
        <v>26</v>
      </c>
      <c r="E57" s="1">
        <v>18.2</v>
      </c>
      <c r="F57" s="1">
        <v>4</v>
      </c>
      <c r="G57" s="2">
        <f t="shared" si="4"/>
        <v>4.55</v>
      </c>
      <c r="H57" s="1">
        <f>E57</f>
        <v>18.2</v>
      </c>
      <c r="I57" s="2">
        <v>13.04</v>
      </c>
      <c r="J57" s="2">
        <f t="shared" si="5"/>
        <v>1.3957055214723926</v>
      </c>
    </row>
    <row r="58" spans="2:10" x14ac:dyDescent="0.4">
      <c r="B58" s="1">
        <v>2014</v>
      </c>
      <c r="C58" s="1" t="s">
        <v>89</v>
      </c>
      <c r="D58" s="1" t="s">
        <v>32</v>
      </c>
      <c r="E58" s="1">
        <v>17</v>
      </c>
      <c r="F58" s="1">
        <v>4</v>
      </c>
      <c r="G58" s="2">
        <f t="shared" si="4"/>
        <v>4.25</v>
      </c>
      <c r="H58" s="2">
        <f>E58</f>
        <v>17</v>
      </c>
      <c r="I58" s="2">
        <v>1.86</v>
      </c>
      <c r="J58" s="2">
        <f t="shared" si="5"/>
        <v>9.1397849462365581</v>
      </c>
    </row>
    <row r="59" spans="2:10" x14ac:dyDescent="0.4">
      <c r="B59" s="1">
        <v>2018</v>
      </c>
      <c r="C59" s="1" t="s">
        <v>14</v>
      </c>
      <c r="D59" s="1" t="s">
        <v>26</v>
      </c>
      <c r="E59" s="1">
        <v>15</v>
      </c>
      <c r="F59" s="1">
        <v>2</v>
      </c>
      <c r="G59" s="2">
        <f t="shared" si="4"/>
        <v>7.5</v>
      </c>
      <c r="H59" s="2">
        <f>G59</f>
        <v>7.5</v>
      </c>
      <c r="I59" s="2">
        <v>-0.18</v>
      </c>
      <c r="J59" s="2">
        <f t="shared" si="5"/>
        <v>-41.666666666666671</v>
      </c>
    </row>
    <row r="60" spans="2:10" x14ac:dyDescent="0.4">
      <c r="B60" s="1">
        <v>2017</v>
      </c>
      <c r="C60" s="1" t="s">
        <v>39</v>
      </c>
      <c r="D60" s="1" t="s">
        <v>32</v>
      </c>
      <c r="E60" s="1">
        <v>15</v>
      </c>
      <c r="F60" s="1">
        <v>2</v>
      </c>
      <c r="G60" s="2">
        <f t="shared" si="4"/>
        <v>7.5</v>
      </c>
      <c r="H60" s="2">
        <f>G60*2</f>
        <v>15</v>
      </c>
      <c r="I60" s="2">
        <v>0</v>
      </c>
      <c r="J60" s="2">
        <f t="shared" si="5"/>
        <v>0</v>
      </c>
    </row>
    <row r="61" spans="2:10" x14ac:dyDescent="0.4">
      <c r="B61" s="1">
        <v>2017</v>
      </c>
      <c r="C61" s="1" t="s">
        <v>7</v>
      </c>
      <c r="D61" s="1" t="s">
        <v>26</v>
      </c>
      <c r="E61" s="1">
        <v>15</v>
      </c>
      <c r="F61" s="1">
        <v>2</v>
      </c>
      <c r="G61" s="2">
        <f t="shared" si="4"/>
        <v>7.5</v>
      </c>
      <c r="H61" s="2">
        <f>G61*2</f>
        <v>15</v>
      </c>
      <c r="I61" s="2">
        <v>0.74</v>
      </c>
      <c r="J61" s="2">
        <f t="shared" si="5"/>
        <v>20.27027027027027</v>
      </c>
    </row>
    <row r="62" spans="2:10" x14ac:dyDescent="0.4">
      <c r="B62" s="1">
        <v>2016</v>
      </c>
      <c r="C62" s="1" t="s">
        <v>84</v>
      </c>
      <c r="D62" s="1" t="s">
        <v>32</v>
      </c>
      <c r="E62" s="1">
        <v>13</v>
      </c>
      <c r="F62" s="1">
        <v>4</v>
      </c>
      <c r="G62" s="2">
        <f t="shared" si="4"/>
        <v>3.25</v>
      </c>
      <c r="H62" s="2">
        <f>G62*3</f>
        <v>9.75</v>
      </c>
      <c r="I62" s="2">
        <v>1.1599999999999999</v>
      </c>
      <c r="J62" s="2">
        <f t="shared" si="5"/>
        <v>8.4051724137931032</v>
      </c>
    </row>
    <row r="63" spans="2:10" x14ac:dyDescent="0.4">
      <c r="B63" s="1">
        <v>2014</v>
      </c>
      <c r="C63" s="1" t="s">
        <v>91</v>
      </c>
      <c r="D63" s="1" t="s">
        <v>26</v>
      </c>
      <c r="E63" s="1">
        <v>13</v>
      </c>
      <c r="F63" s="1">
        <v>4</v>
      </c>
      <c r="G63" s="2">
        <f t="shared" si="4"/>
        <v>3.25</v>
      </c>
      <c r="H63" s="2">
        <f>E63</f>
        <v>13</v>
      </c>
      <c r="I63" s="2">
        <v>0.43</v>
      </c>
      <c r="J63" s="2">
        <f t="shared" si="5"/>
        <v>30.232558139534884</v>
      </c>
    </row>
    <row r="64" spans="2:10" x14ac:dyDescent="0.4">
      <c r="B64" s="1">
        <v>2018</v>
      </c>
      <c r="C64" s="1" t="s">
        <v>31</v>
      </c>
      <c r="D64" s="1" t="s">
        <v>26</v>
      </c>
      <c r="E64" s="1">
        <v>12</v>
      </c>
      <c r="F64" s="1">
        <v>2</v>
      </c>
      <c r="G64" s="2">
        <f t="shared" si="4"/>
        <v>6</v>
      </c>
      <c r="H64" s="2">
        <f>G64</f>
        <v>6</v>
      </c>
      <c r="I64" s="2">
        <v>0.5</v>
      </c>
      <c r="J64" s="2">
        <f t="shared" si="5"/>
        <v>12</v>
      </c>
    </row>
    <row r="65" spans="2:10" x14ac:dyDescent="0.4">
      <c r="B65" s="1">
        <v>2016</v>
      </c>
      <c r="C65" s="1" t="s">
        <v>75</v>
      </c>
      <c r="D65" s="1" t="s">
        <v>32</v>
      </c>
      <c r="E65" s="1">
        <v>10.5</v>
      </c>
      <c r="F65" s="1">
        <v>3</v>
      </c>
      <c r="G65" s="2">
        <f t="shared" si="4"/>
        <v>3.5</v>
      </c>
      <c r="H65" s="2">
        <f>G65*3</f>
        <v>10.5</v>
      </c>
      <c r="I65" s="2">
        <v>1.79</v>
      </c>
      <c r="J65" s="2">
        <f t="shared" si="5"/>
        <v>5.8659217877094969</v>
      </c>
    </row>
    <row r="66" spans="2:10" x14ac:dyDescent="0.4">
      <c r="B66" s="1">
        <v>2018</v>
      </c>
      <c r="C66" s="1" t="s">
        <v>11</v>
      </c>
      <c r="D66" s="1" t="s">
        <v>26</v>
      </c>
      <c r="E66" s="1">
        <v>10</v>
      </c>
      <c r="F66" s="1">
        <v>3</v>
      </c>
      <c r="G66" s="2">
        <f t="shared" si="4"/>
        <v>3.3333333333333335</v>
      </c>
      <c r="H66" s="2">
        <f>G66</f>
        <v>3.3333333333333335</v>
      </c>
      <c r="I66" s="2">
        <v>0.49</v>
      </c>
      <c r="J66" s="2">
        <f t="shared" si="5"/>
        <v>6.8027210884353746</v>
      </c>
    </row>
    <row r="67" spans="2:10" x14ac:dyDescent="0.4">
      <c r="B67" s="1">
        <v>2018</v>
      </c>
      <c r="C67" s="1" t="s">
        <v>36</v>
      </c>
      <c r="D67" s="1" t="s">
        <v>26</v>
      </c>
      <c r="E67" s="1">
        <v>10</v>
      </c>
      <c r="F67" s="1">
        <v>2</v>
      </c>
      <c r="G67" s="2">
        <f t="shared" ref="G67:G88" si="6">E67/F67</f>
        <v>5</v>
      </c>
      <c r="H67" s="2">
        <f>G67</f>
        <v>5</v>
      </c>
      <c r="I67" s="2">
        <v>0.9</v>
      </c>
      <c r="J67" s="2">
        <f t="shared" ref="J67:J88" si="7">IFERROR(H67/I67,0)</f>
        <v>5.5555555555555554</v>
      </c>
    </row>
    <row r="68" spans="2:10" x14ac:dyDescent="0.4">
      <c r="B68" s="1">
        <v>2016</v>
      </c>
      <c r="C68" s="1" t="s">
        <v>73</v>
      </c>
      <c r="D68" s="1" t="s">
        <v>26</v>
      </c>
      <c r="E68" s="1">
        <v>10</v>
      </c>
      <c r="F68" s="1">
        <v>2</v>
      </c>
      <c r="G68" s="2">
        <f t="shared" si="6"/>
        <v>5</v>
      </c>
      <c r="H68" s="2">
        <v>10</v>
      </c>
      <c r="I68" s="2">
        <v>-1.73</v>
      </c>
      <c r="J68" s="2">
        <f t="shared" si="7"/>
        <v>-5.7803468208092488</v>
      </c>
    </row>
    <row r="69" spans="2:10" x14ac:dyDescent="0.4">
      <c r="B69" s="1">
        <v>2015</v>
      </c>
      <c r="C69" s="1" t="s">
        <v>99</v>
      </c>
      <c r="D69" s="1" t="s">
        <v>26</v>
      </c>
      <c r="E69" s="1">
        <v>8.5</v>
      </c>
      <c r="F69" s="1">
        <v>3</v>
      </c>
      <c r="G69" s="2">
        <f t="shared" si="6"/>
        <v>2.8333333333333335</v>
      </c>
      <c r="H69" s="1">
        <f>E69</f>
        <v>8.5</v>
      </c>
      <c r="I69" s="2">
        <v>3.31</v>
      </c>
      <c r="J69" s="2">
        <f t="shared" si="7"/>
        <v>2.5679758308157101</v>
      </c>
    </row>
    <row r="70" spans="2:10" x14ac:dyDescent="0.4">
      <c r="B70" s="1">
        <v>2014</v>
      </c>
      <c r="C70" s="1" t="s">
        <v>92</v>
      </c>
      <c r="D70" s="1" t="s">
        <v>32</v>
      </c>
      <c r="E70" s="1">
        <v>8</v>
      </c>
      <c r="F70" s="1">
        <v>2</v>
      </c>
      <c r="G70" s="2">
        <f t="shared" si="6"/>
        <v>4</v>
      </c>
      <c r="H70" s="2">
        <f>E70</f>
        <v>8</v>
      </c>
      <c r="I70" s="2">
        <v>3.51</v>
      </c>
      <c r="J70" s="2">
        <f t="shared" si="7"/>
        <v>2.2792022792022792</v>
      </c>
    </row>
    <row r="71" spans="2:10" x14ac:dyDescent="0.4">
      <c r="B71" s="1">
        <v>2018</v>
      </c>
      <c r="C71" s="1" t="s">
        <v>0</v>
      </c>
      <c r="D71" s="1" t="s">
        <v>32</v>
      </c>
      <c r="E71" s="1">
        <v>7.5</v>
      </c>
      <c r="F71" s="1">
        <v>2</v>
      </c>
      <c r="G71" s="2">
        <f t="shared" si="6"/>
        <v>3.75</v>
      </c>
      <c r="H71" s="2">
        <f>G71</f>
        <v>3.75</v>
      </c>
      <c r="I71" s="2">
        <v>0</v>
      </c>
      <c r="J71" s="2">
        <f t="shared" si="7"/>
        <v>0</v>
      </c>
    </row>
    <row r="72" spans="2:10" x14ac:dyDescent="0.4">
      <c r="B72" s="1">
        <v>2017</v>
      </c>
      <c r="C72" s="1" t="s">
        <v>6</v>
      </c>
      <c r="D72" s="1" t="s">
        <v>26</v>
      </c>
      <c r="E72" s="1">
        <v>7</v>
      </c>
      <c r="F72" s="1">
        <v>1</v>
      </c>
      <c r="G72" s="2">
        <f t="shared" si="6"/>
        <v>7</v>
      </c>
      <c r="H72" s="2">
        <v>7</v>
      </c>
      <c r="I72" s="2">
        <v>1.57</v>
      </c>
      <c r="J72" s="2">
        <f t="shared" si="7"/>
        <v>4.4585987261146496</v>
      </c>
    </row>
    <row r="73" spans="2:10" x14ac:dyDescent="0.4">
      <c r="B73" s="1">
        <v>2016</v>
      </c>
      <c r="C73" s="1" t="s">
        <v>68</v>
      </c>
      <c r="D73" s="1" t="s">
        <v>26</v>
      </c>
      <c r="E73" s="1">
        <v>6.2</v>
      </c>
      <c r="F73" s="1">
        <v>2</v>
      </c>
      <c r="G73" s="2">
        <f t="shared" si="6"/>
        <v>3.1</v>
      </c>
      <c r="H73" s="2">
        <f>E73</f>
        <v>6.2</v>
      </c>
      <c r="I73" s="2">
        <v>0.97</v>
      </c>
      <c r="J73" s="2">
        <f t="shared" si="7"/>
        <v>6.391752577319588</v>
      </c>
    </row>
    <row r="74" spans="2:10" x14ac:dyDescent="0.4">
      <c r="B74" s="1">
        <v>2018</v>
      </c>
      <c r="C74" s="1" t="s">
        <v>30</v>
      </c>
      <c r="D74" s="1" t="s">
        <v>32</v>
      </c>
      <c r="E74" s="1">
        <v>6</v>
      </c>
      <c r="F74" s="1">
        <v>2</v>
      </c>
      <c r="G74" s="2">
        <f t="shared" si="6"/>
        <v>3</v>
      </c>
      <c r="H74" s="2">
        <f>G74</f>
        <v>3</v>
      </c>
      <c r="I74" s="2">
        <v>1.07</v>
      </c>
      <c r="J74" s="2">
        <f t="shared" si="7"/>
        <v>2.8037383177570092</v>
      </c>
    </row>
    <row r="75" spans="2:10" x14ac:dyDescent="0.4">
      <c r="B75" s="1">
        <v>2018</v>
      </c>
      <c r="C75" s="1" t="s">
        <v>15</v>
      </c>
      <c r="D75" s="1" t="s">
        <v>26</v>
      </c>
      <c r="E75" s="1">
        <v>6</v>
      </c>
      <c r="F75" s="1">
        <v>2</v>
      </c>
      <c r="G75" s="2">
        <f t="shared" si="6"/>
        <v>3</v>
      </c>
      <c r="H75" s="2">
        <f>G75</f>
        <v>3</v>
      </c>
      <c r="I75" s="2">
        <v>-0.65</v>
      </c>
      <c r="J75" s="2">
        <f t="shared" si="7"/>
        <v>-4.615384615384615</v>
      </c>
    </row>
    <row r="76" spans="2:10" x14ac:dyDescent="0.4">
      <c r="B76" s="1">
        <v>2015</v>
      </c>
      <c r="C76" s="1" t="s">
        <v>103</v>
      </c>
      <c r="D76" s="1" t="s">
        <v>26</v>
      </c>
      <c r="E76" s="1">
        <v>5.5</v>
      </c>
      <c r="F76" s="1">
        <v>2</v>
      </c>
      <c r="G76" s="2">
        <f t="shared" si="6"/>
        <v>2.75</v>
      </c>
      <c r="H76" s="1">
        <f>E76</f>
        <v>5.5</v>
      </c>
      <c r="I76" s="2">
        <v>0.92</v>
      </c>
      <c r="J76" s="2">
        <f t="shared" si="7"/>
        <v>5.9782608695652169</v>
      </c>
    </row>
    <row r="77" spans="2:10" x14ac:dyDescent="0.4">
      <c r="B77" s="1">
        <v>2018</v>
      </c>
      <c r="C77" s="1" t="s">
        <v>16</v>
      </c>
      <c r="D77" s="1" t="s">
        <v>26</v>
      </c>
      <c r="E77" s="1">
        <v>5</v>
      </c>
      <c r="F77" s="1">
        <v>1</v>
      </c>
      <c r="G77" s="2">
        <f t="shared" si="6"/>
        <v>5</v>
      </c>
      <c r="H77" s="2">
        <f>G77</f>
        <v>5</v>
      </c>
      <c r="I77" s="2">
        <v>-0.72</v>
      </c>
      <c r="J77" s="2">
        <f t="shared" si="7"/>
        <v>-6.9444444444444446</v>
      </c>
    </row>
    <row r="78" spans="2:10" x14ac:dyDescent="0.4">
      <c r="B78" s="1">
        <v>2016</v>
      </c>
      <c r="C78" s="1" t="s">
        <v>77</v>
      </c>
      <c r="D78" s="1" t="s">
        <v>26</v>
      </c>
      <c r="E78" s="1">
        <v>5</v>
      </c>
      <c r="F78" s="1">
        <v>2</v>
      </c>
      <c r="G78" s="2">
        <f t="shared" si="6"/>
        <v>2.5</v>
      </c>
      <c r="H78" s="2">
        <v>5</v>
      </c>
      <c r="I78" s="2">
        <v>0.04</v>
      </c>
      <c r="J78" s="2">
        <f t="shared" si="7"/>
        <v>125</v>
      </c>
    </row>
    <row r="79" spans="2:10" x14ac:dyDescent="0.4">
      <c r="B79" s="1">
        <v>2015</v>
      </c>
      <c r="C79" s="1" t="s">
        <v>102</v>
      </c>
      <c r="D79" s="1" t="s">
        <v>26</v>
      </c>
      <c r="E79" s="1">
        <v>5</v>
      </c>
      <c r="F79" s="1">
        <v>2</v>
      </c>
      <c r="G79" s="2">
        <f t="shared" si="6"/>
        <v>2.5</v>
      </c>
      <c r="H79" s="1">
        <f>E79</f>
        <v>5</v>
      </c>
      <c r="I79" s="2">
        <v>1.38</v>
      </c>
      <c r="J79" s="2">
        <f t="shared" si="7"/>
        <v>3.6231884057971016</v>
      </c>
    </row>
    <row r="80" spans="2:10" x14ac:dyDescent="0.4">
      <c r="B80" s="1">
        <v>2017</v>
      </c>
      <c r="C80" s="1" t="s">
        <v>40</v>
      </c>
      <c r="D80" s="1" t="s">
        <v>26</v>
      </c>
      <c r="E80" s="1">
        <v>4.5</v>
      </c>
      <c r="F80" s="1">
        <v>2</v>
      </c>
      <c r="G80" s="2">
        <f t="shared" si="6"/>
        <v>2.25</v>
      </c>
      <c r="H80" s="2">
        <f>G80*2</f>
        <v>4.5</v>
      </c>
      <c r="I80" s="2">
        <v>-0.28999999999999998</v>
      </c>
      <c r="J80" s="2">
        <f t="shared" si="7"/>
        <v>-15.517241379310345</v>
      </c>
    </row>
    <row r="81" spans="2:10" x14ac:dyDescent="0.4">
      <c r="B81" s="1">
        <v>2015</v>
      </c>
      <c r="C81" s="1" t="s">
        <v>101</v>
      </c>
      <c r="D81" s="1" t="s">
        <v>26</v>
      </c>
      <c r="E81" s="1">
        <v>4.5</v>
      </c>
      <c r="F81" s="1">
        <v>2</v>
      </c>
      <c r="G81" s="2">
        <f t="shared" si="6"/>
        <v>2.25</v>
      </c>
      <c r="H81" s="1">
        <f>E81</f>
        <v>4.5</v>
      </c>
      <c r="I81" s="2">
        <v>-0.79</v>
      </c>
      <c r="J81" s="2">
        <f t="shared" si="7"/>
        <v>-5.6962025316455698</v>
      </c>
    </row>
    <row r="82" spans="2:10" x14ac:dyDescent="0.4">
      <c r="B82" s="1">
        <v>2015</v>
      </c>
      <c r="C82" s="1" t="s">
        <v>104</v>
      </c>
      <c r="D82" s="1" t="s">
        <v>32</v>
      </c>
      <c r="E82" s="1">
        <v>4.5</v>
      </c>
      <c r="F82" s="1">
        <v>2</v>
      </c>
      <c r="G82" s="2">
        <f t="shared" si="6"/>
        <v>2.25</v>
      </c>
      <c r="H82" s="1">
        <f>E82</f>
        <v>4.5</v>
      </c>
      <c r="I82" s="2">
        <v>0.4</v>
      </c>
      <c r="J82" s="2">
        <f t="shared" si="7"/>
        <v>11.25</v>
      </c>
    </row>
    <row r="83" spans="2:10" x14ac:dyDescent="0.4">
      <c r="B83" s="1">
        <v>2018</v>
      </c>
      <c r="C83" s="1" t="s">
        <v>18</v>
      </c>
      <c r="D83" s="1" t="s">
        <v>26</v>
      </c>
      <c r="E83" s="1">
        <v>4</v>
      </c>
      <c r="F83" s="1">
        <v>2</v>
      </c>
      <c r="G83" s="2">
        <f t="shared" si="6"/>
        <v>2</v>
      </c>
      <c r="H83" s="2">
        <f>G83</f>
        <v>2</v>
      </c>
      <c r="I83" s="2">
        <v>0</v>
      </c>
      <c r="J83" s="2">
        <f t="shared" si="7"/>
        <v>0</v>
      </c>
    </row>
    <row r="84" spans="2:10" x14ac:dyDescent="0.4">
      <c r="B84" s="1">
        <v>2015</v>
      </c>
      <c r="C84" s="1" t="s">
        <v>105</v>
      </c>
      <c r="D84" s="1" t="s">
        <v>32</v>
      </c>
      <c r="E84" s="1">
        <v>4</v>
      </c>
      <c r="F84" s="1">
        <v>14.5</v>
      </c>
      <c r="G84" s="2">
        <f t="shared" si="6"/>
        <v>0.27586206896551724</v>
      </c>
      <c r="H84" s="1">
        <f>E84</f>
        <v>4</v>
      </c>
      <c r="I84" s="2">
        <v>-0.02</v>
      </c>
      <c r="J84" s="2">
        <f t="shared" si="7"/>
        <v>-200</v>
      </c>
    </row>
    <row r="85" spans="2:10" x14ac:dyDescent="0.4">
      <c r="B85" s="1">
        <v>2015</v>
      </c>
      <c r="C85" s="1" t="s">
        <v>49</v>
      </c>
      <c r="D85" s="1" t="s">
        <v>26</v>
      </c>
      <c r="E85" s="1">
        <v>4</v>
      </c>
      <c r="F85" s="1">
        <v>11.4</v>
      </c>
      <c r="G85" s="2">
        <f t="shared" si="6"/>
        <v>0.35087719298245612</v>
      </c>
      <c r="H85" s="1">
        <f>E85</f>
        <v>4</v>
      </c>
      <c r="I85" s="2">
        <v>-1.17</v>
      </c>
      <c r="J85" s="2">
        <f t="shared" si="7"/>
        <v>-3.4188034188034191</v>
      </c>
    </row>
    <row r="86" spans="2:10" x14ac:dyDescent="0.4">
      <c r="B86" s="1">
        <v>2018</v>
      </c>
      <c r="C86" s="1" t="s">
        <v>23</v>
      </c>
      <c r="D86" s="1" t="s">
        <v>32</v>
      </c>
      <c r="E86" s="1">
        <v>3</v>
      </c>
      <c r="F86" s="1">
        <v>2</v>
      </c>
      <c r="G86" s="2">
        <f t="shared" si="6"/>
        <v>1.5</v>
      </c>
      <c r="H86" s="2">
        <f>G86</f>
        <v>1.5</v>
      </c>
      <c r="I86" s="2">
        <v>1.21</v>
      </c>
      <c r="J86" s="2">
        <f t="shared" si="7"/>
        <v>1.2396694214876034</v>
      </c>
    </row>
    <row r="87" spans="2:10" x14ac:dyDescent="0.4">
      <c r="B87" s="1">
        <v>2014</v>
      </c>
      <c r="C87" s="1" t="s">
        <v>88</v>
      </c>
      <c r="D87" s="1" t="s">
        <v>26</v>
      </c>
      <c r="E87" s="1">
        <v>1</v>
      </c>
      <c r="F87" s="1">
        <v>1</v>
      </c>
      <c r="G87" s="2">
        <f t="shared" si="6"/>
        <v>1</v>
      </c>
      <c r="H87" s="2">
        <f>E87</f>
        <v>1</v>
      </c>
      <c r="I87" s="2">
        <v>-0.24</v>
      </c>
      <c r="J87" s="2">
        <f t="shared" si="7"/>
        <v>-4.166666666666667</v>
      </c>
    </row>
    <row r="88" spans="2:10" x14ac:dyDescent="0.4">
      <c r="B88" s="1">
        <v>2018</v>
      </c>
      <c r="C88" s="1" t="s">
        <v>20</v>
      </c>
      <c r="D88" s="1" t="s">
        <v>26</v>
      </c>
      <c r="E88" s="1">
        <v>0.55000000000000004</v>
      </c>
      <c r="F88" s="1">
        <v>1</v>
      </c>
      <c r="G88" s="2">
        <f t="shared" si="6"/>
        <v>0.55000000000000004</v>
      </c>
      <c r="H88" s="2">
        <f>G88</f>
        <v>0.55000000000000004</v>
      </c>
      <c r="I88" s="2">
        <v>7.0000000000000007E-2</v>
      </c>
      <c r="J88" s="2">
        <f t="shared" si="7"/>
        <v>7.8571428571428568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4BF7-F640-495C-BA6E-2AD6D09E2026}">
  <dimension ref="B1:W17"/>
  <sheetViews>
    <sheetView tabSelected="1" topLeftCell="A2" workbookViewId="0">
      <selection activeCell="L13" sqref="L13"/>
    </sheetView>
  </sheetViews>
  <sheetFormatPr defaultRowHeight="17.399999999999999" x14ac:dyDescent="0.4"/>
  <cols>
    <col min="1" max="2" width="8.796875" style="1"/>
    <col min="3" max="3" width="10.8984375" style="1" customWidth="1"/>
    <col min="4" max="4" width="9.796875" style="1" customWidth="1"/>
    <col min="5" max="5" width="18.796875" style="1" bestFit="1" customWidth="1"/>
    <col min="6" max="8" width="10.8984375" style="1" customWidth="1"/>
    <col min="9" max="12" width="9.59765625" style="1" customWidth="1"/>
    <col min="13" max="13" width="9.19921875" style="1" customWidth="1"/>
    <col min="14" max="15" width="8.796875" style="1" customWidth="1"/>
    <col min="16" max="16" width="13.3984375" style="1" customWidth="1"/>
    <col min="17" max="17" width="13" style="1" customWidth="1"/>
    <col min="18" max="19" width="8.796875" style="1"/>
    <col min="20" max="20" width="10.5" style="1" customWidth="1"/>
    <col min="21" max="16384" width="8.796875" style="1"/>
  </cols>
  <sheetData>
    <row r="1" spans="2:23" hidden="1" x14ac:dyDescent="0.4">
      <c r="E1" s="3">
        <v>43647</v>
      </c>
      <c r="O1" s="1" t="s">
        <v>937</v>
      </c>
    </row>
    <row r="2" spans="2:23" x14ac:dyDescent="0.4">
      <c r="B2" s="1" t="s">
        <v>2</v>
      </c>
      <c r="C2" s="1" t="s">
        <v>62</v>
      </c>
      <c r="D2" s="1" t="s">
        <v>63</v>
      </c>
      <c r="E2" s="1" t="s">
        <v>112</v>
      </c>
      <c r="F2" s="1" t="s">
        <v>116</v>
      </c>
      <c r="G2" s="1" t="s">
        <v>117</v>
      </c>
      <c r="H2" s="1" t="s">
        <v>118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933</v>
      </c>
      <c r="N2" s="1" t="s">
        <v>932</v>
      </c>
      <c r="O2" s="1" t="s">
        <v>939</v>
      </c>
      <c r="P2" s="1" t="s">
        <v>938</v>
      </c>
      <c r="Q2" s="1" t="s">
        <v>935</v>
      </c>
      <c r="R2" s="1" t="s">
        <v>936</v>
      </c>
      <c r="S2" s="1" t="s">
        <v>930</v>
      </c>
      <c r="T2" s="1" t="s">
        <v>940</v>
      </c>
      <c r="V2" s="1" t="s">
        <v>26</v>
      </c>
      <c r="W2" s="2">
        <f>'2014~2018'!O7</f>
        <v>6.1874842925358129</v>
      </c>
    </row>
    <row r="3" spans="2:23" x14ac:dyDescent="0.4">
      <c r="B3" s="1" t="s">
        <v>44</v>
      </c>
      <c r="C3" s="3">
        <v>31933</v>
      </c>
      <c r="D3" s="1" t="s">
        <v>26</v>
      </c>
      <c r="E3" s="6">
        <f t="shared" ref="E3:E8" si="0">YEAR(43647)-YEAR(C3)</f>
        <v>32</v>
      </c>
      <c r="F3" s="4">
        <v>4.8099999999999996</v>
      </c>
      <c r="G3" s="4">
        <v>3.04</v>
      </c>
      <c r="H3" s="4">
        <v>6.42</v>
      </c>
      <c r="I3" s="2">
        <f>((H3*0.6)+(0.3*G3)+(F3*0.1))*0.9+0.05*(32-$E$3)</f>
        <v>4.7204999999999995</v>
      </c>
      <c r="J3" s="2">
        <f>((I3*0.6)+(0.3*H3)+(G3*0.1))*0.9+0.05*(32-$E$3-1)</f>
        <v>4.5060700000000002</v>
      </c>
      <c r="K3" s="2">
        <f>((J3*0.6)+(0.3*I3)+(H3*0.1))*0.9+0.05*(32-$E$3-2)</f>
        <v>4.1856128000000004</v>
      </c>
      <c r="L3" s="2">
        <f>((K3*0.6)+(0.3*J3)+(I3*0.1))*0.9+0.05*(32-$E$3-3)</f>
        <v>3.7517148120000008</v>
      </c>
      <c r="M3" s="2"/>
      <c r="N3" s="2"/>
      <c r="O3" s="1">
        <f t="shared" ref="O3:O17" si="1">COUNT(I3:N3)</f>
        <v>4</v>
      </c>
      <c r="P3" s="2">
        <f t="shared" ref="P3:P17" si="2">SUM(I3:N3)</f>
        <v>17.163897612</v>
      </c>
      <c r="Q3" s="5">
        <f t="shared" ref="Q3:Q12" si="3">SUM(I3:N3)*SUMIFS($W$2:$W$3,$V$2:$V$3,D3)</f>
        <v>106.20134687294295</v>
      </c>
      <c r="R3" s="5">
        <f t="shared" ref="R3:R12" si="4">SUM(I3:N3)*$W$4</f>
        <v>123.71686099409222</v>
      </c>
      <c r="S3" s="1">
        <v>125</v>
      </c>
      <c r="T3" s="5">
        <f>125-123.7</f>
        <v>1.2999999999999972</v>
      </c>
      <c r="V3" s="1" t="s">
        <v>32</v>
      </c>
      <c r="W3" s="2">
        <f>'2014~2018'!P7</f>
        <v>10.162503031772982</v>
      </c>
    </row>
    <row r="4" spans="2:23" x14ac:dyDescent="0.4">
      <c r="B4" s="1" t="s">
        <v>43</v>
      </c>
      <c r="C4" s="3">
        <v>31836</v>
      </c>
      <c r="D4" s="1" t="s">
        <v>26</v>
      </c>
      <c r="E4" s="6">
        <f t="shared" si="0"/>
        <v>32</v>
      </c>
      <c r="F4" s="4">
        <v>5.82</v>
      </c>
      <c r="G4" s="4">
        <v>6.56</v>
      </c>
      <c r="H4" s="4">
        <v>3.52</v>
      </c>
      <c r="I4" s="2">
        <f>((H4*0.6)+(0.3*G4)+(F4*0.1))*0.9+0.05*(32-$E$4)</f>
        <v>4.1958000000000002</v>
      </c>
      <c r="J4" s="2">
        <f>((I4*0.6)+(0.3*H4)+(G4*0.1))*0.9+0.05*(32-$E$4-1)</f>
        <v>3.756532</v>
      </c>
      <c r="K4" s="2">
        <f>((J4*0.6)+(0.3*I4)+(H4*0.1))*0.9+0.05*(32-$E$4-2)</f>
        <v>3.3781932799999996</v>
      </c>
      <c r="L4" s="2">
        <f>((K4*0.6)+(0.3*J4)+(I4*0.1))*0.9+0.05*(32-$E$4-3)</f>
        <v>3.0661100111999993</v>
      </c>
      <c r="M4" s="2">
        <f>((L4*0.6)+(0.3*K4)+(J4*0.1))*0.9+0.05*(32-$E$4-4)</f>
        <v>2.7058994716479994</v>
      </c>
      <c r="N4" s="2">
        <f>((M4*0.6)+(0.3*L4)+(K4*0.1))*0.9+0.05*(32-$E$4-5)</f>
        <v>2.3430728129139196</v>
      </c>
      <c r="O4" s="1">
        <f t="shared" si="1"/>
        <v>6</v>
      </c>
      <c r="P4" s="2">
        <f t="shared" si="2"/>
        <v>19.445607575761919</v>
      </c>
      <c r="Q4" s="5">
        <f t="shared" si="3"/>
        <v>120.31939143384228</v>
      </c>
      <c r="R4" s="5">
        <f t="shared" si="4"/>
        <v>140.16335821732261</v>
      </c>
      <c r="S4" s="5">
        <v>100</v>
      </c>
      <c r="T4" s="5">
        <f>S4-Q4</f>
        <v>-20.319391433842284</v>
      </c>
      <c r="V4" s="1" t="s">
        <v>929</v>
      </c>
      <c r="W4" s="2">
        <f>'2014~2018'!Q7</f>
        <v>7.2079701120797051</v>
      </c>
    </row>
    <row r="5" spans="2:23" x14ac:dyDescent="0.4">
      <c r="B5" s="1" t="s">
        <v>52</v>
      </c>
      <c r="C5" s="3">
        <v>32197</v>
      </c>
      <c r="D5" s="1" t="s">
        <v>26</v>
      </c>
      <c r="E5" s="6">
        <f t="shared" si="0"/>
        <v>31</v>
      </c>
      <c r="F5" s="4">
        <v>1.93</v>
      </c>
      <c r="G5" s="4">
        <v>0.32</v>
      </c>
      <c r="H5" s="4">
        <v>4.21</v>
      </c>
      <c r="I5" s="2">
        <f>((H5*0.6)+(0.3*G5)+(F5*0.1))*0.9+0.05*(32-$E$5)</f>
        <v>2.5834999999999999</v>
      </c>
      <c r="J5" s="2">
        <f>((I5*0.6)+(0.3*H5)+(G5*0.1))*0.9+0.05*(32-$E$5-1)</f>
        <v>2.5605899999999995</v>
      </c>
      <c r="K5" s="2">
        <f>((J5*0.6)+(0.3*I5)+(H5*0.1))*0.9+0.05*(32-$E$5-2)</f>
        <v>2.4091636000000003</v>
      </c>
      <c r="L5" s="2">
        <f>((K5*0.6)+(0.3*J5)+(I5*0.1))*0.9+0.05*(32-$E$5-3)</f>
        <v>2.124822644</v>
      </c>
      <c r="O5" s="1">
        <f t="shared" si="1"/>
        <v>4</v>
      </c>
      <c r="P5" s="2">
        <f t="shared" si="2"/>
        <v>9.6780762439999997</v>
      </c>
      <c r="Q5" s="5">
        <f t="shared" si="3"/>
        <v>59.882944741713992</v>
      </c>
      <c r="R5" s="5">
        <f t="shared" si="4"/>
        <v>69.759284309180615</v>
      </c>
      <c r="S5" s="1">
        <v>69</v>
      </c>
      <c r="T5" s="5" t="s">
        <v>934</v>
      </c>
    </row>
    <row r="6" spans="2:23" x14ac:dyDescent="0.4">
      <c r="B6" s="1" t="s">
        <v>47</v>
      </c>
      <c r="C6" s="3">
        <v>28966</v>
      </c>
      <c r="D6" s="1" t="s">
        <v>26</v>
      </c>
      <c r="E6" s="6">
        <f t="shared" si="0"/>
        <v>40</v>
      </c>
      <c r="F6" s="4">
        <v>2.96</v>
      </c>
      <c r="G6" s="4">
        <v>3.73</v>
      </c>
      <c r="H6" s="4">
        <v>1.38</v>
      </c>
      <c r="I6" s="2">
        <f>((H6*0.6)+(0.3*G6)+(F6*0.1))*0.9+0.05*(32-$E$6)</f>
        <v>1.6187</v>
      </c>
      <c r="J6" s="2">
        <f>((I6*0.6)+(0.3*H6)+(G6*0.1))*0.9+0.05*(32-$E$6-1)</f>
        <v>1.132398</v>
      </c>
      <c r="K6" s="2"/>
      <c r="L6" s="2"/>
      <c r="O6" s="1">
        <f>COUNT(I6:N6)</f>
        <v>2</v>
      </c>
      <c r="P6" s="2">
        <f>SUM(I6:N6)</f>
        <v>2.7510979999999998</v>
      </c>
      <c r="Q6" s="5">
        <f>SUM(I6:N6)*SUMIFS($W$2:$W$3,$V$2:$V$3,D6)</f>
        <v>17.02237566222669</v>
      </c>
      <c r="R6" s="5">
        <f>SUM(I6:N6)*$W$4</f>
        <v>19.829832159402251</v>
      </c>
      <c r="S6" s="1">
        <v>24</v>
      </c>
      <c r="T6" s="5">
        <f>S6-R6</f>
        <v>4.1701678405977489</v>
      </c>
    </row>
    <row r="7" spans="2:23" x14ac:dyDescent="0.4">
      <c r="B7" s="1" t="s">
        <v>48</v>
      </c>
      <c r="C7" s="3">
        <v>30772</v>
      </c>
      <c r="D7" s="1" t="s">
        <v>26</v>
      </c>
      <c r="E7" s="6">
        <f t="shared" si="0"/>
        <v>35</v>
      </c>
      <c r="F7" s="4">
        <v>4.04</v>
      </c>
      <c r="G7" s="4">
        <v>1.71</v>
      </c>
      <c r="H7" s="4">
        <v>2.5099999999999998</v>
      </c>
      <c r="I7" s="2">
        <f>((H7*0.6)+(0.3*G7)+(F7*0.1))*0.9+0.05*(32-$E$7)</f>
        <v>2.0306999999999999</v>
      </c>
      <c r="J7" s="2">
        <f>((I7*0.6)+(0.3*H7)+(G7*0.1))*0.9+0.05*(32-$E$7-1)</f>
        <v>1.7281779999999998</v>
      </c>
      <c r="K7" s="2">
        <f>((J7*0.6)+(0.3*I7)+(H7*0.1))*0.9+0.05*(32-$E$7-2)</f>
        <v>1.4574051199999998</v>
      </c>
      <c r="L7" s="2"/>
      <c r="O7" s="1">
        <f>COUNT(I7:N7)</f>
        <v>3</v>
      </c>
      <c r="P7" s="2">
        <f>SUM(I7:N7)</f>
        <v>5.2162831199999999</v>
      </c>
      <c r="Q7" s="5">
        <f>SUM(I7:N7)*SUMIFS($W$2:$W$3,$V$2:$V$3,D7)</f>
        <v>32.275669870419705</v>
      </c>
      <c r="R7" s="5">
        <f>SUM(I7:N7)*$W$4</f>
        <v>37.598812825105874</v>
      </c>
      <c r="S7" s="1">
        <v>20</v>
      </c>
      <c r="T7" s="5">
        <f>S7-Q7</f>
        <v>-12.275669870419705</v>
      </c>
    </row>
    <row r="8" spans="2:23" x14ac:dyDescent="0.4">
      <c r="B8" s="1" t="s">
        <v>122</v>
      </c>
      <c r="C8" s="3">
        <v>31175</v>
      </c>
      <c r="D8" s="1" t="s">
        <v>123</v>
      </c>
      <c r="E8" s="6">
        <f t="shared" si="0"/>
        <v>34</v>
      </c>
      <c r="F8" s="2">
        <v>1</v>
      </c>
      <c r="G8" s="2">
        <v>1.95</v>
      </c>
      <c r="H8" s="2">
        <v>0.95</v>
      </c>
      <c r="I8" s="2">
        <f>((H8*0.6)+(0.3*G8)+(F8*0.1))*0.9+0.05*(32-$E$8)</f>
        <v>1.0294999999999999</v>
      </c>
      <c r="J8" s="2">
        <f>((I8*0.6)+(0.3*H8)+(G8*0.1))*0.9+0.05*(32-$E$8-1)</f>
        <v>0.83792999999999995</v>
      </c>
      <c r="K8" s="2">
        <f>((J8*0.6)+(0.3*I8)+(H8*0.1))*0.9+0.05*(32-$E$8-2)</f>
        <v>0.61594719999999992</v>
      </c>
      <c r="O8" s="1">
        <f>COUNT(I8:N8)</f>
        <v>3</v>
      </c>
      <c r="P8" s="2">
        <f>SUM(I8:N8)</f>
        <v>2.4833771999999996</v>
      </c>
      <c r="Q8" s="5">
        <f>SUM(I8:N8)*SUMIFS($W$2:$W$3,$V$2:$V$3,D8)</f>
        <v>15.365857417441566</v>
      </c>
      <c r="R8" s="5">
        <f>SUM(I8:N8)*$W$4</f>
        <v>17.900108634620182</v>
      </c>
      <c r="S8" s="9">
        <v>17</v>
      </c>
      <c r="T8" s="5" t="s">
        <v>931</v>
      </c>
    </row>
    <row r="9" spans="2:23" x14ac:dyDescent="0.4">
      <c r="B9" s="1" t="s">
        <v>45</v>
      </c>
      <c r="C9" s="3">
        <v>32494</v>
      </c>
      <c r="D9" s="1" t="s">
        <v>26</v>
      </c>
      <c r="E9" s="6">
        <f>YEAR(43647)-YEAR(C9)-1</f>
        <v>30</v>
      </c>
      <c r="F9" s="4">
        <v>3.37</v>
      </c>
      <c r="G9" s="4">
        <v>2.2400000000000002</v>
      </c>
      <c r="H9" s="4">
        <v>1.75</v>
      </c>
      <c r="I9" s="2">
        <f>((H9*0.6)+(0.3*G9)+(F9*0.1))*0.9+0.05*(32-$E$9)</f>
        <v>1.9531000000000003</v>
      </c>
      <c r="J9" s="2">
        <f>((I9*0.6)+(0.3*H9)+(G9*0.1))*0.9+0.05*(32-$E$9-1)</f>
        <v>1.7787740000000001</v>
      </c>
      <c r="K9" s="2">
        <f>((J9*0.6)+(0.3*I9)+(H9*0.1))*0.9+0.05*(32-$E$9-2)</f>
        <v>1.6453749600000001</v>
      </c>
      <c r="L9" s="2">
        <f>((K9*0.6)+(0.3*J9)+(I9*0.1))*0.9+0.05*(32-$E$9-3)</f>
        <v>1.4945504584</v>
      </c>
      <c r="O9" s="1">
        <f t="shared" si="1"/>
        <v>4</v>
      </c>
      <c r="P9" s="2">
        <f t="shared" si="2"/>
        <v>6.8717994184000002</v>
      </c>
      <c r="Q9" s="5">
        <f t="shared" si="3"/>
        <v>42.519150962806734</v>
      </c>
      <c r="R9" s="5">
        <f t="shared" si="4"/>
        <v>49.531724824033901</v>
      </c>
      <c r="T9" s="5"/>
    </row>
    <row r="10" spans="2:23" x14ac:dyDescent="0.4">
      <c r="B10" s="1" t="s">
        <v>46</v>
      </c>
      <c r="C10" s="3">
        <v>31285</v>
      </c>
      <c r="D10" s="1" t="s">
        <v>26</v>
      </c>
      <c r="E10" s="6">
        <f>YEAR(43647)-YEAR(C10)-1</f>
        <v>33</v>
      </c>
      <c r="F10" s="4">
        <v>4.3099999999999996</v>
      </c>
      <c r="G10" s="4">
        <v>0.32</v>
      </c>
      <c r="H10" s="4">
        <v>1.84</v>
      </c>
      <c r="I10" s="2">
        <f>((H10*0.6)+(0.3*G10)+(F10*0.1))*0.9+0.05*(32-$E$10)</f>
        <v>1.4179000000000002</v>
      </c>
      <c r="J10" s="2">
        <f>((I10*0.6)+(0.3*H10)+(G10*0.1))*0.9+0.05*(32-$E$10-1)</f>
        <v>1.1912660000000002</v>
      </c>
      <c r="K10" s="2"/>
      <c r="L10" s="2"/>
      <c r="O10" s="1">
        <f t="shared" si="1"/>
        <v>2</v>
      </c>
      <c r="P10" s="2">
        <f t="shared" si="2"/>
        <v>2.6091660000000001</v>
      </c>
      <c r="Q10" s="5">
        <f t="shared" si="3"/>
        <v>16.144173641618497</v>
      </c>
      <c r="R10" s="5">
        <f t="shared" si="4"/>
        <v>18.806790545454557</v>
      </c>
      <c r="T10" s="5"/>
    </row>
    <row r="11" spans="2:23" x14ac:dyDescent="0.4">
      <c r="B11" s="1" t="s">
        <v>50</v>
      </c>
      <c r="C11" s="3">
        <v>30491</v>
      </c>
      <c r="D11" s="1" t="s">
        <v>26</v>
      </c>
      <c r="E11" s="6">
        <f>YEAR(43647)-YEAR(C11)</f>
        <v>36</v>
      </c>
      <c r="F11" s="4">
        <v>2.95</v>
      </c>
      <c r="G11" s="4">
        <v>2.72</v>
      </c>
      <c r="H11" s="4">
        <v>1.58</v>
      </c>
      <c r="I11" s="2">
        <f>((H11*0.6)+(0.3*G11)+(F11*0.1))*0.9+0.05*(32-$E$11)</f>
        <v>1.6531000000000002</v>
      </c>
      <c r="J11" s="2">
        <f>((I11*0.6)+(0.3*H11)+(G11*0.1))*0.9+0.05*(32-$E$11-1)</f>
        <v>1.3140740000000002</v>
      </c>
      <c r="K11" s="2"/>
      <c r="L11" s="2"/>
      <c r="O11" s="1">
        <f t="shared" si="1"/>
        <v>2</v>
      </c>
      <c r="P11" s="2">
        <f t="shared" si="2"/>
        <v>2.9671740000000004</v>
      </c>
      <c r="Q11" s="5">
        <f t="shared" si="3"/>
        <v>18.359342518220661</v>
      </c>
      <c r="R11" s="5">
        <f t="shared" si="4"/>
        <v>21.387301509339991</v>
      </c>
      <c r="T11" s="5"/>
    </row>
    <row r="12" spans="2:23" x14ac:dyDescent="0.4">
      <c r="B12" s="1" t="s">
        <v>51</v>
      </c>
      <c r="C12" s="3">
        <v>31276</v>
      </c>
      <c r="D12" s="1" t="s">
        <v>26</v>
      </c>
      <c r="E12" s="6">
        <f>YEAR(43647)-YEAR(C12)-1</f>
        <v>33</v>
      </c>
      <c r="F12" s="4">
        <v>0.31</v>
      </c>
      <c r="G12" s="4">
        <v>1.69</v>
      </c>
      <c r="H12" s="4">
        <v>-0.39</v>
      </c>
      <c r="I12" s="2">
        <f>((H12*0.6)+(0.3*G12)+(F12*0.1))*0.9+0.05*(32-$E$12)</f>
        <v>0.22360000000000008</v>
      </c>
      <c r="J12" s="2"/>
      <c r="K12" s="2"/>
      <c r="L12" s="2"/>
      <c r="O12" s="1">
        <f t="shared" si="1"/>
        <v>1</v>
      </c>
      <c r="P12" s="2">
        <f t="shared" si="2"/>
        <v>0.22360000000000008</v>
      </c>
      <c r="Q12" s="5">
        <f t="shared" si="3"/>
        <v>1.3835214878110083</v>
      </c>
      <c r="R12" s="5">
        <f t="shared" si="4"/>
        <v>1.6117021170610226</v>
      </c>
      <c r="T12" s="5"/>
    </row>
    <row r="13" spans="2:23" x14ac:dyDescent="0.4">
      <c r="B13" s="1" t="s">
        <v>55</v>
      </c>
      <c r="C13" s="3">
        <v>29867</v>
      </c>
      <c r="D13" s="1" t="s">
        <v>32</v>
      </c>
      <c r="E13" s="6">
        <f>YEAR(43647)-YEAR(C13)-1</f>
        <v>37</v>
      </c>
      <c r="F13" s="4">
        <v>4.13</v>
      </c>
      <c r="G13" s="4">
        <v>3.74</v>
      </c>
      <c r="H13" s="4">
        <v>-0.51</v>
      </c>
      <c r="I13" s="2">
        <f>((H13*0.6)+(0.3*G13)+(F13*0.1))*0.9+0.05*(32-$E$13)</f>
        <v>0.85610000000000008</v>
      </c>
      <c r="J13" s="2"/>
      <c r="K13" s="2"/>
      <c r="L13" s="2"/>
      <c r="O13" s="1">
        <f t="shared" si="1"/>
        <v>1</v>
      </c>
      <c r="P13" s="2">
        <f t="shared" si="2"/>
        <v>0.85610000000000008</v>
      </c>
      <c r="Q13" s="5">
        <f>SUM(I13:N13)*$W$4</f>
        <v>6.1707432129514359</v>
      </c>
      <c r="R13" s="5">
        <f>SUM(I13:N13)*SUMIFS($W$2:$W$3,$V$2:$V$3,D13)</f>
        <v>8.7001188455008496</v>
      </c>
      <c r="T13" s="5"/>
    </row>
    <row r="14" spans="2:23" x14ac:dyDescent="0.4">
      <c r="B14" s="1" t="s">
        <v>58</v>
      </c>
      <c r="C14" s="3">
        <v>31532</v>
      </c>
      <c r="D14" s="1" t="s">
        <v>32</v>
      </c>
      <c r="E14" s="6">
        <f>YEAR(43647)-YEAR(C14)</f>
        <v>33</v>
      </c>
      <c r="F14" s="4">
        <v>1.06</v>
      </c>
      <c r="G14" s="4">
        <v>0.74</v>
      </c>
      <c r="H14" s="4">
        <v>0.92</v>
      </c>
      <c r="I14" s="2">
        <f>((H14*0.6)+(0.3*G14)+(F14*0.1))*0.9+0.05*(32-$E$14)</f>
        <v>0.74199999999999999</v>
      </c>
      <c r="J14" s="2">
        <f>((I14*0.6)+(0.3*H14)+(G14*0.1))*0.9+0.05*(32-$E$14-1)</f>
        <v>0.61568000000000001</v>
      </c>
      <c r="K14" s="2"/>
      <c r="L14" s="2"/>
      <c r="O14" s="1">
        <f t="shared" si="1"/>
        <v>2</v>
      </c>
      <c r="P14" s="2">
        <f t="shared" si="2"/>
        <v>1.35768</v>
      </c>
      <c r="Q14" s="5">
        <f>SUM(I14:N14)*$W$4</f>
        <v>9.7861168617683738</v>
      </c>
      <c r="R14" s="5">
        <f>SUM(I14:N14)*SUMIFS($W$2:$W$3,$V$2:$V$3,D14)</f>
        <v>13.797427116177541</v>
      </c>
      <c r="T14" s="5"/>
    </row>
    <row r="15" spans="2:23" x14ac:dyDescent="0.4">
      <c r="B15" s="1" t="s">
        <v>60</v>
      </c>
      <c r="C15" s="3">
        <v>31723</v>
      </c>
      <c r="D15" s="1" t="s">
        <v>32</v>
      </c>
      <c r="E15" s="6">
        <f>YEAR(43647)-YEAR(C15)-1</f>
        <v>32</v>
      </c>
      <c r="F15" s="4">
        <v>0.25</v>
      </c>
      <c r="G15" s="4">
        <v>0.06</v>
      </c>
      <c r="H15" s="4">
        <v>1.91</v>
      </c>
      <c r="I15" s="2">
        <f>((H15*0.6)+(0.3*G15)+(F15*0.1))*0.9+0.05*(32-$E$15)</f>
        <v>1.0700999999999998</v>
      </c>
      <c r="J15" s="2">
        <f>((I15*0.6)+(0.3*H15)+(G15*0.1))*0.9+0.05*(32-$E$15-1)</f>
        <v>1.0489539999999997</v>
      </c>
      <c r="K15" s="2">
        <f>((J15*0.6)+(0.3*I15)+(H15*0.1))*0.9+0.05*(32-$E$15-2)</f>
        <v>0.92726215999999984</v>
      </c>
      <c r="L15" s="2"/>
      <c r="O15" s="1">
        <f t="shared" si="1"/>
        <v>3</v>
      </c>
      <c r="P15" s="2">
        <f t="shared" si="2"/>
        <v>3.0463161599999991</v>
      </c>
      <c r="Q15" s="5">
        <f>SUM(I15:N15)*$W$4</f>
        <v>21.957755833225409</v>
      </c>
      <c r="R15" s="5">
        <f>SUM(I15:N15)*SUMIFS($W$2:$W$3,$V$2:$V$3,D15)</f>
        <v>30.958197211739019</v>
      </c>
      <c r="T15" s="5"/>
    </row>
    <row r="16" spans="2:23" x14ac:dyDescent="0.4">
      <c r="B16" s="1" t="s">
        <v>61</v>
      </c>
      <c r="C16" s="3">
        <v>30752</v>
      </c>
      <c r="D16" s="1" t="s">
        <v>32</v>
      </c>
      <c r="E16" s="6">
        <f>YEAR(43647)-YEAR(C16)</f>
        <v>35</v>
      </c>
      <c r="F16" s="4">
        <v>-0.39</v>
      </c>
      <c r="G16" s="4">
        <v>-0.48</v>
      </c>
      <c r="H16" s="4">
        <v>3.42</v>
      </c>
      <c r="I16" s="2">
        <f>((H16*0.6)+(0.3*G16)+(F16*0.1))*0.9+0.05*(32-$E$16)</f>
        <v>1.5321000000000002</v>
      </c>
      <c r="J16" s="2">
        <f>((I16*0.6)+(0.3*H16)+(G16*0.1))*0.9+0.05*(32-$E$16-1)</f>
        <v>1.5075340000000002</v>
      </c>
      <c r="K16" s="2">
        <f>((J16*0.6)+(0.3*I16)+(H16*0.1))*0.9+0.05*(32-$E$16-2)</f>
        <v>1.2855353600000001</v>
      </c>
      <c r="L16" s="2"/>
      <c r="O16" s="1">
        <f t="shared" si="1"/>
        <v>3</v>
      </c>
      <c r="P16" s="2">
        <f t="shared" si="2"/>
        <v>4.3251693600000003</v>
      </c>
      <c r="Q16" s="5">
        <f>SUM(I16:N16)*$W$4</f>
        <v>31.175691476562907</v>
      </c>
      <c r="R16" s="5">
        <f>SUM(I16:N16)*SUMIFS($W$2:$W$3,$V$2:$V$3,D16)</f>
        <v>43.954546733931608</v>
      </c>
      <c r="T16" s="5"/>
    </row>
    <row r="17" spans="2:20" x14ac:dyDescent="0.4">
      <c r="B17" s="1" t="s">
        <v>113</v>
      </c>
      <c r="C17" s="3">
        <v>32955</v>
      </c>
      <c r="D17" s="1" t="s">
        <v>114</v>
      </c>
      <c r="E17" s="6">
        <f>YEAR(43647)-YEAR(C17)</f>
        <v>29</v>
      </c>
      <c r="F17" s="4">
        <v>0.4</v>
      </c>
      <c r="G17" s="4">
        <v>-0.08</v>
      </c>
      <c r="H17" s="4">
        <v>0.44</v>
      </c>
      <c r="I17" s="2">
        <f>((H17*0.6)+(0.3*G17)+(F17*0.1))*0.9+0.05*(32-$E$17)</f>
        <v>0.40200000000000008</v>
      </c>
      <c r="J17" s="2">
        <f>((I17*0.6)+(0.3*H17)+(G17*0.1))*0.9+0.05*(32-$E$17-1)</f>
        <v>0.42868000000000006</v>
      </c>
      <c r="K17" s="2">
        <f>((J17*0.6)+(0.3*I17)+(H17*0.1))*0.9+0.05*(32-$E$17-2)</f>
        <v>0.42962719999999999</v>
      </c>
      <c r="L17" s="2">
        <f>((K17*0.6)+(0.3*J17)+(I17*0.1))*0.9+0.05*(32-$E$17-3)</f>
        <v>0.383922288</v>
      </c>
      <c r="O17" s="1">
        <f t="shared" si="1"/>
        <v>4</v>
      </c>
      <c r="P17" s="2">
        <f t="shared" si="2"/>
        <v>1.6442294880000001</v>
      </c>
      <c r="Q17" s="5">
        <f>SUM(I17:N17)*SUMIFS($W$2:$W$3,$V$2:$V$3,D17)</f>
        <v>10.173644130324202</v>
      </c>
      <c r="R17" s="5">
        <f>SUM(I17:N17)*$W$4</f>
        <v>11.851557006904118</v>
      </c>
      <c r="T17" s="5"/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E14:E15 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9D19-5034-4E8F-B3AD-AA43E37F123F}">
  <dimension ref="B2:F843"/>
  <sheetViews>
    <sheetView workbookViewId="0">
      <selection activeCell="F18" sqref="F18"/>
    </sheetView>
  </sheetViews>
  <sheetFormatPr defaultRowHeight="17.399999999999999" x14ac:dyDescent="0.4"/>
  <cols>
    <col min="1" max="2" width="8.796875" style="1"/>
    <col min="3" max="3" width="10.19921875" style="1" bestFit="1" customWidth="1"/>
    <col min="4" max="4" width="13.59765625" style="1" customWidth="1"/>
    <col min="5" max="5" width="9.796875" style="1" customWidth="1"/>
    <col min="6" max="16384" width="8.796875" style="1"/>
  </cols>
  <sheetData>
    <row r="2" spans="2:6" x14ac:dyDescent="0.4">
      <c r="B2" s="1" t="s">
        <v>206</v>
      </c>
      <c r="C2" s="1" t="s">
        <v>205</v>
      </c>
      <c r="D2" s="1" t="s">
        <v>204</v>
      </c>
      <c r="E2" s="1" t="s">
        <v>927</v>
      </c>
      <c r="F2" s="1" t="s">
        <v>203</v>
      </c>
    </row>
    <row r="3" spans="2:6" x14ac:dyDescent="0.4">
      <c r="B3" s="1" t="s">
        <v>41</v>
      </c>
      <c r="C3" s="1">
        <v>2018</v>
      </c>
      <c r="D3" s="1" t="s">
        <v>537</v>
      </c>
      <c r="E3" s="8">
        <f>150/4</f>
        <v>37.5</v>
      </c>
      <c r="F3" s="1">
        <v>3.7370000000000001</v>
      </c>
    </row>
    <row r="4" spans="2:6" x14ac:dyDescent="0.4">
      <c r="B4" s="1" t="s">
        <v>35</v>
      </c>
      <c r="C4" s="1">
        <v>2018</v>
      </c>
      <c r="D4" s="1" t="s">
        <v>457</v>
      </c>
      <c r="E4" s="8">
        <v>28.75</v>
      </c>
      <c r="F4" s="1">
        <v>5.4870000000000001</v>
      </c>
    </row>
    <row r="5" spans="2:6" x14ac:dyDescent="0.4">
      <c r="B5" s="1" t="s">
        <v>38</v>
      </c>
      <c r="C5" s="1">
        <v>2018</v>
      </c>
      <c r="D5" s="7" t="s">
        <v>124</v>
      </c>
      <c r="E5" s="8">
        <f>100/4</f>
        <v>25</v>
      </c>
      <c r="F5" s="7">
        <v>4.4379999999999997</v>
      </c>
    </row>
    <row r="6" spans="2:6" x14ac:dyDescent="0.4">
      <c r="B6" s="1" t="s">
        <v>12</v>
      </c>
      <c r="C6" s="1">
        <v>2018</v>
      </c>
      <c r="D6" s="1" t="s">
        <v>537</v>
      </c>
      <c r="E6" s="8">
        <v>24.5</v>
      </c>
      <c r="F6" s="1">
        <v>5.1619999999999999</v>
      </c>
    </row>
    <row r="7" spans="2:6" x14ac:dyDescent="0.4">
      <c r="B7" s="1" t="s">
        <v>29</v>
      </c>
      <c r="C7" s="1">
        <v>2018</v>
      </c>
      <c r="D7" s="7" t="s">
        <v>124</v>
      </c>
      <c r="E7" s="8">
        <v>23</v>
      </c>
      <c r="F7" s="1">
        <v>5.2149999999999999</v>
      </c>
    </row>
    <row r="8" spans="2:6" x14ac:dyDescent="0.4">
      <c r="B8" s="1" t="s">
        <v>27</v>
      </c>
      <c r="C8" s="1">
        <v>2018</v>
      </c>
      <c r="D8" s="1" t="s">
        <v>371</v>
      </c>
      <c r="E8" s="8">
        <v>21.25</v>
      </c>
      <c r="F8" s="1">
        <v>5.29</v>
      </c>
    </row>
    <row r="9" spans="2:6" x14ac:dyDescent="0.4">
      <c r="B9" s="1" t="s">
        <v>611</v>
      </c>
      <c r="C9" s="1">
        <v>2018</v>
      </c>
      <c r="D9" s="1" t="s">
        <v>612</v>
      </c>
      <c r="E9" s="8">
        <v>21</v>
      </c>
      <c r="F9" s="1">
        <v>0.43099999999999999</v>
      </c>
    </row>
    <row r="10" spans="2:6" x14ac:dyDescent="0.4">
      <c r="B10" s="1" t="s">
        <v>125</v>
      </c>
      <c r="C10" s="1">
        <v>2018</v>
      </c>
      <c r="D10" s="7" t="s">
        <v>124</v>
      </c>
      <c r="E10" s="8">
        <v>20</v>
      </c>
      <c r="F10" s="7">
        <v>2.9580000000000002</v>
      </c>
    </row>
    <row r="11" spans="2:6" x14ac:dyDescent="0.4">
      <c r="B11" s="1" t="s">
        <v>694</v>
      </c>
      <c r="C11" s="1">
        <v>2018</v>
      </c>
      <c r="D11" s="1" t="s">
        <v>695</v>
      </c>
      <c r="E11" s="8">
        <v>15</v>
      </c>
      <c r="F11" s="1">
        <v>6.7229999999999999</v>
      </c>
    </row>
    <row r="12" spans="2:6" x14ac:dyDescent="0.4">
      <c r="B12" s="1" t="s">
        <v>207</v>
      </c>
      <c r="C12" s="1">
        <v>2018</v>
      </c>
      <c r="D12" s="1" t="s">
        <v>208</v>
      </c>
      <c r="E12" s="8">
        <v>14</v>
      </c>
      <c r="F12" s="1">
        <v>5.4269999999999996</v>
      </c>
    </row>
    <row r="13" spans="2:6" x14ac:dyDescent="0.4">
      <c r="B13" s="1" t="s">
        <v>370</v>
      </c>
      <c r="C13" s="1">
        <v>2018</v>
      </c>
      <c r="D13" s="1" t="s">
        <v>371</v>
      </c>
      <c r="E13" s="8">
        <v>14</v>
      </c>
      <c r="F13" s="1">
        <v>3.9089999999999998</v>
      </c>
    </row>
    <row r="14" spans="2:6" x14ac:dyDescent="0.4">
      <c r="B14" s="1" t="s">
        <v>287</v>
      </c>
      <c r="C14" s="1">
        <v>2018</v>
      </c>
      <c r="D14" s="1" t="s">
        <v>288</v>
      </c>
      <c r="E14" s="8">
        <v>13.5</v>
      </c>
      <c r="F14" s="1">
        <v>6.8310000000000004</v>
      </c>
    </row>
    <row r="15" spans="2:6" x14ac:dyDescent="0.4">
      <c r="B15" s="1" t="s">
        <v>126</v>
      </c>
      <c r="C15" s="1">
        <v>2018</v>
      </c>
      <c r="D15" s="7" t="s">
        <v>124</v>
      </c>
      <c r="E15" s="8">
        <v>22.5</v>
      </c>
      <c r="F15" s="7">
        <v>1.7999999999999999E-2</v>
      </c>
    </row>
    <row r="16" spans="2:6" x14ac:dyDescent="0.4">
      <c r="B16" s="1" t="s">
        <v>696</v>
      </c>
      <c r="C16" s="1">
        <v>2018</v>
      </c>
      <c r="D16" s="1" t="s">
        <v>695</v>
      </c>
      <c r="E16" s="8">
        <v>12.5</v>
      </c>
      <c r="F16" s="1">
        <v>2.024</v>
      </c>
    </row>
    <row r="17" spans="2:6" x14ac:dyDescent="0.4">
      <c r="B17" s="1" t="s">
        <v>372</v>
      </c>
      <c r="C17" s="1">
        <v>2018</v>
      </c>
      <c r="D17" s="1" t="s">
        <v>371</v>
      </c>
      <c r="E17" s="8">
        <v>12</v>
      </c>
      <c r="F17" s="1">
        <v>3.7789999999999999</v>
      </c>
    </row>
    <row r="18" spans="2:6" x14ac:dyDescent="0.4">
      <c r="B18" s="1" t="s">
        <v>458</v>
      </c>
      <c r="C18" s="1">
        <v>2018</v>
      </c>
      <c r="D18" s="1" t="s">
        <v>457</v>
      </c>
      <c r="E18" s="8">
        <v>12</v>
      </c>
      <c r="F18" s="1">
        <v>5.0270000000000001</v>
      </c>
    </row>
    <row r="19" spans="2:6" x14ac:dyDescent="0.4">
      <c r="B19" s="1" t="s">
        <v>613</v>
      </c>
      <c r="C19" s="1">
        <v>2018</v>
      </c>
      <c r="D19" s="1" t="s">
        <v>612</v>
      </c>
      <c r="E19" s="8">
        <v>12</v>
      </c>
      <c r="F19" s="1">
        <v>2.0150000000000001</v>
      </c>
    </row>
    <row r="20" spans="2:6" x14ac:dyDescent="0.4">
      <c r="B20" s="1" t="s">
        <v>33</v>
      </c>
      <c r="C20" s="1">
        <v>2018</v>
      </c>
      <c r="D20" s="1" t="s">
        <v>853</v>
      </c>
      <c r="E20" s="8">
        <v>12</v>
      </c>
      <c r="F20" s="1">
        <v>3.5209999999999999</v>
      </c>
    </row>
    <row r="21" spans="2:6" x14ac:dyDescent="0.4">
      <c r="B21" s="1" t="s">
        <v>538</v>
      </c>
      <c r="C21" s="1">
        <v>2018</v>
      </c>
      <c r="D21" s="1" t="s">
        <v>537</v>
      </c>
      <c r="E21" s="8">
        <v>11.1</v>
      </c>
      <c r="F21" s="1">
        <v>2.9460000000000002</v>
      </c>
    </row>
    <row r="22" spans="2:6" x14ac:dyDescent="0.4">
      <c r="B22" s="1" t="s">
        <v>8</v>
      </c>
      <c r="C22" s="1">
        <v>2018</v>
      </c>
      <c r="D22" s="1" t="s">
        <v>208</v>
      </c>
      <c r="E22" s="8">
        <v>10</v>
      </c>
      <c r="F22" s="1">
        <v>1.946</v>
      </c>
    </row>
    <row r="23" spans="2:6" x14ac:dyDescent="0.4">
      <c r="B23" s="1" t="s">
        <v>289</v>
      </c>
      <c r="C23" s="1">
        <v>2018</v>
      </c>
      <c r="D23" s="1" t="s">
        <v>288</v>
      </c>
      <c r="E23" s="8">
        <v>10</v>
      </c>
      <c r="F23" s="1">
        <v>-2.2109999999999999</v>
      </c>
    </row>
    <row r="24" spans="2:6" x14ac:dyDescent="0.4">
      <c r="B24" s="1" t="s">
        <v>25</v>
      </c>
      <c r="C24" s="1">
        <v>2018</v>
      </c>
      <c r="D24" s="1" t="s">
        <v>457</v>
      </c>
      <c r="E24" s="8">
        <v>10</v>
      </c>
      <c r="F24" s="1">
        <v>0.875</v>
      </c>
    </row>
    <row r="25" spans="2:6" x14ac:dyDescent="0.4">
      <c r="B25" s="1" t="s">
        <v>34</v>
      </c>
      <c r="C25" s="1">
        <v>2018</v>
      </c>
      <c r="D25" s="1" t="s">
        <v>537</v>
      </c>
      <c r="E25" s="8">
        <v>10</v>
      </c>
      <c r="F25" s="1">
        <v>2.8420000000000001</v>
      </c>
    </row>
    <row r="26" spans="2:6" x14ac:dyDescent="0.4">
      <c r="B26" s="1" t="s">
        <v>209</v>
      </c>
      <c r="C26" s="1">
        <v>2018</v>
      </c>
      <c r="D26" s="1" t="s">
        <v>208</v>
      </c>
      <c r="E26" s="8">
        <v>9.5</v>
      </c>
      <c r="F26" s="1">
        <v>2.867</v>
      </c>
    </row>
    <row r="27" spans="2:6" x14ac:dyDescent="0.4">
      <c r="B27" s="1" t="s">
        <v>539</v>
      </c>
      <c r="C27" s="1">
        <v>2018</v>
      </c>
      <c r="D27" s="1" t="s">
        <v>537</v>
      </c>
      <c r="E27" s="8">
        <v>9</v>
      </c>
      <c r="F27" s="1">
        <v>2.327</v>
      </c>
    </row>
    <row r="28" spans="2:6" x14ac:dyDescent="0.4">
      <c r="B28" s="1" t="s">
        <v>373</v>
      </c>
      <c r="C28" s="1">
        <v>2018</v>
      </c>
      <c r="D28" s="1" t="s">
        <v>371</v>
      </c>
      <c r="E28" s="8">
        <v>8.5</v>
      </c>
      <c r="F28" s="1">
        <v>1.8959999999999999</v>
      </c>
    </row>
    <row r="29" spans="2:6" x14ac:dyDescent="0.4">
      <c r="B29" s="1" t="s">
        <v>854</v>
      </c>
      <c r="C29" s="1">
        <v>2018</v>
      </c>
      <c r="D29" s="1" t="s">
        <v>853</v>
      </c>
      <c r="E29" s="8">
        <v>8.5</v>
      </c>
      <c r="F29" s="1">
        <v>3.5649999999999999</v>
      </c>
    </row>
    <row r="30" spans="2:6" x14ac:dyDescent="0.4">
      <c r="B30" s="1" t="s">
        <v>210</v>
      </c>
      <c r="C30" s="1">
        <v>2018</v>
      </c>
      <c r="D30" s="1" t="s">
        <v>208</v>
      </c>
      <c r="E30" s="8">
        <v>8</v>
      </c>
      <c r="F30" s="1">
        <v>-0.48799999999999999</v>
      </c>
    </row>
    <row r="31" spans="2:6" x14ac:dyDescent="0.4">
      <c r="B31" s="1" t="s">
        <v>459</v>
      </c>
      <c r="C31" s="1">
        <v>2018</v>
      </c>
      <c r="D31" s="1" t="s">
        <v>457</v>
      </c>
      <c r="E31" s="8">
        <v>8</v>
      </c>
      <c r="F31" s="1">
        <v>1.446</v>
      </c>
    </row>
    <row r="32" spans="2:6" x14ac:dyDescent="0.4">
      <c r="B32" s="1" t="s">
        <v>460</v>
      </c>
      <c r="C32" s="1">
        <v>2018</v>
      </c>
      <c r="D32" s="1" t="s">
        <v>457</v>
      </c>
      <c r="E32" s="8">
        <v>8</v>
      </c>
      <c r="F32" s="1">
        <v>1.2529999999999999</v>
      </c>
    </row>
    <row r="33" spans="2:6" x14ac:dyDescent="0.4">
      <c r="B33" s="1" t="s">
        <v>461</v>
      </c>
      <c r="C33" s="1">
        <v>2018</v>
      </c>
      <c r="D33" s="1" t="s">
        <v>457</v>
      </c>
      <c r="E33" s="8">
        <v>8</v>
      </c>
      <c r="F33" s="1">
        <v>6.3879999999999999</v>
      </c>
    </row>
    <row r="34" spans="2:6" x14ac:dyDescent="0.4">
      <c r="B34" s="1" t="s">
        <v>855</v>
      </c>
      <c r="C34" s="1">
        <v>2018</v>
      </c>
      <c r="D34" s="1" t="s">
        <v>853</v>
      </c>
      <c r="E34" s="8">
        <v>8</v>
      </c>
      <c r="F34" s="1">
        <v>6.31</v>
      </c>
    </row>
    <row r="35" spans="2:6" x14ac:dyDescent="0.4">
      <c r="B35" s="1" t="s">
        <v>127</v>
      </c>
      <c r="C35" s="1">
        <v>2018</v>
      </c>
      <c r="D35" s="7" t="s">
        <v>124</v>
      </c>
      <c r="E35" s="8">
        <v>7.5</v>
      </c>
      <c r="F35" s="7">
        <v>3.754</v>
      </c>
    </row>
    <row r="36" spans="2:6" x14ac:dyDescent="0.4">
      <c r="B36" s="1" t="s">
        <v>771</v>
      </c>
      <c r="C36" s="1">
        <v>2018</v>
      </c>
      <c r="D36" s="1" t="s">
        <v>772</v>
      </c>
      <c r="E36" s="8">
        <v>7.5</v>
      </c>
      <c r="F36" s="1">
        <v>0.94099999999999995</v>
      </c>
    </row>
    <row r="37" spans="2:6" x14ac:dyDescent="0.4">
      <c r="B37" s="1" t="s">
        <v>540</v>
      </c>
      <c r="C37" s="1">
        <v>2018</v>
      </c>
      <c r="D37" s="1" t="s">
        <v>537</v>
      </c>
      <c r="E37" s="8">
        <v>7.3</v>
      </c>
      <c r="F37" s="1">
        <v>3.2530000000000001</v>
      </c>
    </row>
    <row r="38" spans="2:6" x14ac:dyDescent="0.4">
      <c r="B38" s="1" t="s">
        <v>128</v>
      </c>
      <c r="C38" s="1">
        <v>2018</v>
      </c>
      <c r="D38" s="7" t="s">
        <v>124</v>
      </c>
      <c r="E38" s="8">
        <v>7</v>
      </c>
      <c r="F38" s="7">
        <v>0.70399999999999996</v>
      </c>
    </row>
    <row r="39" spans="2:6" x14ac:dyDescent="0.4">
      <c r="B39" s="1" t="s">
        <v>211</v>
      </c>
      <c r="C39" s="1">
        <v>2018</v>
      </c>
      <c r="D39" s="1" t="s">
        <v>208</v>
      </c>
      <c r="E39" s="8">
        <v>7</v>
      </c>
      <c r="F39" s="1">
        <v>1.8240000000000001</v>
      </c>
    </row>
    <row r="40" spans="2:6" x14ac:dyDescent="0.4">
      <c r="B40" s="1" t="s">
        <v>24</v>
      </c>
      <c r="C40" s="1">
        <v>2018</v>
      </c>
      <c r="D40" s="1" t="s">
        <v>208</v>
      </c>
      <c r="E40" s="8">
        <v>7</v>
      </c>
      <c r="F40" s="1">
        <v>1.4079999999999999</v>
      </c>
    </row>
    <row r="41" spans="2:6" x14ac:dyDescent="0.4">
      <c r="B41" s="1" t="s">
        <v>290</v>
      </c>
      <c r="C41" s="1">
        <v>2018</v>
      </c>
      <c r="D41" s="1" t="s">
        <v>288</v>
      </c>
      <c r="E41" s="8">
        <v>7</v>
      </c>
      <c r="F41" s="1">
        <v>4.1219999999999999</v>
      </c>
    </row>
    <row r="42" spans="2:6" x14ac:dyDescent="0.4">
      <c r="B42" s="1" t="s">
        <v>291</v>
      </c>
      <c r="C42" s="1">
        <v>2018</v>
      </c>
      <c r="D42" s="1" t="s">
        <v>288</v>
      </c>
      <c r="E42" s="8">
        <v>7</v>
      </c>
      <c r="F42" s="1">
        <v>-0.75800000000000001</v>
      </c>
    </row>
    <row r="43" spans="2:6" x14ac:dyDescent="0.4">
      <c r="B43" s="1" t="s">
        <v>541</v>
      </c>
      <c r="C43" s="1">
        <v>2018</v>
      </c>
      <c r="D43" s="1" t="s">
        <v>537</v>
      </c>
      <c r="E43" s="8">
        <v>7</v>
      </c>
      <c r="F43" s="1">
        <v>2.2360000000000002</v>
      </c>
    </row>
    <row r="44" spans="2:6" x14ac:dyDescent="0.4">
      <c r="B44" s="1" t="s">
        <v>1</v>
      </c>
      <c r="C44" s="1">
        <v>2018</v>
      </c>
      <c r="D44" s="1" t="s">
        <v>612</v>
      </c>
      <c r="E44" s="8">
        <v>7</v>
      </c>
      <c r="F44" s="1">
        <v>1.276</v>
      </c>
    </row>
    <row r="45" spans="2:6" x14ac:dyDescent="0.4">
      <c r="B45" s="1" t="s">
        <v>773</v>
      </c>
      <c r="C45" s="1">
        <v>2018</v>
      </c>
      <c r="D45" s="1" t="s">
        <v>772</v>
      </c>
      <c r="E45" s="8">
        <v>7</v>
      </c>
      <c r="F45" s="1">
        <v>1.1220000000000001</v>
      </c>
    </row>
    <row r="46" spans="2:6" x14ac:dyDescent="0.4">
      <c r="B46" s="1" t="s">
        <v>129</v>
      </c>
      <c r="C46" s="1">
        <v>2018</v>
      </c>
      <c r="D46" s="7" t="s">
        <v>124</v>
      </c>
      <c r="E46" s="8">
        <v>6.5</v>
      </c>
      <c r="F46" s="7">
        <v>2.6360000000000001</v>
      </c>
    </row>
    <row r="47" spans="2:6" x14ac:dyDescent="0.4">
      <c r="B47" s="1" t="s">
        <v>9</v>
      </c>
      <c r="C47" s="1">
        <v>2018</v>
      </c>
      <c r="D47" s="1" t="s">
        <v>288</v>
      </c>
      <c r="E47" s="8">
        <v>6.5</v>
      </c>
      <c r="F47" s="1">
        <v>3.581</v>
      </c>
    </row>
    <row r="48" spans="2:6" x14ac:dyDescent="0.4">
      <c r="B48" s="1" t="s">
        <v>697</v>
      </c>
      <c r="C48" s="1">
        <v>2018</v>
      </c>
      <c r="D48" s="1" t="s">
        <v>695</v>
      </c>
      <c r="E48" s="8">
        <v>6.5</v>
      </c>
      <c r="F48" s="1">
        <v>5.915</v>
      </c>
    </row>
    <row r="49" spans="2:6" x14ac:dyDescent="0.4">
      <c r="B49" s="1" t="s">
        <v>10</v>
      </c>
      <c r="C49" s="1">
        <v>2018</v>
      </c>
      <c r="D49" s="7" t="s">
        <v>124</v>
      </c>
      <c r="E49" s="8">
        <v>6</v>
      </c>
      <c r="F49" s="7">
        <v>2.4670000000000001</v>
      </c>
    </row>
    <row r="50" spans="2:6" x14ac:dyDescent="0.4">
      <c r="B50" s="1" t="s">
        <v>292</v>
      </c>
      <c r="C50" s="1">
        <v>2018</v>
      </c>
      <c r="D50" s="1" t="s">
        <v>288</v>
      </c>
      <c r="E50" s="8">
        <v>6</v>
      </c>
      <c r="F50" s="1">
        <v>6.6849999999999996</v>
      </c>
    </row>
    <row r="51" spans="2:6" x14ac:dyDescent="0.4">
      <c r="B51" s="1" t="s">
        <v>374</v>
      </c>
      <c r="C51" s="1">
        <v>2018</v>
      </c>
      <c r="D51" s="1" t="s">
        <v>371</v>
      </c>
      <c r="E51" s="8">
        <v>6</v>
      </c>
      <c r="F51" s="1">
        <v>1.5089999999999999</v>
      </c>
    </row>
    <row r="52" spans="2:6" x14ac:dyDescent="0.4">
      <c r="B52" s="1" t="s">
        <v>462</v>
      </c>
      <c r="C52" s="1">
        <v>2018</v>
      </c>
      <c r="D52" s="1" t="s">
        <v>457</v>
      </c>
      <c r="E52" s="8">
        <v>6</v>
      </c>
      <c r="F52" s="1">
        <v>-0.46200000000000002</v>
      </c>
    </row>
    <row r="53" spans="2:6" x14ac:dyDescent="0.4">
      <c r="B53" s="1" t="s">
        <v>698</v>
      </c>
      <c r="C53" s="1">
        <v>2018</v>
      </c>
      <c r="D53" s="1" t="s">
        <v>695</v>
      </c>
      <c r="E53" s="8">
        <v>6</v>
      </c>
      <c r="F53" s="1">
        <v>0.39100000000000001</v>
      </c>
    </row>
    <row r="54" spans="2:6" x14ac:dyDescent="0.4">
      <c r="B54" s="1" t="s">
        <v>856</v>
      </c>
      <c r="C54" s="1">
        <v>2018</v>
      </c>
      <c r="D54" s="1" t="s">
        <v>853</v>
      </c>
      <c r="E54" s="8">
        <v>6</v>
      </c>
      <c r="F54" s="1">
        <v>3.165</v>
      </c>
    </row>
    <row r="55" spans="2:6" x14ac:dyDescent="0.4">
      <c r="B55" s="1" t="s">
        <v>293</v>
      </c>
      <c r="C55" s="1">
        <v>2018</v>
      </c>
      <c r="D55" s="1" t="s">
        <v>288</v>
      </c>
      <c r="E55" s="8">
        <v>5.5</v>
      </c>
      <c r="F55" s="1">
        <v>3.355</v>
      </c>
    </row>
    <row r="56" spans="2:6" x14ac:dyDescent="0.4">
      <c r="B56" s="1" t="s">
        <v>130</v>
      </c>
      <c r="C56" s="1">
        <v>2018</v>
      </c>
      <c r="D56" s="7" t="s">
        <v>124</v>
      </c>
      <c r="E56" s="8">
        <v>5</v>
      </c>
      <c r="F56" s="7">
        <v>1.5509999999999999</v>
      </c>
    </row>
    <row r="57" spans="2:6" x14ac:dyDescent="0.4">
      <c r="B57" s="1" t="s">
        <v>294</v>
      </c>
      <c r="C57" s="1">
        <v>2018</v>
      </c>
      <c r="D57" s="1" t="s">
        <v>288</v>
      </c>
      <c r="E57" s="8">
        <v>5</v>
      </c>
      <c r="F57" s="1">
        <v>-0.54800000000000004</v>
      </c>
    </row>
    <row r="58" spans="2:6" x14ac:dyDescent="0.4">
      <c r="B58" s="1" t="s">
        <v>375</v>
      </c>
      <c r="C58" s="1">
        <v>2018</v>
      </c>
      <c r="D58" s="1" t="s">
        <v>371</v>
      </c>
      <c r="E58" s="8">
        <v>5</v>
      </c>
      <c r="F58" s="1">
        <v>5.351</v>
      </c>
    </row>
    <row r="59" spans="2:6" x14ac:dyDescent="0.4">
      <c r="B59" s="1" t="s">
        <v>463</v>
      </c>
      <c r="C59" s="1">
        <v>2018</v>
      </c>
      <c r="D59" s="1" t="s">
        <v>457</v>
      </c>
      <c r="E59" s="8">
        <v>5</v>
      </c>
      <c r="F59" s="1">
        <v>-6.2E-2</v>
      </c>
    </row>
    <row r="60" spans="2:6" x14ac:dyDescent="0.4">
      <c r="B60" s="1" t="s">
        <v>542</v>
      </c>
      <c r="C60" s="1">
        <v>2018</v>
      </c>
      <c r="D60" s="1" t="s">
        <v>537</v>
      </c>
      <c r="E60" s="8">
        <v>5</v>
      </c>
      <c r="F60" s="1">
        <v>0.62</v>
      </c>
    </row>
    <row r="61" spans="2:6" x14ac:dyDescent="0.4">
      <c r="B61" s="1" t="s">
        <v>614</v>
      </c>
      <c r="C61" s="1">
        <v>2018</v>
      </c>
      <c r="D61" s="1" t="s">
        <v>612</v>
      </c>
      <c r="E61" s="8">
        <v>5</v>
      </c>
      <c r="F61" s="1">
        <v>-3.2000000000000001E-2</v>
      </c>
    </row>
    <row r="62" spans="2:6" x14ac:dyDescent="0.4">
      <c r="B62" s="1" t="s">
        <v>699</v>
      </c>
      <c r="C62" s="1">
        <v>2018</v>
      </c>
      <c r="D62" s="1" t="s">
        <v>695</v>
      </c>
      <c r="E62" s="8">
        <v>5</v>
      </c>
      <c r="F62" s="1">
        <v>0.99099999999999999</v>
      </c>
    </row>
    <row r="63" spans="2:6" x14ac:dyDescent="0.4">
      <c r="B63" s="1" t="s">
        <v>14</v>
      </c>
      <c r="C63" s="1">
        <v>2018</v>
      </c>
      <c r="D63" s="1" t="s">
        <v>772</v>
      </c>
      <c r="E63" s="8">
        <v>5</v>
      </c>
      <c r="F63" s="1">
        <v>1.6E-2</v>
      </c>
    </row>
    <row r="64" spans="2:6" x14ac:dyDescent="0.4">
      <c r="B64" s="1" t="s">
        <v>774</v>
      </c>
      <c r="C64" s="1">
        <v>2018</v>
      </c>
      <c r="D64" s="1" t="s">
        <v>772</v>
      </c>
      <c r="E64" s="8">
        <v>5</v>
      </c>
      <c r="F64" s="1">
        <v>2.327</v>
      </c>
    </row>
    <row r="65" spans="2:6" x14ac:dyDescent="0.4">
      <c r="B65" s="1" t="s">
        <v>857</v>
      </c>
      <c r="C65" s="1">
        <v>2018</v>
      </c>
      <c r="D65" s="1" t="s">
        <v>853</v>
      </c>
      <c r="E65" s="8">
        <v>5</v>
      </c>
      <c r="F65" s="1">
        <v>4.53</v>
      </c>
    </row>
    <row r="66" spans="2:6" x14ac:dyDescent="0.4">
      <c r="B66" s="1" t="s">
        <v>615</v>
      </c>
      <c r="C66" s="1">
        <v>2018</v>
      </c>
      <c r="D66" s="1" t="s">
        <v>612</v>
      </c>
      <c r="E66" s="8">
        <v>4.75</v>
      </c>
      <c r="F66" s="1">
        <v>1.4370000000000001</v>
      </c>
    </row>
    <row r="67" spans="2:6" x14ac:dyDescent="0.4">
      <c r="B67" s="1" t="s">
        <v>295</v>
      </c>
      <c r="C67" s="1">
        <v>2018</v>
      </c>
      <c r="D67" s="1" t="s">
        <v>288</v>
      </c>
      <c r="E67" s="8">
        <v>4.7</v>
      </c>
      <c r="F67" s="1">
        <v>6.27</v>
      </c>
    </row>
    <row r="68" spans="2:6" x14ac:dyDescent="0.4">
      <c r="B68" s="1" t="s">
        <v>616</v>
      </c>
      <c r="C68" s="1">
        <v>2018</v>
      </c>
      <c r="D68" s="1" t="s">
        <v>612</v>
      </c>
      <c r="E68" s="8">
        <v>4.5</v>
      </c>
      <c r="F68" s="1">
        <v>2.94</v>
      </c>
    </row>
    <row r="69" spans="2:6" x14ac:dyDescent="0.4">
      <c r="B69" s="1" t="s">
        <v>617</v>
      </c>
      <c r="C69" s="1">
        <v>2018</v>
      </c>
      <c r="D69" s="1" t="s">
        <v>612</v>
      </c>
      <c r="E69" s="8">
        <v>4.5</v>
      </c>
      <c r="F69" s="1">
        <v>0.224</v>
      </c>
    </row>
    <row r="70" spans="2:6" x14ac:dyDescent="0.4">
      <c r="B70" s="1" t="s">
        <v>775</v>
      </c>
      <c r="C70" s="1">
        <v>2018</v>
      </c>
      <c r="D70" s="1" t="s">
        <v>772</v>
      </c>
      <c r="E70" s="8">
        <v>4.3</v>
      </c>
      <c r="F70" s="1">
        <v>5.3559999999999999</v>
      </c>
    </row>
    <row r="71" spans="2:6" x14ac:dyDescent="0.4">
      <c r="B71" s="1" t="s">
        <v>17</v>
      </c>
      <c r="C71" s="1">
        <v>2018</v>
      </c>
      <c r="D71" s="1" t="s">
        <v>124</v>
      </c>
      <c r="E71" s="8">
        <v>4</v>
      </c>
      <c r="F71" s="1">
        <v>2.3639999999999999</v>
      </c>
    </row>
    <row r="72" spans="2:6" x14ac:dyDescent="0.4">
      <c r="B72" s="1" t="s">
        <v>212</v>
      </c>
      <c r="C72" s="1">
        <v>2018</v>
      </c>
      <c r="D72" s="1" t="s">
        <v>208</v>
      </c>
      <c r="E72" s="8">
        <v>4</v>
      </c>
      <c r="F72" s="1">
        <v>-0.16800000000000001</v>
      </c>
    </row>
    <row r="73" spans="2:6" x14ac:dyDescent="0.4">
      <c r="B73" s="1" t="s">
        <v>28</v>
      </c>
      <c r="C73" s="1">
        <v>2018</v>
      </c>
      <c r="D73" s="1" t="s">
        <v>288</v>
      </c>
      <c r="E73" s="8">
        <v>4</v>
      </c>
      <c r="F73" s="1">
        <v>0.34599999999999997</v>
      </c>
    </row>
    <row r="74" spans="2:6" x14ac:dyDescent="0.4">
      <c r="B74" s="1" t="s">
        <v>376</v>
      </c>
      <c r="C74" s="1">
        <v>2018</v>
      </c>
      <c r="D74" s="1" t="s">
        <v>371</v>
      </c>
      <c r="E74" s="8">
        <v>4</v>
      </c>
      <c r="F74" s="1">
        <v>-0.13600000000000001</v>
      </c>
    </row>
    <row r="75" spans="2:6" x14ac:dyDescent="0.4">
      <c r="B75" s="1" t="s">
        <v>543</v>
      </c>
      <c r="C75" s="1">
        <v>2018</v>
      </c>
      <c r="D75" s="1" t="s">
        <v>537</v>
      </c>
      <c r="E75" s="8">
        <v>4</v>
      </c>
      <c r="F75" s="1">
        <v>0.34399999999999997</v>
      </c>
    </row>
    <row r="76" spans="2:6" x14ac:dyDescent="0.4">
      <c r="B76" s="1" t="s">
        <v>618</v>
      </c>
      <c r="C76" s="1">
        <v>2018</v>
      </c>
      <c r="D76" s="1" t="s">
        <v>612</v>
      </c>
      <c r="E76" s="8">
        <v>4</v>
      </c>
      <c r="F76" s="1">
        <v>1.8140000000000001</v>
      </c>
    </row>
    <row r="77" spans="2:6" x14ac:dyDescent="0.4">
      <c r="B77" s="1" t="s">
        <v>619</v>
      </c>
      <c r="C77" s="1">
        <v>2018</v>
      </c>
      <c r="D77" s="1" t="s">
        <v>612</v>
      </c>
      <c r="E77" s="8">
        <v>4</v>
      </c>
      <c r="F77" s="1">
        <v>2.988</v>
      </c>
    </row>
    <row r="78" spans="2:6" x14ac:dyDescent="0.4">
      <c r="B78" s="1" t="s">
        <v>620</v>
      </c>
      <c r="C78" s="1">
        <v>2018</v>
      </c>
      <c r="D78" s="1" t="s">
        <v>612</v>
      </c>
      <c r="E78" s="8">
        <v>4</v>
      </c>
      <c r="F78" s="1">
        <v>4.8140000000000001</v>
      </c>
    </row>
    <row r="79" spans="2:6" x14ac:dyDescent="0.4">
      <c r="B79" s="1" t="s">
        <v>7</v>
      </c>
      <c r="C79" s="1">
        <v>2018</v>
      </c>
      <c r="D79" s="1" t="s">
        <v>853</v>
      </c>
      <c r="E79" s="8">
        <v>4</v>
      </c>
      <c r="F79" s="1">
        <v>0.54600000000000004</v>
      </c>
    </row>
    <row r="80" spans="2:6" x14ac:dyDescent="0.4">
      <c r="B80" s="1" t="s">
        <v>700</v>
      </c>
      <c r="C80" s="1">
        <v>2018</v>
      </c>
      <c r="D80" s="1" t="s">
        <v>695</v>
      </c>
      <c r="E80" s="8">
        <v>3.8</v>
      </c>
      <c r="F80" s="1">
        <v>0.51200000000000001</v>
      </c>
    </row>
    <row r="81" spans="2:6" x14ac:dyDescent="0.4">
      <c r="B81" s="1" t="s">
        <v>296</v>
      </c>
      <c r="C81" s="1">
        <v>2018</v>
      </c>
      <c r="D81" s="1" t="s">
        <v>288</v>
      </c>
      <c r="E81" s="8">
        <v>3.7</v>
      </c>
      <c r="F81" s="1">
        <v>3.47</v>
      </c>
    </row>
    <row r="82" spans="2:6" x14ac:dyDescent="0.4">
      <c r="B82" s="1" t="s">
        <v>377</v>
      </c>
      <c r="C82" s="1">
        <v>2018</v>
      </c>
      <c r="D82" s="1" t="s">
        <v>371</v>
      </c>
      <c r="E82" s="8">
        <v>3.5</v>
      </c>
      <c r="F82" s="1">
        <v>4.1319999999999997</v>
      </c>
    </row>
    <row r="83" spans="2:6" x14ac:dyDescent="0.4">
      <c r="B83" s="1" t="s">
        <v>39</v>
      </c>
      <c r="C83" s="1">
        <v>2018</v>
      </c>
      <c r="D83" s="1" t="s">
        <v>457</v>
      </c>
      <c r="E83" s="8">
        <v>3.5</v>
      </c>
    </row>
    <row r="84" spans="2:6" x14ac:dyDescent="0.4">
      <c r="B84" s="1" t="s">
        <v>31</v>
      </c>
      <c r="C84" s="1">
        <v>2018</v>
      </c>
      <c r="D84" s="1" t="s">
        <v>612</v>
      </c>
      <c r="E84" s="8">
        <v>3.5</v>
      </c>
      <c r="F84" s="1">
        <v>0.499</v>
      </c>
    </row>
    <row r="85" spans="2:6" x14ac:dyDescent="0.4">
      <c r="B85" s="1" t="s">
        <v>701</v>
      </c>
      <c r="C85" s="1">
        <v>2018</v>
      </c>
      <c r="D85" s="1" t="s">
        <v>695</v>
      </c>
      <c r="E85" s="8">
        <v>3.5</v>
      </c>
      <c r="F85" s="1">
        <v>1.66</v>
      </c>
    </row>
    <row r="86" spans="2:6" x14ac:dyDescent="0.4">
      <c r="B86" s="1" t="s">
        <v>131</v>
      </c>
      <c r="C86" s="1">
        <v>2018</v>
      </c>
      <c r="D86" s="1" t="s">
        <v>124</v>
      </c>
      <c r="E86" s="8">
        <v>3.2</v>
      </c>
      <c r="F86" s="1">
        <v>4.4279999999999999</v>
      </c>
    </row>
    <row r="87" spans="2:6" x14ac:dyDescent="0.4">
      <c r="B87" s="1" t="s">
        <v>702</v>
      </c>
      <c r="C87" s="1">
        <v>2018</v>
      </c>
      <c r="D87" s="1" t="s">
        <v>695</v>
      </c>
      <c r="E87" s="8">
        <v>3.2</v>
      </c>
      <c r="F87" s="1">
        <v>4.2640000000000002</v>
      </c>
    </row>
    <row r="88" spans="2:6" x14ac:dyDescent="0.4">
      <c r="B88" s="1" t="s">
        <v>776</v>
      </c>
      <c r="C88" s="1">
        <v>2018</v>
      </c>
      <c r="D88" s="1" t="s">
        <v>772</v>
      </c>
      <c r="E88" s="8">
        <v>3.2</v>
      </c>
      <c r="F88" s="1">
        <v>2.6779999999999999</v>
      </c>
    </row>
    <row r="89" spans="2:6" x14ac:dyDescent="0.4">
      <c r="B89" s="1" t="s">
        <v>126</v>
      </c>
      <c r="C89" s="1">
        <v>2018</v>
      </c>
      <c r="D89" s="1" t="s">
        <v>853</v>
      </c>
      <c r="E89" s="8">
        <v>3.1</v>
      </c>
      <c r="F89" s="1">
        <v>0.67100000000000004</v>
      </c>
    </row>
    <row r="90" spans="2:6" x14ac:dyDescent="0.4">
      <c r="B90" s="1" t="s">
        <v>37</v>
      </c>
      <c r="C90" s="1">
        <v>2018</v>
      </c>
      <c r="D90" s="1" t="s">
        <v>208</v>
      </c>
      <c r="E90" s="8">
        <v>3</v>
      </c>
      <c r="F90" s="1">
        <v>3.26</v>
      </c>
    </row>
    <row r="91" spans="2:6" x14ac:dyDescent="0.4">
      <c r="B91" s="1" t="s">
        <v>297</v>
      </c>
      <c r="C91" s="1">
        <v>2018</v>
      </c>
      <c r="D91" s="1" t="s">
        <v>288</v>
      </c>
      <c r="E91" s="8">
        <v>3</v>
      </c>
      <c r="F91" s="1">
        <v>3.2250000000000001</v>
      </c>
    </row>
    <row r="92" spans="2:6" x14ac:dyDescent="0.4">
      <c r="B92" s="1" t="s">
        <v>378</v>
      </c>
      <c r="C92" s="1">
        <v>2018</v>
      </c>
      <c r="D92" s="1" t="s">
        <v>371</v>
      </c>
      <c r="E92" s="8">
        <v>3</v>
      </c>
      <c r="F92" s="1">
        <v>1.2589999999999999</v>
      </c>
    </row>
    <row r="93" spans="2:6" x14ac:dyDescent="0.4">
      <c r="B93" s="1" t="s">
        <v>379</v>
      </c>
      <c r="C93" s="1">
        <v>2018</v>
      </c>
      <c r="D93" s="1" t="s">
        <v>371</v>
      </c>
      <c r="E93" s="8">
        <v>3</v>
      </c>
    </row>
    <row r="94" spans="2:6" x14ac:dyDescent="0.4">
      <c r="B94" s="1" t="s">
        <v>13</v>
      </c>
      <c r="C94" s="1">
        <v>2018</v>
      </c>
      <c r="D94" s="1" t="s">
        <v>371</v>
      </c>
      <c r="E94" s="8">
        <v>3</v>
      </c>
      <c r="F94" s="1">
        <v>0.16500000000000001</v>
      </c>
    </row>
    <row r="95" spans="2:6" x14ac:dyDescent="0.4">
      <c r="B95" s="1" t="s">
        <v>380</v>
      </c>
      <c r="C95" s="1">
        <v>2018</v>
      </c>
      <c r="D95" s="1" t="s">
        <v>371</v>
      </c>
      <c r="E95" s="8">
        <v>3</v>
      </c>
      <c r="F95" s="1">
        <v>0.50800000000000001</v>
      </c>
    </row>
    <row r="96" spans="2:6" x14ac:dyDescent="0.4">
      <c r="B96" s="1" t="s">
        <v>132</v>
      </c>
      <c r="C96" s="1">
        <v>2018</v>
      </c>
      <c r="D96" s="1" t="s">
        <v>124</v>
      </c>
      <c r="E96" s="8">
        <v>2.9</v>
      </c>
      <c r="F96" s="1">
        <v>-0.24199999999999999</v>
      </c>
    </row>
    <row r="97" spans="2:6" x14ac:dyDescent="0.4">
      <c r="B97" s="1" t="s">
        <v>213</v>
      </c>
      <c r="C97" s="1">
        <v>2018</v>
      </c>
      <c r="D97" s="1" t="s">
        <v>208</v>
      </c>
      <c r="E97" s="8">
        <v>2.9</v>
      </c>
      <c r="F97" s="1">
        <v>3.3410000000000002</v>
      </c>
    </row>
    <row r="98" spans="2:6" x14ac:dyDescent="0.4">
      <c r="B98" s="1" t="s">
        <v>464</v>
      </c>
      <c r="C98" s="1">
        <v>2018</v>
      </c>
      <c r="D98" s="1" t="s">
        <v>457</v>
      </c>
      <c r="E98" s="8">
        <v>2.9</v>
      </c>
    </row>
    <row r="99" spans="2:6" x14ac:dyDescent="0.4">
      <c r="B99" s="1" t="s">
        <v>465</v>
      </c>
      <c r="C99" s="1">
        <v>2018</v>
      </c>
      <c r="D99" s="1" t="s">
        <v>457</v>
      </c>
      <c r="E99" s="8">
        <v>2.9</v>
      </c>
      <c r="F99" s="1">
        <v>3.024</v>
      </c>
    </row>
    <row r="100" spans="2:6" x14ac:dyDescent="0.4">
      <c r="B100" s="1" t="s">
        <v>133</v>
      </c>
      <c r="C100" s="1">
        <v>2018</v>
      </c>
      <c r="D100" s="1" t="s">
        <v>124</v>
      </c>
      <c r="E100" s="8">
        <v>2.8</v>
      </c>
      <c r="F100" s="1">
        <v>1.552</v>
      </c>
    </row>
    <row r="101" spans="2:6" x14ac:dyDescent="0.4">
      <c r="B101" s="1" t="s">
        <v>544</v>
      </c>
      <c r="C101" s="1">
        <v>2018</v>
      </c>
      <c r="D101" s="1" t="s">
        <v>537</v>
      </c>
      <c r="E101" s="8">
        <v>2.7</v>
      </c>
      <c r="F101" s="1">
        <v>4.8239999999999998</v>
      </c>
    </row>
    <row r="102" spans="2:6" x14ac:dyDescent="0.4">
      <c r="B102" s="1" t="s">
        <v>298</v>
      </c>
      <c r="C102" s="1">
        <v>2018</v>
      </c>
      <c r="D102" s="1" t="s">
        <v>288</v>
      </c>
      <c r="E102" s="8">
        <v>2.65</v>
      </c>
      <c r="F102" s="1">
        <v>4.0869999999999997</v>
      </c>
    </row>
    <row r="103" spans="2:6" x14ac:dyDescent="0.4">
      <c r="B103" s="1" t="s">
        <v>134</v>
      </c>
      <c r="C103" s="1">
        <v>2018</v>
      </c>
      <c r="D103" s="1" t="s">
        <v>124</v>
      </c>
      <c r="E103" s="8">
        <v>2.5</v>
      </c>
      <c r="F103" s="1">
        <v>2.4260000000000002</v>
      </c>
    </row>
    <row r="104" spans="2:6" x14ac:dyDescent="0.4">
      <c r="B104" s="1" t="s">
        <v>214</v>
      </c>
      <c r="C104" s="1">
        <v>2018</v>
      </c>
      <c r="D104" s="1" t="s">
        <v>208</v>
      </c>
      <c r="E104" s="8">
        <v>2.5</v>
      </c>
      <c r="F104" s="1">
        <v>0.56699999999999995</v>
      </c>
    </row>
    <row r="105" spans="2:6" x14ac:dyDescent="0.4">
      <c r="B105" s="1" t="s">
        <v>215</v>
      </c>
      <c r="C105" s="1">
        <v>2018</v>
      </c>
      <c r="D105" s="1" t="s">
        <v>208</v>
      </c>
      <c r="E105" s="8">
        <v>2.5</v>
      </c>
      <c r="F105" s="1">
        <v>3.8820000000000001</v>
      </c>
    </row>
    <row r="106" spans="2:6" x14ac:dyDescent="0.4">
      <c r="B106" s="1" t="s">
        <v>381</v>
      </c>
      <c r="C106" s="1">
        <v>2018</v>
      </c>
      <c r="D106" s="1" t="s">
        <v>371</v>
      </c>
      <c r="E106" s="8">
        <v>2.5</v>
      </c>
      <c r="F106" s="1">
        <v>0.69099999999999995</v>
      </c>
    </row>
    <row r="107" spans="2:6" x14ac:dyDescent="0.4">
      <c r="B107" s="1" t="s">
        <v>274</v>
      </c>
      <c r="C107" s="1">
        <v>2018</v>
      </c>
      <c r="D107" s="1" t="s">
        <v>537</v>
      </c>
      <c r="E107" s="8">
        <v>2.5</v>
      </c>
      <c r="F107" s="1">
        <v>-1.2150000000000001</v>
      </c>
    </row>
    <row r="108" spans="2:6" x14ac:dyDescent="0.4">
      <c r="B108" s="1" t="s">
        <v>0</v>
      </c>
      <c r="C108" s="1">
        <v>2018</v>
      </c>
      <c r="D108" s="1" t="s">
        <v>612</v>
      </c>
      <c r="E108" s="8">
        <v>2.5</v>
      </c>
    </row>
    <row r="109" spans="2:6" x14ac:dyDescent="0.4">
      <c r="B109" s="1" t="s">
        <v>621</v>
      </c>
      <c r="C109" s="1">
        <v>2018</v>
      </c>
      <c r="D109" s="1" t="s">
        <v>612</v>
      </c>
      <c r="E109" s="8">
        <v>2.5</v>
      </c>
      <c r="F109" s="1">
        <v>1.5089999999999999</v>
      </c>
    </row>
    <row r="110" spans="2:6" x14ac:dyDescent="0.4">
      <c r="B110" s="1" t="s">
        <v>777</v>
      </c>
      <c r="C110" s="1">
        <v>2018</v>
      </c>
      <c r="D110" s="1" t="s">
        <v>772</v>
      </c>
      <c r="E110" s="8">
        <v>2.5</v>
      </c>
      <c r="F110" s="1">
        <v>-8.6999999999999994E-2</v>
      </c>
    </row>
    <row r="111" spans="2:6" x14ac:dyDescent="0.4">
      <c r="B111" s="1" t="s">
        <v>216</v>
      </c>
      <c r="C111" s="1">
        <v>2018</v>
      </c>
      <c r="D111" s="1" t="s">
        <v>208</v>
      </c>
      <c r="E111" s="8">
        <v>2.4</v>
      </c>
      <c r="F111" s="1">
        <v>1.0629999999999999</v>
      </c>
    </row>
    <row r="112" spans="2:6" x14ac:dyDescent="0.4">
      <c r="B112" s="1" t="s">
        <v>622</v>
      </c>
      <c r="C112" s="1">
        <v>2018</v>
      </c>
      <c r="D112" s="1" t="s">
        <v>612</v>
      </c>
      <c r="E112" s="8">
        <v>2.4</v>
      </c>
      <c r="F112" s="1">
        <v>1.571</v>
      </c>
    </row>
    <row r="113" spans="2:6" x14ac:dyDescent="0.4">
      <c r="B113" s="1" t="s">
        <v>623</v>
      </c>
      <c r="C113" s="1">
        <v>2018</v>
      </c>
      <c r="D113" s="1" t="s">
        <v>612</v>
      </c>
      <c r="E113" s="8">
        <v>2.4</v>
      </c>
      <c r="F113" s="1">
        <v>0.18099999999999999</v>
      </c>
    </row>
    <row r="114" spans="2:6" x14ac:dyDescent="0.4">
      <c r="B114" s="1" t="s">
        <v>299</v>
      </c>
      <c r="C114" s="1">
        <v>2018</v>
      </c>
      <c r="D114" s="1" t="s">
        <v>288</v>
      </c>
      <c r="E114" s="8">
        <v>2.35</v>
      </c>
      <c r="F114" s="1">
        <v>3.9169999999999998</v>
      </c>
    </row>
    <row r="115" spans="2:6" x14ac:dyDescent="0.4">
      <c r="B115" s="1" t="s">
        <v>217</v>
      </c>
      <c r="C115" s="1">
        <v>2018</v>
      </c>
      <c r="D115" s="1" t="s">
        <v>208</v>
      </c>
      <c r="E115" s="8">
        <v>2.2999999999999998</v>
      </c>
      <c r="F115" s="1">
        <v>1.8819999999999999</v>
      </c>
    </row>
    <row r="116" spans="2:6" x14ac:dyDescent="0.4">
      <c r="B116" s="1" t="s">
        <v>703</v>
      </c>
      <c r="C116" s="1">
        <v>2018</v>
      </c>
      <c r="D116" s="1" t="s">
        <v>695</v>
      </c>
      <c r="E116" s="8">
        <v>2.2999999999999998</v>
      </c>
      <c r="F116" s="1">
        <v>2.95</v>
      </c>
    </row>
    <row r="117" spans="2:6" x14ac:dyDescent="0.4">
      <c r="B117" s="1" t="s">
        <v>778</v>
      </c>
      <c r="C117" s="1">
        <v>2018</v>
      </c>
      <c r="D117" s="1" t="s">
        <v>772</v>
      </c>
      <c r="E117" s="8">
        <v>2.2999999999999998</v>
      </c>
      <c r="F117" s="1">
        <v>-0.252</v>
      </c>
    </row>
    <row r="118" spans="2:6" x14ac:dyDescent="0.4">
      <c r="B118" s="1" t="s">
        <v>858</v>
      </c>
      <c r="C118" s="1">
        <v>2018</v>
      </c>
      <c r="D118" s="1" t="s">
        <v>853</v>
      </c>
      <c r="E118" s="8">
        <v>2.2999999999999998</v>
      </c>
      <c r="F118" s="1">
        <v>2.75</v>
      </c>
    </row>
    <row r="119" spans="2:6" x14ac:dyDescent="0.4">
      <c r="B119" s="1" t="s">
        <v>218</v>
      </c>
      <c r="C119" s="1">
        <v>2018</v>
      </c>
      <c r="D119" s="1" t="s">
        <v>208</v>
      </c>
      <c r="E119" s="8">
        <v>2.1</v>
      </c>
      <c r="F119" s="1">
        <v>1.5489999999999999</v>
      </c>
    </row>
    <row r="120" spans="2:6" x14ac:dyDescent="0.4">
      <c r="B120" s="1" t="s">
        <v>624</v>
      </c>
      <c r="C120" s="1">
        <v>2018</v>
      </c>
      <c r="D120" s="1" t="s">
        <v>612</v>
      </c>
      <c r="E120" s="8">
        <v>2.1</v>
      </c>
      <c r="F120" s="1">
        <v>0.18</v>
      </c>
    </row>
    <row r="121" spans="2:6" x14ac:dyDescent="0.4">
      <c r="B121" s="1" t="s">
        <v>219</v>
      </c>
      <c r="C121" s="1">
        <v>2018</v>
      </c>
      <c r="D121" s="1" t="s">
        <v>208</v>
      </c>
      <c r="E121" s="8">
        <v>2</v>
      </c>
      <c r="F121" s="1">
        <v>0.19</v>
      </c>
    </row>
    <row r="122" spans="2:6" x14ac:dyDescent="0.4">
      <c r="B122" s="1" t="s">
        <v>300</v>
      </c>
      <c r="C122" s="1">
        <v>2018</v>
      </c>
      <c r="D122" s="1" t="s">
        <v>288</v>
      </c>
      <c r="E122" s="8">
        <v>2</v>
      </c>
      <c r="F122" s="1">
        <v>4.5410000000000004</v>
      </c>
    </row>
    <row r="123" spans="2:6" x14ac:dyDescent="0.4">
      <c r="B123" s="1" t="s">
        <v>382</v>
      </c>
      <c r="C123" s="1">
        <v>2018</v>
      </c>
      <c r="D123" s="1" t="s">
        <v>371</v>
      </c>
      <c r="E123" s="8">
        <v>2</v>
      </c>
      <c r="F123" s="1">
        <v>3.3969999999999998</v>
      </c>
    </row>
    <row r="124" spans="2:6" x14ac:dyDescent="0.4">
      <c r="B124" s="1" t="s">
        <v>36</v>
      </c>
      <c r="C124" s="1">
        <v>2018</v>
      </c>
      <c r="D124" s="1" t="s">
        <v>537</v>
      </c>
      <c r="E124" s="8">
        <v>2</v>
      </c>
      <c r="F124" s="1">
        <v>0.44400000000000001</v>
      </c>
    </row>
    <row r="125" spans="2:6" x14ac:dyDescent="0.4">
      <c r="B125" s="1" t="s">
        <v>625</v>
      </c>
      <c r="C125" s="1">
        <v>2018</v>
      </c>
      <c r="D125" s="1" t="s">
        <v>612</v>
      </c>
      <c r="E125" s="8">
        <v>2</v>
      </c>
      <c r="F125" s="1">
        <v>-0.20300000000000001</v>
      </c>
    </row>
    <row r="126" spans="2:6" x14ac:dyDescent="0.4">
      <c r="B126" s="1" t="s">
        <v>16</v>
      </c>
      <c r="C126" s="1">
        <v>2018</v>
      </c>
      <c r="D126" s="1" t="s">
        <v>772</v>
      </c>
      <c r="E126" s="8">
        <v>2</v>
      </c>
      <c r="F126" s="1">
        <v>-0.39300000000000002</v>
      </c>
    </row>
    <row r="127" spans="2:6" x14ac:dyDescent="0.4">
      <c r="B127" s="1" t="s">
        <v>18</v>
      </c>
      <c r="C127" s="1">
        <v>2018</v>
      </c>
      <c r="D127" s="1" t="s">
        <v>853</v>
      </c>
      <c r="E127" s="8">
        <v>2</v>
      </c>
      <c r="F127" s="1">
        <v>4.0000000000000001E-3</v>
      </c>
    </row>
    <row r="128" spans="2:6" x14ac:dyDescent="0.4">
      <c r="B128" s="1" t="s">
        <v>466</v>
      </c>
      <c r="C128" s="1">
        <v>2018</v>
      </c>
      <c r="D128" s="1" t="s">
        <v>457</v>
      </c>
      <c r="E128" s="8">
        <v>1.9</v>
      </c>
      <c r="F128" s="1">
        <v>-0.48</v>
      </c>
    </row>
    <row r="129" spans="2:6" x14ac:dyDescent="0.4">
      <c r="B129" s="1" t="s">
        <v>626</v>
      </c>
      <c r="C129" s="1">
        <v>2018</v>
      </c>
      <c r="D129" s="1" t="s">
        <v>612</v>
      </c>
      <c r="E129" s="8">
        <v>1.9</v>
      </c>
      <c r="F129" s="1">
        <v>-0.26900000000000002</v>
      </c>
    </row>
    <row r="130" spans="2:6" x14ac:dyDescent="0.4">
      <c r="B130" s="1" t="s">
        <v>779</v>
      </c>
      <c r="C130" s="1">
        <v>2018</v>
      </c>
      <c r="D130" s="1" t="s">
        <v>772</v>
      </c>
      <c r="E130" s="8">
        <v>1.9</v>
      </c>
      <c r="F130" s="1">
        <v>2.72</v>
      </c>
    </row>
    <row r="131" spans="2:6" x14ac:dyDescent="0.4">
      <c r="B131" s="1" t="s">
        <v>780</v>
      </c>
      <c r="C131" s="1">
        <v>2018</v>
      </c>
      <c r="D131" s="1" t="s">
        <v>772</v>
      </c>
      <c r="E131" s="8">
        <v>1.88</v>
      </c>
      <c r="F131" s="1">
        <v>0.17399999999999999</v>
      </c>
    </row>
    <row r="132" spans="2:6" x14ac:dyDescent="0.4">
      <c r="B132" s="1" t="s">
        <v>135</v>
      </c>
      <c r="C132" s="1">
        <v>2018</v>
      </c>
      <c r="D132" s="1" t="s">
        <v>124</v>
      </c>
      <c r="E132" s="8">
        <v>1.85</v>
      </c>
      <c r="F132" s="1">
        <v>-0.14399999999999999</v>
      </c>
    </row>
    <row r="133" spans="2:6" x14ac:dyDescent="0.4">
      <c r="B133" s="1" t="s">
        <v>383</v>
      </c>
      <c r="C133" s="1">
        <v>2018</v>
      </c>
      <c r="D133" s="1" t="s">
        <v>371</v>
      </c>
      <c r="E133" s="8">
        <v>1.85</v>
      </c>
      <c r="F133" s="1">
        <v>0.83099999999999996</v>
      </c>
    </row>
    <row r="134" spans="2:6" x14ac:dyDescent="0.4">
      <c r="B134" s="1" t="s">
        <v>467</v>
      </c>
      <c r="C134" s="1">
        <v>2018</v>
      </c>
      <c r="D134" s="1" t="s">
        <v>457</v>
      </c>
      <c r="E134" s="8">
        <v>1.85</v>
      </c>
      <c r="F134" s="1">
        <v>3.5230000000000001</v>
      </c>
    </row>
    <row r="135" spans="2:6" x14ac:dyDescent="0.4">
      <c r="B135" s="1" t="s">
        <v>781</v>
      </c>
      <c r="C135" s="1">
        <v>2018</v>
      </c>
      <c r="D135" s="1" t="s">
        <v>772</v>
      </c>
      <c r="E135" s="8">
        <v>1.85</v>
      </c>
      <c r="F135" s="1">
        <v>0.89700000000000002</v>
      </c>
    </row>
    <row r="136" spans="2:6" x14ac:dyDescent="0.4">
      <c r="B136" s="1" t="s">
        <v>121</v>
      </c>
      <c r="C136" s="1">
        <v>2018</v>
      </c>
      <c r="D136" s="1" t="s">
        <v>772</v>
      </c>
      <c r="E136" s="8">
        <v>1.85</v>
      </c>
      <c r="F136" s="1">
        <v>0.51300000000000001</v>
      </c>
    </row>
    <row r="137" spans="2:6" x14ac:dyDescent="0.4">
      <c r="B137" s="1" t="s">
        <v>220</v>
      </c>
      <c r="C137" s="1">
        <v>2018</v>
      </c>
      <c r="D137" s="1" t="s">
        <v>208</v>
      </c>
      <c r="E137" s="8">
        <v>1.8</v>
      </c>
      <c r="F137" s="1">
        <v>-0.84699999999999998</v>
      </c>
    </row>
    <row r="138" spans="2:6" x14ac:dyDescent="0.4">
      <c r="B138" s="1" t="s">
        <v>11</v>
      </c>
      <c r="C138" s="1">
        <v>2018</v>
      </c>
      <c r="D138" s="1" t="s">
        <v>537</v>
      </c>
      <c r="E138" s="8">
        <v>1.8</v>
      </c>
      <c r="F138" s="1">
        <v>0.35799999999999998</v>
      </c>
    </row>
    <row r="139" spans="2:6" x14ac:dyDescent="0.4">
      <c r="B139" s="1" t="s">
        <v>704</v>
      </c>
      <c r="C139" s="1">
        <v>2018</v>
      </c>
      <c r="D139" s="1" t="s">
        <v>695</v>
      </c>
      <c r="E139" s="8">
        <v>1.8</v>
      </c>
      <c r="F139" s="1">
        <v>0.48599999999999999</v>
      </c>
    </row>
    <row r="140" spans="2:6" x14ac:dyDescent="0.4">
      <c r="B140" s="1" t="s">
        <v>216</v>
      </c>
      <c r="C140" s="1">
        <v>2018</v>
      </c>
      <c r="D140" s="1" t="s">
        <v>695</v>
      </c>
      <c r="E140" s="8">
        <v>1.65</v>
      </c>
      <c r="F140" s="1">
        <v>1.018</v>
      </c>
    </row>
    <row r="141" spans="2:6" x14ac:dyDescent="0.4">
      <c r="B141" s="1" t="s">
        <v>301</v>
      </c>
      <c r="C141" s="1">
        <v>2018</v>
      </c>
      <c r="D141" s="1" t="s">
        <v>288</v>
      </c>
      <c r="E141" s="8">
        <v>1.6</v>
      </c>
      <c r="F141" s="1">
        <v>2.95</v>
      </c>
    </row>
    <row r="142" spans="2:6" x14ac:dyDescent="0.4">
      <c r="B142" s="1" t="s">
        <v>468</v>
      </c>
      <c r="C142" s="1">
        <v>2018</v>
      </c>
      <c r="D142" s="1" t="s">
        <v>457</v>
      </c>
      <c r="E142" s="8">
        <v>1.6</v>
      </c>
      <c r="F142" s="1">
        <v>1.538</v>
      </c>
    </row>
    <row r="143" spans="2:6" x14ac:dyDescent="0.4">
      <c r="B143" s="1" t="s">
        <v>221</v>
      </c>
      <c r="C143" s="1">
        <v>2018</v>
      </c>
      <c r="D143" s="1" t="s">
        <v>208</v>
      </c>
      <c r="E143" s="8">
        <v>1.55</v>
      </c>
      <c r="F143" s="1">
        <v>-0.193</v>
      </c>
    </row>
    <row r="144" spans="2:6" x14ac:dyDescent="0.4">
      <c r="B144" s="1" t="s">
        <v>222</v>
      </c>
      <c r="C144" s="1">
        <v>2018</v>
      </c>
      <c r="D144" s="1" t="s">
        <v>208</v>
      </c>
      <c r="E144" s="8">
        <v>1.55</v>
      </c>
      <c r="F144" s="1">
        <v>2.3780000000000001</v>
      </c>
    </row>
    <row r="145" spans="2:6" x14ac:dyDescent="0.4">
      <c r="B145" s="1" t="s">
        <v>136</v>
      </c>
      <c r="C145" s="1">
        <v>2018</v>
      </c>
      <c r="D145" s="1" t="s">
        <v>124</v>
      </c>
      <c r="E145" s="8">
        <v>1.5</v>
      </c>
      <c r="F145" s="1">
        <v>2.367</v>
      </c>
    </row>
    <row r="146" spans="2:6" x14ac:dyDescent="0.4">
      <c r="B146" s="1" t="s">
        <v>137</v>
      </c>
      <c r="C146" s="1">
        <v>2018</v>
      </c>
      <c r="D146" s="1" t="s">
        <v>124</v>
      </c>
      <c r="E146" s="8">
        <v>1.5</v>
      </c>
      <c r="F146" s="1">
        <v>0.94899999999999995</v>
      </c>
    </row>
    <row r="147" spans="2:6" x14ac:dyDescent="0.4">
      <c r="B147" s="1" t="s">
        <v>30</v>
      </c>
      <c r="C147" s="1">
        <v>2018</v>
      </c>
      <c r="D147" s="1" t="s">
        <v>208</v>
      </c>
      <c r="E147" s="8">
        <v>1.5</v>
      </c>
      <c r="F147" s="1">
        <v>1.0680000000000001</v>
      </c>
    </row>
    <row r="148" spans="2:6" x14ac:dyDescent="0.4">
      <c r="B148" s="1" t="s">
        <v>302</v>
      </c>
      <c r="C148" s="1">
        <v>2018</v>
      </c>
      <c r="D148" s="1" t="s">
        <v>288</v>
      </c>
      <c r="E148" s="8">
        <v>1.5</v>
      </c>
      <c r="F148" s="1">
        <v>1.0309999999999999</v>
      </c>
    </row>
    <row r="149" spans="2:6" x14ac:dyDescent="0.4">
      <c r="B149" s="1" t="s">
        <v>384</v>
      </c>
      <c r="C149" s="1">
        <v>2018</v>
      </c>
      <c r="D149" s="1" t="s">
        <v>371</v>
      </c>
      <c r="E149" s="8">
        <v>1.5</v>
      </c>
      <c r="F149" s="1">
        <v>4.4589999999999996</v>
      </c>
    </row>
    <row r="150" spans="2:6" x14ac:dyDescent="0.4">
      <c r="B150" s="1" t="s">
        <v>545</v>
      </c>
      <c r="C150" s="1">
        <v>2018</v>
      </c>
      <c r="D150" s="1" t="s">
        <v>537</v>
      </c>
      <c r="E150" s="8">
        <v>1.5</v>
      </c>
      <c r="F150" s="1">
        <v>-0.30599999999999999</v>
      </c>
    </row>
    <row r="151" spans="2:6" x14ac:dyDescent="0.4">
      <c r="B151" s="1" t="s">
        <v>705</v>
      </c>
      <c r="C151" s="1">
        <v>2018</v>
      </c>
      <c r="D151" s="1" t="s">
        <v>695</v>
      </c>
      <c r="E151" s="8">
        <v>1.5</v>
      </c>
      <c r="F151" s="1">
        <v>0.17100000000000001</v>
      </c>
    </row>
    <row r="152" spans="2:6" x14ac:dyDescent="0.4">
      <c r="B152" s="1" t="s">
        <v>706</v>
      </c>
      <c r="C152" s="1">
        <v>2018</v>
      </c>
      <c r="D152" s="1" t="s">
        <v>695</v>
      </c>
      <c r="E152" s="8">
        <v>1.5</v>
      </c>
      <c r="F152" s="1">
        <v>3.754</v>
      </c>
    </row>
    <row r="153" spans="2:6" x14ac:dyDescent="0.4">
      <c r="B153" s="1" t="s">
        <v>15</v>
      </c>
      <c r="C153" s="1">
        <v>2018</v>
      </c>
      <c r="D153" s="1" t="s">
        <v>772</v>
      </c>
      <c r="E153" s="8">
        <v>1.5</v>
      </c>
      <c r="F153" s="1">
        <v>-0.88</v>
      </c>
    </row>
    <row r="154" spans="2:6" x14ac:dyDescent="0.4">
      <c r="B154" s="1" t="s">
        <v>859</v>
      </c>
      <c r="C154" s="1">
        <v>2018</v>
      </c>
      <c r="D154" s="1" t="s">
        <v>853</v>
      </c>
      <c r="E154" s="8">
        <v>1.5</v>
      </c>
      <c r="F154" s="1">
        <v>-0.55800000000000005</v>
      </c>
    </row>
    <row r="155" spans="2:6" x14ac:dyDescent="0.4">
      <c r="B155" s="1" t="s">
        <v>860</v>
      </c>
      <c r="C155" s="1">
        <v>2018</v>
      </c>
      <c r="D155" s="1" t="s">
        <v>853</v>
      </c>
      <c r="E155" s="8">
        <v>1.5</v>
      </c>
      <c r="F155" s="1">
        <v>0.27800000000000002</v>
      </c>
    </row>
    <row r="156" spans="2:6" x14ac:dyDescent="0.4">
      <c r="B156" s="1" t="s">
        <v>385</v>
      </c>
      <c r="C156" s="1">
        <v>2018</v>
      </c>
      <c r="D156" s="1" t="s">
        <v>371</v>
      </c>
      <c r="E156" s="8">
        <v>1.4</v>
      </c>
      <c r="F156" s="1">
        <v>0.26</v>
      </c>
    </row>
    <row r="157" spans="2:6" x14ac:dyDescent="0.4">
      <c r="B157" s="1" t="s">
        <v>469</v>
      </c>
      <c r="C157" s="1">
        <v>2018</v>
      </c>
      <c r="D157" s="1" t="s">
        <v>457</v>
      </c>
      <c r="E157" s="8">
        <v>1.4</v>
      </c>
      <c r="F157" s="1">
        <v>3.5999999999999997E-2</v>
      </c>
    </row>
    <row r="158" spans="2:6" x14ac:dyDescent="0.4">
      <c r="B158" s="1" t="s">
        <v>707</v>
      </c>
      <c r="C158" s="1">
        <v>2018</v>
      </c>
      <c r="D158" s="1" t="s">
        <v>695</v>
      </c>
      <c r="E158" s="8">
        <v>1.4</v>
      </c>
      <c r="F158" s="1">
        <v>-0.28699999999999998</v>
      </c>
    </row>
    <row r="159" spans="2:6" x14ac:dyDescent="0.4">
      <c r="B159" s="1" t="s">
        <v>708</v>
      </c>
      <c r="C159" s="1">
        <v>2018</v>
      </c>
      <c r="D159" s="1" t="s">
        <v>695</v>
      </c>
      <c r="E159" s="8">
        <v>1.4</v>
      </c>
    </row>
    <row r="160" spans="2:6" x14ac:dyDescent="0.4">
      <c r="B160" s="1" t="s">
        <v>709</v>
      </c>
      <c r="C160" s="1">
        <v>2018</v>
      </c>
      <c r="D160" s="1" t="s">
        <v>695</v>
      </c>
      <c r="E160" s="8">
        <v>1.4</v>
      </c>
      <c r="F160" s="1">
        <v>0.95499999999999996</v>
      </c>
    </row>
    <row r="161" spans="2:6" x14ac:dyDescent="0.4">
      <c r="B161" s="1" t="s">
        <v>138</v>
      </c>
      <c r="C161" s="1">
        <v>2018</v>
      </c>
      <c r="D161" s="1" t="s">
        <v>124</v>
      </c>
      <c r="E161" s="8">
        <v>1.3</v>
      </c>
      <c r="F161" s="1">
        <v>0.39800000000000002</v>
      </c>
    </row>
    <row r="162" spans="2:6" x14ac:dyDescent="0.4">
      <c r="B162" s="1" t="s">
        <v>139</v>
      </c>
      <c r="C162" s="1">
        <v>2018</v>
      </c>
      <c r="D162" s="1" t="s">
        <v>124</v>
      </c>
      <c r="E162" s="8">
        <v>1.3</v>
      </c>
      <c r="F162" s="1">
        <v>4.2999999999999997E-2</v>
      </c>
    </row>
    <row r="163" spans="2:6" x14ac:dyDescent="0.4">
      <c r="B163" s="1" t="s">
        <v>223</v>
      </c>
      <c r="C163" s="1">
        <v>2018</v>
      </c>
      <c r="D163" s="1" t="s">
        <v>208</v>
      </c>
      <c r="E163" s="8">
        <v>1.3</v>
      </c>
      <c r="F163" s="1">
        <v>-0.437</v>
      </c>
    </row>
    <row r="164" spans="2:6" x14ac:dyDescent="0.4">
      <c r="B164" s="1" t="s">
        <v>386</v>
      </c>
      <c r="C164" s="1">
        <v>2018</v>
      </c>
      <c r="D164" s="1" t="s">
        <v>371</v>
      </c>
      <c r="E164" s="8">
        <v>1.3</v>
      </c>
      <c r="F164" s="1">
        <v>0.71299999999999997</v>
      </c>
    </row>
    <row r="165" spans="2:6" x14ac:dyDescent="0.4">
      <c r="B165" s="1" t="s">
        <v>387</v>
      </c>
      <c r="C165" s="1">
        <v>2018</v>
      </c>
      <c r="D165" s="1" t="s">
        <v>371</v>
      </c>
      <c r="E165" s="8">
        <v>1.3</v>
      </c>
      <c r="F165" s="1">
        <v>3.0419999999999998</v>
      </c>
    </row>
    <row r="166" spans="2:6" x14ac:dyDescent="0.4">
      <c r="B166" s="1" t="s">
        <v>546</v>
      </c>
      <c r="C166" s="1">
        <v>2018</v>
      </c>
      <c r="D166" s="1" t="s">
        <v>537</v>
      </c>
      <c r="E166" s="8">
        <v>1.3</v>
      </c>
      <c r="F166" s="1">
        <v>0.13200000000000001</v>
      </c>
    </row>
    <row r="167" spans="2:6" x14ac:dyDescent="0.4">
      <c r="B167" s="1" t="s">
        <v>782</v>
      </c>
      <c r="C167" s="1">
        <v>2018</v>
      </c>
      <c r="D167" s="1" t="s">
        <v>772</v>
      </c>
      <c r="E167" s="8">
        <v>1.3</v>
      </c>
      <c r="F167" s="1">
        <v>0.99199999999999999</v>
      </c>
    </row>
    <row r="168" spans="2:6" x14ac:dyDescent="0.4">
      <c r="B168" s="1" t="s">
        <v>783</v>
      </c>
      <c r="C168" s="1">
        <v>2018</v>
      </c>
      <c r="D168" s="1" t="s">
        <v>772</v>
      </c>
      <c r="E168" s="8">
        <v>1.25</v>
      </c>
      <c r="F168" s="1">
        <v>-0.32</v>
      </c>
    </row>
    <row r="169" spans="2:6" x14ac:dyDescent="0.4">
      <c r="B169" s="1" t="s">
        <v>224</v>
      </c>
      <c r="C169" s="1">
        <v>2018</v>
      </c>
      <c r="D169" s="1" t="s">
        <v>208</v>
      </c>
      <c r="E169" s="8">
        <v>1.2</v>
      </c>
      <c r="F169" s="1">
        <v>-0.41899999999999998</v>
      </c>
    </row>
    <row r="170" spans="2:6" x14ac:dyDescent="0.4">
      <c r="B170" s="1" t="s">
        <v>627</v>
      </c>
      <c r="C170" s="1">
        <v>2018</v>
      </c>
      <c r="D170" s="1" t="s">
        <v>612</v>
      </c>
      <c r="E170" s="8">
        <v>1.2</v>
      </c>
      <c r="F170" s="1">
        <v>0.77100000000000002</v>
      </c>
    </row>
    <row r="171" spans="2:6" x14ac:dyDescent="0.4">
      <c r="B171" s="1" t="s">
        <v>710</v>
      </c>
      <c r="C171" s="1">
        <v>2018</v>
      </c>
      <c r="D171" s="1" t="s">
        <v>695</v>
      </c>
      <c r="E171" s="8">
        <v>1.2</v>
      </c>
      <c r="F171" s="1">
        <v>0.29699999999999999</v>
      </c>
    </row>
    <row r="172" spans="2:6" x14ac:dyDescent="0.4">
      <c r="B172" s="1" t="s">
        <v>388</v>
      </c>
      <c r="C172" s="1">
        <v>2018</v>
      </c>
      <c r="D172" s="1" t="s">
        <v>371</v>
      </c>
      <c r="E172" s="8">
        <v>1.1499999999999999</v>
      </c>
      <c r="F172" s="1">
        <v>-0.13</v>
      </c>
    </row>
    <row r="173" spans="2:6" x14ac:dyDescent="0.4">
      <c r="B173" s="1" t="s">
        <v>470</v>
      </c>
      <c r="C173" s="1">
        <v>2018</v>
      </c>
      <c r="D173" s="1" t="s">
        <v>457</v>
      </c>
      <c r="E173" s="8">
        <v>1.1499999999999999</v>
      </c>
      <c r="F173" s="1">
        <v>0.44800000000000001</v>
      </c>
    </row>
    <row r="174" spans="2:6" x14ac:dyDescent="0.4">
      <c r="B174" s="1" t="s">
        <v>861</v>
      </c>
      <c r="C174" s="1">
        <v>2018</v>
      </c>
      <c r="D174" s="1" t="s">
        <v>853</v>
      </c>
      <c r="E174" s="8">
        <v>1.1499999999999999</v>
      </c>
      <c r="F174" s="1">
        <v>1.5980000000000001</v>
      </c>
    </row>
    <row r="175" spans="2:6" x14ac:dyDescent="0.4">
      <c r="B175" s="1" t="s">
        <v>389</v>
      </c>
      <c r="C175" s="1">
        <v>2018</v>
      </c>
      <c r="D175" s="1" t="s">
        <v>371</v>
      </c>
      <c r="E175" s="8">
        <v>1.1000000000000001</v>
      </c>
      <c r="F175" s="1">
        <v>1.6879999999999999</v>
      </c>
    </row>
    <row r="176" spans="2:6" x14ac:dyDescent="0.4">
      <c r="B176" s="1" t="s">
        <v>471</v>
      </c>
      <c r="C176" s="1">
        <v>2018</v>
      </c>
      <c r="D176" s="1" t="s">
        <v>457</v>
      </c>
      <c r="E176" s="8">
        <v>1.1000000000000001</v>
      </c>
      <c r="F176" s="1">
        <v>3.831</v>
      </c>
    </row>
    <row r="177" spans="2:6" x14ac:dyDescent="0.4">
      <c r="B177" s="1" t="s">
        <v>628</v>
      </c>
      <c r="C177" s="1">
        <v>2018</v>
      </c>
      <c r="D177" s="1" t="s">
        <v>612</v>
      </c>
      <c r="E177" s="8">
        <v>1.1000000000000001</v>
      </c>
    </row>
    <row r="178" spans="2:6" x14ac:dyDescent="0.4">
      <c r="B178" s="1" t="s">
        <v>711</v>
      </c>
      <c r="C178" s="1">
        <v>2018</v>
      </c>
      <c r="D178" s="1" t="s">
        <v>695</v>
      </c>
      <c r="E178" s="8">
        <v>1.1000000000000001</v>
      </c>
      <c r="F178" s="1">
        <v>-0.60699999999999998</v>
      </c>
    </row>
    <row r="179" spans="2:6" x14ac:dyDescent="0.4">
      <c r="B179" s="1" t="s">
        <v>712</v>
      </c>
      <c r="C179" s="1">
        <v>2018</v>
      </c>
      <c r="D179" s="1" t="s">
        <v>695</v>
      </c>
      <c r="E179" s="8">
        <v>1.1000000000000001</v>
      </c>
      <c r="F179" s="1">
        <v>3.9769999999999999</v>
      </c>
    </row>
    <row r="180" spans="2:6" x14ac:dyDescent="0.4">
      <c r="B180" s="1" t="s">
        <v>862</v>
      </c>
      <c r="C180" s="1">
        <v>2018</v>
      </c>
      <c r="D180" s="1" t="s">
        <v>853</v>
      </c>
      <c r="E180" s="8">
        <v>1.1000000000000001</v>
      </c>
      <c r="F180" s="1">
        <v>1.2729999999999999</v>
      </c>
    </row>
    <row r="181" spans="2:6" x14ac:dyDescent="0.4">
      <c r="B181" s="1" t="s">
        <v>472</v>
      </c>
      <c r="C181" s="1">
        <v>2018</v>
      </c>
      <c r="D181" s="1" t="s">
        <v>457</v>
      </c>
      <c r="E181" s="8">
        <v>1.05</v>
      </c>
      <c r="F181" s="1">
        <v>3.177</v>
      </c>
    </row>
    <row r="182" spans="2:6" x14ac:dyDescent="0.4">
      <c r="B182" s="1" t="s">
        <v>473</v>
      </c>
      <c r="C182" s="1">
        <v>2018</v>
      </c>
      <c r="D182" s="1" t="s">
        <v>457</v>
      </c>
      <c r="E182" s="8">
        <v>1.05</v>
      </c>
      <c r="F182" s="1">
        <v>0.03</v>
      </c>
    </row>
    <row r="183" spans="2:6" x14ac:dyDescent="0.4">
      <c r="B183" s="1" t="s">
        <v>547</v>
      </c>
      <c r="C183" s="1">
        <v>2018</v>
      </c>
      <c r="D183" s="1" t="s">
        <v>537</v>
      </c>
      <c r="E183" s="8">
        <v>1.05</v>
      </c>
      <c r="F183" s="1">
        <v>4.7E-2</v>
      </c>
    </row>
    <row r="184" spans="2:6" x14ac:dyDescent="0.4">
      <c r="B184" s="1" t="s">
        <v>548</v>
      </c>
      <c r="C184" s="1">
        <v>2018</v>
      </c>
      <c r="D184" s="1" t="s">
        <v>537</v>
      </c>
      <c r="E184" s="8">
        <v>1.05</v>
      </c>
      <c r="F184" s="1">
        <v>-0.33700000000000002</v>
      </c>
    </row>
    <row r="185" spans="2:6" x14ac:dyDescent="0.4">
      <c r="B185" s="1" t="s">
        <v>784</v>
      </c>
      <c r="C185" s="1">
        <v>2018</v>
      </c>
      <c r="D185" s="1" t="s">
        <v>772</v>
      </c>
      <c r="E185" s="8">
        <v>1.05</v>
      </c>
      <c r="F185" s="1">
        <v>2.11</v>
      </c>
    </row>
    <row r="186" spans="2:6" x14ac:dyDescent="0.4">
      <c r="B186" s="1" t="s">
        <v>713</v>
      </c>
      <c r="C186" s="1">
        <v>2018</v>
      </c>
      <c r="D186" s="1" t="s">
        <v>695</v>
      </c>
      <c r="E186" s="8">
        <v>1.02</v>
      </c>
    </row>
    <row r="187" spans="2:6" x14ac:dyDescent="0.4">
      <c r="B187" s="1" t="s">
        <v>6</v>
      </c>
      <c r="C187" s="1">
        <v>2018</v>
      </c>
      <c r="D187" s="1" t="s">
        <v>124</v>
      </c>
      <c r="E187" s="8">
        <v>1</v>
      </c>
      <c r="F187" s="1">
        <v>0.72299999999999998</v>
      </c>
    </row>
    <row r="188" spans="2:6" x14ac:dyDescent="0.4">
      <c r="B188" s="1" t="s">
        <v>303</v>
      </c>
      <c r="C188" s="1">
        <v>2018</v>
      </c>
      <c r="D188" s="1" t="s">
        <v>288</v>
      </c>
      <c r="E188" s="8">
        <v>1</v>
      </c>
      <c r="F188" s="1">
        <v>1.323</v>
      </c>
    </row>
    <row r="189" spans="2:6" x14ac:dyDescent="0.4">
      <c r="B189" s="1" t="s">
        <v>23</v>
      </c>
      <c r="C189" s="1">
        <v>2018</v>
      </c>
      <c r="D189" s="1" t="s">
        <v>288</v>
      </c>
      <c r="E189" s="8">
        <v>1</v>
      </c>
      <c r="F189" s="1">
        <v>1.2110000000000001</v>
      </c>
    </row>
    <row r="190" spans="2:6" x14ac:dyDescent="0.4">
      <c r="B190" s="1" t="s">
        <v>549</v>
      </c>
      <c r="C190" s="1">
        <v>2018</v>
      </c>
      <c r="D190" s="1" t="s">
        <v>537</v>
      </c>
      <c r="E190" s="8">
        <v>1</v>
      </c>
    </row>
    <row r="191" spans="2:6" x14ac:dyDescent="0.4">
      <c r="B191" s="1" t="s">
        <v>550</v>
      </c>
      <c r="C191" s="1">
        <v>2018</v>
      </c>
      <c r="D191" s="1" t="s">
        <v>537</v>
      </c>
      <c r="E191" s="8">
        <v>1</v>
      </c>
      <c r="F191" s="1">
        <v>3.41</v>
      </c>
    </row>
    <row r="192" spans="2:6" x14ac:dyDescent="0.4">
      <c r="B192" s="1" t="s">
        <v>551</v>
      </c>
      <c r="C192" s="1">
        <v>2018</v>
      </c>
      <c r="D192" s="1" t="s">
        <v>537</v>
      </c>
      <c r="E192" s="8">
        <v>1</v>
      </c>
      <c r="F192" s="1">
        <v>-0.14699999999999999</v>
      </c>
    </row>
    <row r="193" spans="2:6" x14ac:dyDescent="0.4">
      <c r="B193" s="1" t="s">
        <v>552</v>
      </c>
      <c r="C193" s="1">
        <v>2018</v>
      </c>
      <c r="D193" s="1" t="s">
        <v>537</v>
      </c>
      <c r="E193" s="8">
        <v>1</v>
      </c>
      <c r="F193" s="1">
        <v>0.77900000000000003</v>
      </c>
    </row>
    <row r="194" spans="2:6" x14ac:dyDescent="0.4">
      <c r="B194" s="1" t="s">
        <v>629</v>
      </c>
      <c r="C194" s="1">
        <v>2018</v>
      </c>
      <c r="D194" s="1" t="s">
        <v>612</v>
      </c>
      <c r="E194" s="8">
        <v>1</v>
      </c>
      <c r="F194" s="1">
        <v>0.34599999999999997</v>
      </c>
    </row>
    <row r="195" spans="2:6" x14ac:dyDescent="0.4">
      <c r="B195" s="1" t="s">
        <v>785</v>
      </c>
      <c r="C195" s="1">
        <v>2018</v>
      </c>
      <c r="D195" s="1" t="s">
        <v>772</v>
      </c>
      <c r="E195" s="8">
        <v>1</v>
      </c>
      <c r="F195" s="1">
        <v>2.27</v>
      </c>
    </row>
    <row r="196" spans="2:6" x14ac:dyDescent="0.4">
      <c r="B196" s="1" t="s">
        <v>863</v>
      </c>
      <c r="C196" s="1">
        <v>2018</v>
      </c>
      <c r="D196" s="1" t="s">
        <v>853</v>
      </c>
      <c r="E196" s="8">
        <v>1</v>
      </c>
      <c r="F196" s="1">
        <v>0.52900000000000003</v>
      </c>
    </row>
    <row r="197" spans="2:6" x14ac:dyDescent="0.4">
      <c r="B197" s="1" t="s">
        <v>304</v>
      </c>
      <c r="C197" s="1">
        <v>2018</v>
      </c>
      <c r="D197" s="1" t="s">
        <v>288</v>
      </c>
      <c r="E197" s="8">
        <v>0.95</v>
      </c>
      <c r="F197" s="1">
        <v>0.86899999999999999</v>
      </c>
    </row>
    <row r="198" spans="2:6" x14ac:dyDescent="0.4">
      <c r="B198" s="1" t="s">
        <v>390</v>
      </c>
      <c r="C198" s="1">
        <v>2018</v>
      </c>
      <c r="D198" s="1" t="s">
        <v>371</v>
      </c>
      <c r="E198" s="8">
        <v>0.95</v>
      </c>
      <c r="F198" s="1">
        <v>1.2999999999999999E-2</v>
      </c>
    </row>
    <row r="199" spans="2:6" x14ac:dyDescent="0.4">
      <c r="B199" s="1" t="s">
        <v>474</v>
      </c>
      <c r="C199" s="1">
        <v>2018</v>
      </c>
      <c r="D199" s="1" t="s">
        <v>457</v>
      </c>
      <c r="E199" s="8">
        <v>0.95</v>
      </c>
      <c r="F199" s="1">
        <v>1.1890000000000001</v>
      </c>
    </row>
    <row r="200" spans="2:6" x14ac:dyDescent="0.4">
      <c r="B200" s="1" t="s">
        <v>305</v>
      </c>
      <c r="C200" s="1">
        <v>2018</v>
      </c>
      <c r="D200" s="1" t="s">
        <v>288</v>
      </c>
      <c r="E200" s="8">
        <v>0.9</v>
      </c>
      <c r="F200" s="1">
        <v>0.246</v>
      </c>
    </row>
    <row r="201" spans="2:6" x14ac:dyDescent="0.4">
      <c r="B201" s="1" t="s">
        <v>391</v>
      </c>
      <c r="C201" s="1">
        <v>2018</v>
      </c>
      <c r="D201" s="1" t="s">
        <v>371</v>
      </c>
      <c r="E201" s="8">
        <v>0.9</v>
      </c>
      <c r="F201" s="1">
        <v>-2.8000000000000001E-2</v>
      </c>
    </row>
    <row r="202" spans="2:6" x14ac:dyDescent="0.4">
      <c r="B202" s="1" t="s">
        <v>392</v>
      </c>
      <c r="C202" s="1">
        <v>2018</v>
      </c>
      <c r="D202" s="1" t="s">
        <v>371</v>
      </c>
      <c r="E202" s="8">
        <v>0.9</v>
      </c>
      <c r="F202" s="1">
        <v>-0.32100000000000001</v>
      </c>
    </row>
    <row r="203" spans="2:6" x14ac:dyDescent="0.4">
      <c r="B203" s="1" t="s">
        <v>393</v>
      </c>
      <c r="C203" s="1">
        <v>2018</v>
      </c>
      <c r="D203" s="1" t="s">
        <v>371</v>
      </c>
      <c r="E203" s="8">
        <v>0.9</v>
      </c>
      <c r="F203" s="1">
        <v>2.4249999999999998</v>
      </c>
    </row>
    <row r="204" spans="2:6" x14ac:dyDescent="0.4">
      <c r="B204" s="1" t="s">
        <v>475</v>
      </c>
      <c r="C204" s="1">
        <v>2018</v>
      </c>
      <c r="D204" s="1" t="s">
        <v>457</v>
      </c>
      <c r="E204" s="8">
        <v>0.9</v>
      </c>
      <c r="F204" s="1">
        <v>-0.68899999999999995</v>
      </c>
    </row>
    <row r="205" spans="2:6" x14ac:dyDescent="0.4">
      <c r="B205" s="1" t="s">
        <v>476</v>
      </c>
      <c r="C205" s="1">
        <v>2018</v>
      </c>
      <c r="D205" s="1" t="s">
        <v>457</v>
      </c>
      <c r="E205" s="8">
        <v>0.9</v>
      </c>
      <c r="F205" s="1">
        <v>-0.68200000000000005</v>
      </c>
    </row>
    <row r="206" spans="2:6" x14ac:dyDescent="0.4">
      <c r="B206" s="1" t="s">
        <v>477</v>
      </c>
      <c r="C206" s="1">
        <v>2018</v>
      </c>
      <c r="D206" s="1" t="s">
        <v>457</v>
      </c>
      <c r="E206" s="8">
        <v>0.9</v>
      </c>
      <c r="F206" s="1">
        <v>0.37</v>
      </c>
    </row>
    <row r="207" spans="2:6" x14ac:dyDescent="0.4">
      <c r="B207" s="1" t="s">
        <v>553</v>
      </c>
      <c r="C207" s="1">
        <v>2018</v>
      </c>
      <c r="D207" s="1" t="s">
        <v>537</v>
      </c>
      <c r="E207" s="8">
        <v>0.9</v>
      </c>
      <c r="F207" s="1">
        <v>1.3440000000000001</v>
      </c>
    </row>
    <row r="208" spans="2:6" x14ac:dyDescent="0.4">
      <c r="B208" s="1" t="s">
        <v>554</v>
      </c>
      <c r="C208" s="1">
        <v>2018</v>
      </c>
      <c r="D208" s="1" t="s">
        <v>537</v>
      </c>
      <c r="E208" s="8">
        <v>0.9</v>
      </c>
      <c r="F208" s="1">
        <v>1.742</v>
      </c>
    </row>
    <row r="209" spans="2:6" x14ac:dyDescent="0.4">
      <c r="B209" s="1" t="s">
        <v>714</v>
      </c>
      <c r="C209" s="1">
        <v>2018</v>
      </c>
      <c r="D209" s="1" t="s">
        <v>695</v>
      </c>
      <c r="E209" s="8">
        <v>0.9</v>
      </c>
    </row>
    <row r="210" spans="2:6" x14ac:dyDescent="0.4">
      <c r="B210" s="1" t="s">
        <v>715</v>
      </c>
      <c r="C210" s="1">
        <v>2018</v>
      </c>
      <c r="D210" s="1" t="s">
        <v>695</v>
      </c>
      <c r="E210" s="8">
        <v>0.88</v>
      </c>
      <c r="F210" s="1">
        <v>4.2000000000000003E-2</v>
      </c>
    </row>
    <row r="211" spans="2:6" x14ac:dyDescent="0.4">
      <c r="B211" s="1" t="s">
        <v>630</v>
      </c>
      <c r="C211" s="1">
        <v>2018</v>
      </c>
      <c r="D211" s="1" t="s">
        <v>612</v>
      </c>
      <c r="E211" s="8">
        <v>0.86</v>
      </c>
      <c r="F211" s="1">
        <v>-0.57599999999999996</v>
      </c>
    </row>
    <row r="212" spans="2:6" x14ac:dyDescent="0.4">
      <c r="B212" s="1" t="s">
        <v>225</v>
      </c>
      <c r="C212" s="1">
        <v>2018</v>
      </c>
      <c r="D212" s="1" t="s">
        <v>208</v>
      </c>
      <c r="E212" s="8">
        <v>0.85</v>
      </c>
      <c r="F212" s="1">
        <v>1.6419999999999999</v>
      </c>
    </row>
    <row r="213" spans="2:6" x14ac:dyDescent="0.4">
      <c r="B213" s="1" t="s">
        <v>306</v>
      </c>
      <c r="C213" s="1">
        <v>2018</v>
      </c>
      <c r="D213" s="1" t="s">
        <v>288</v>
      </c>
      <c r="E213" s="8">
        <v>0.85</v>
      </c>
      <c r="F213" s="1">
        <v>0.60799999999999998</v>
      </c>
    </row>
    <row r="214" spans="2:6" x14ac:dyDescent="0.4">
      <c r="B214" s="1" t="s">
        <v>394</v>
      </c>
      <c r="C214" s="1">
        <v>2018</v>
      </c>
      <c r="D214" s="1" t="s">
        <v>371</v>
      </c>
      <c r="E214" s="8">
        <v>0.85</v>
      </c>
      <c r="F214" s="1">
        <v>0.19700000000000001</v>
      </c>
    </row>
    <row r="215" spans="2:6" x14ac:dyDescent="0.4">
      <c r="B215" s="1" t="s">
        <v>555</v>
      </c>
      <c r="C215" s="1">
        <v>2018</v>
      </c>
      <c r="D215" s="1" t="s">
        <v>537</v>
      </c>
      <c r="E215" s="8">
        <v>0.85</v>
      </c>
      <c r="F215" s="1">
        <v>0.47599999999999998</v>
      </c>
    </row>
    <row r="216" spans="2:6" x14ac:dyDescent="0.4">
      <c r="B216" s="1" t="s">
        <v>786</v>
      </c>
      <c r="C216" s="1">
        <v>2018</v>
      </c>
      <c r="D216" s="1" t="s">
        <v>772</v>
      </c>
      <c r="E216" s="8">
        <v>0.85</v>
      </c>
      <c r="F216" s="1">
        <v>-8.7999999999999995E-2</v>
      </c>
    </row>
    <row r="217" spans="2:6" x14ac:dyDescent="0.4">
      <c r="B217" s="1" t="s">
        <v>864</v>
      </c>
      <c r="C217" s="1">
        <v>2018</v>
      </c>
      <c r="D217" s="1" t="s">
        <v>853</v>
      </c>
      <c r="E217" s="8">
        <v>0.83</v>
      </c>
    </row>
    <row r="218" spans="2:6" x14ac:dyDescent="0.4">
      <c r="B218" s="1" t="s">
        <v>140</v>
      </c>
      <c r="C218" s="1">
        <v>2018</v>
      </c>
      <c r="D218" s="1" t="s">
        <v>124</v>
      </c>
      <c r="E218" s="8">
        <v>0.8</v>
      </c>
      <c r="F218" s="1">
        <v>-0.23300000000000001</v>
      </c>
    </row>
    <row r="219" spans="2:6" x14ac:dyDescent="0.4">
      <c r="B219" s="1" t="s">
        <v>226</v>
      </c>
      <c r="C219" s="1">
        <v>2018</v>
      </c>
      <c r="D219" s="1" t="s">
        <v>208</v>
      </c>
      <c r="E219" s="8">
        <v>0.8</v>
      </c>
      <c r="F219" s="1">
        <v>-9.7000000000000003E-2</v>
      </c>
    </row>
    <row r="220" spans="2:6" x14ac:dyDescent="0.4">
      <c r="B220" s="1" t="s">
        <v>478</v>
      </c>
      <c r="C220" s="1">
        <v>2018</v>
      </c>
      <c r="D220" s="1" t="s">
        <v>457</v>
      </c>
      <c r="E220" s="8">
        <v>0.8</v>
      </c>
      <c r="F220" s="1">
        <v>2.0289999999999999</v>
      </c>
    </row>
    <row r="221" spans="2:6" x14ac:dyDescent="0.4">
      <c r="B221" s="1" t="s">
        <v>631</v>
      </c>
      <c r="C221" s="1">
        <v>2018</v>
      </c>
      <c r="D221" s="1" t="s">
        <v>612</v>
      </c>
      <c r="E221" s="8">
        <v>0.8</v>
      </c>
      <c r="F221" s="1">
        <v>0.82799999999999996</v>
      </c>
    </row>
    <row r="222" spans="2:6" x14ac:dyDescent="0.4">
      <c r="B222" s="1" t="s">
        <v>716</v>
      </c>
      <c r="C222" s="1">
        <v>2018</v>
      </c>
      <c r="D222" s="1" t="s">
        <v>695</v>
      </c>
      <c r="E222" s="8">
        <v>0.8</v>
      </c>
    </row>
    <row r="223" spans="2:6" x14ac:dyDescent="0.4">
      <c r="B223" s="1" t="s">
        <v>865</v>
      </c>
      <c r="C223" s="1">
        <v>2018</v>
      </c>
      <c r="D223" s="1" t="s">
        <v>853</v>
      </c>
      <c r="E223" s="8">
        <v>0.8</v>
      </c>
      <c r="F223" s="1">
        <v>1.659</v>
      </c>
    </row>
    <row r="224" spans="2:6" x14ac:dyDescent="0.4">
      <c r="B224" s="1" t="s">
        <v>866</v>
      </c>
      <c r="C224" s="1">
        <v>2018</v>
      </c>
      <c r="D224" s="1" t="s">
        <v>853</v>
      </c>
      <c r="E224" s="8">
        <v>0.78</v>
      </c>
      <c r="F224" s="1">
        <v>-0.53200000000000003</v>
      </c>
    </row>
    <row r="225" spans="2:6" x14ac:dyDescent="0.4">
      <c r="B225" s="1" t="s">
        <v>867</v>
      </c>
      <c r="C225" s="1">
        <v>2018</v>
      </c>
      <c r="D225" s="1" t="s">
        <v>853</v>
      </c>
      <c r="E225" s="8">
        <v>0.76</v>
      </c>
      <c r="F225" s="1">
        <v>5.8999999999999997E-2</v>
      </c>
    </row>
    <row r="226" spans="2:6" x14ac:dyDescent="0.4">
      <c r="B226" s="1" t="s">
        <v>868</v>
      </c>
      <c r="C226" s="1">
        <v>2018</v>
      </c>
      <c r="D226" s="1" t="s">
        <v>853</v>
      </c>
      <c r="E226" s="8">
        <v>0.76</v>
      </c>
      <c r="F226" s="1">
        <v>-1.218</v>
      </c>
    </row>
    <row r="227" spans="2:6" x14ac:dyDescent="0.4">
      <c r="B227" s="1" t="s">
        <v>141</v>
      </c>
      <c r="C227" s="1">
        <v>2018</v>
      </c>
      <c r="D227" s="1" t="s">
        <v>124</v>
      </c>
      <c r="E227" s="8">
        <v>0.75</v>
      </c>
      <c r="F227" s="1">
        <v>-0.14499999999999999</v>
      </c>
    </row>
    <row r="228" spans="2:6" x14ac:dyDescent="0.4">
      <c r="B228" s="1" t="s">
        <v>142</v>
      </c>
      <c r="C228" s="1">
        <v>2018</v>
      </c>
      <c r="D228" s="1" t="s">
        <v>124</v>
      </c>
      <c r="E228" s="8">
        <v>0.75</v>
      </c>
      <c r="F228" s="1">
        <v>0.06</v>
      </c>
    </row>
    <row r="229" spans="2:6" x14ac:dyDescent="0.4">
      <c r="B229" s="1" t="s">
        <v>143</v>
      </c>
      <c r="C229" s="1">
        <v>2018</v>
      </c>
      <c r="D229" s="1" t="s">
        <v>124</v>
      </c>
      <c r="E229" s="8">
        <v>0.75</v>
      </c>
      <c r="F229" s="1">
        <v>0.49399999999999999</v>
      </c>
    </row>
    <row r="230" spans="2:6" x14ac:dyDescent="0.4">
      <c r="B230" s="1" t="s">
        <v>144</v>
      </c>
      <c r="C230" s="1">
        <v>2018</v>
      </c>
      <c r="D230" s="1" t="s">
        <v>124</v>
      </c>
      <c r="E230" s="8">
        <v>0.75</v>
      </c>
      <c r="F230" s="1">
        <v>-0.09</v>
      </c>
    </row>
    <row r="231" spans="2:6" x14ac:dyDescent="0.4">
      <c r="B231" s="1" t="s">
        <v>632</v>
      </c>
      <c r="C231" s="1">
        <v>2018</v>
      </c>
      <c r="D231" s="1" t="s">
        <v>612</v>
      </c>
      <c r="E231" s="8">
        <v>0.75</v>
      </c>
    </row>
    <row r="232" spans="2:6" x14ac:dyDescent="0.4">
      <c r="B232" s="1" t="s">
        <v>787</v>
      </c>
      <c r="C232" s="1">
        <v>2018</v>
      </c>
      <c r="D232" s="1" t="s">
        <v>772</v>
      </c>
      <c r="E232" s="8">
        <v>0.75</v>
      </c>
      <c r="F232" s="1">
        <v>-0.78300000000000003</v>
      </c>
    </row>
    <row r="233" spans="2:6" x14ac:dyDescent="0.4">
      <c r="B233" s="1" t="s">
        <v>633</v>
      </c>
      <c r="C233" s="1">
        <v>2018</v>
      </c>
      <c r="D233" s="1" t="s">
        <v>612</v>
      </c>
      <c r="E233" s="8">
        <v>0.73</v>
      </c>
      <c r="F233" s="1">
        <v>2.6280000000000001</v>
      </c>
    </row>
    <row r="234" spans="2:6" x14ac:dyDescent="0.4">
      <c r="B234" s="1" t="s">
        <v>869</v>
      </c>
      <c r="C234" s="1">
        <v>2018</v>
      </c>
      <c r="D234" s="1" t="s">
        <v>853</v>
      </c>
      <c r="E234" s="8">
        <v>0.73</v>
      </c>
      <c r="F234" s="1">
        <v>0.65900000000000003</v>
      </c>
    </row>
    <row r="235" spans="2:6" x14ac:dyDescent="0.4">
      <c r="B235" s="1" t="s">
        <v>556</v>
      </c>
      <c r="C235" s="1">
        <v>2018</v>
      </c>
      <c r="D235" s="1" t="s">
        <v>537</v>
      </c>
      <c r="E235" s="8">
        <v>0.72</v>
      </c>
      <c r="F235" s="1">
        <v>-0.28100000000000003</v>
      </c>
    </row>
    <row r="236" spans="2:6" x14ac:dyDescent="0.4">
      <c r="B236" s="1" t="s">
        <v>634</v>
      </c>
      <c r="C236" s="1">
        <v>2018</v>
      </c>
      <c r="D236" s="1" t="s">
        <v>612</v>
      </c>
      <c r="E236" s="8">
        <v>0.71</v>
      </c>
      <c r="F236" s="1">
        <v>1.149</v>
      </c>
    </row>
    <row r="237" spans="2:6" x14ac:dyDescent="0.4">
      <c r="B237" s="1" t="s">
        <v>870</v>
      </c>
      <c r="C237" s="1">
        <v>2018</v>
      </c>
      <c r="D237" s="1" t="s">
        <v>853</v>
      </c>
      <c r="E237" s="8">
        <v>0.71</v>
      </c>
      <c r="F237" s="1">
        <v>-8.4000000000000005E-2</v>
      </c>
    </row>
    <row r="238" spans="2:6" x14ac:dyDescent="0.4">
      <c r="B238" s="1" t="s">
        <v>145</v>
      </c>
      <c r="C238" s="1">
        <v>2018</v>
      </c>
      <c r="D238" s="1" t="s">
        <v>124</v>
      </c>
      <c r="E238" s="8">
        <v>0.7</v>
      </c>
    </row>
    <row r="239" spans="2:6" x14ac:dyDescent="0.4">
      <c r="B239" s="1" t="s">
        <v>227</v>
      </c>
      <c r="C239" s="1">
        <v>2018</v>
      </c>
      <c r="D239" s="1" t="s">
        <v>208</v>
      </c>
      <c r="E239" s="8">
        <v>0.7</v>
      </c>
      <c r="F239" s="1">
        <v>-7.2999999999999995E-2</v>
      </c>
    </row>
    <row r="240" spans="2:6" x14ac:dyDescent="0.4">
      <c r="B240" s="1" t="s">
        <v>395</v>
      </c>
      <c r="C240" s="1">
        <v>2018</v>
      </c>
      <c r="D240" s="1" t="s">
        <v>371</v>
      </c>
      <c r="E240" s="8">
        <v>0.7</v>
      </c>
      <c r="F240" s="1">
        <v>2.4E-2</v>
      </c>
    </row>
    <row r="241" spans="2:6" x14ac:dyDescent="0.4">
      <c r="B241" s="1" t="s">
        <v>479</v>
      </c>
      <c r="C241" s="1">
        <v>2018</v>
      </c>
      <c r="D241" s="1" t="s">
        <v>457</v>
      </c>
      <c r="E241" s="8">
        <v>0.7</v>
      </c>
      <c r="F241" s="1">
        <v>-0.377</v>
      </c>
    </row>
    <row r="242" spans="2:6" x14ac:dyDescent="0.4">
      <c r="B242" s="1" t="s">
        <v>480</v>
      </c>
      <c r="C242" s="1">
        <v>2018</v>
      </c>
      <c r="D242" s="1" t="s">
        <v>457</v>
      </c>
      <c r="E242" s="8">
        <v>0.7</v>
      </c>
      <c r="F242" s="1">
        <v>-1.1579999999999999</v>
      </c>
    </row>
    <row r="243" spans="2:6" x14ac:dyDescent="0.4">
      <c r="B243" s="1" t="s">
        <v>481</v>
      </c>
      <c r="C243" s="1">
        <v>2018</v>
      </c>
      <c r="D243" s="1" t="s">
        <v>457</v>
      </c>
      <c r="E243" s="8">
        <v>0.7</v>
      </c>
      <c r="F243" s="1">
        <v>-0.217</v>
      </c>
    </row>
    <row r="244" spans="2:6" x14ac:dyDescent="0.4">
      <c r="B244" s="1" t="s">
        <v>871</v>
      </c>
      <c r="C244" s="1">
        <v>2018</v>
      </c>
      <c r="D244" s="1" t="s">
        <v>853</v>
      </c>
      <c r="E244" s="8">
        <v>0.7</v>
      </c>
      <c r="F244" s="1">
        <v>-0.214</v>
      </c>
    </row>
    <row r="245" spans="2:6" x14ac:dyDescent="0.4">
      <c r="B245" s="1" t="s">
        <v>396</v>
      </c>
      <c r="C245" s="1">
        <v>2018</v>
      </c>
      <c r="D245" s="1" t="s">
        <v>371</v>
      </c>
      <c r="E245" s="8">
        <v>0.68</v>
      </c>
      <c r="F245" s="1">
        <v>0.10299999999999999</v>
      </c>
    </row>
    <row r="246" spans="2:6" x14ac:dyDescent="0.4">
      <c r="B246" s="1" t="s">
        <v>482</v>
      </c>
      <c r="C246" s="1">
        <v>2018</v>
      </c>
      <c r="D246" s="1" t="s">
        <v>457</v>
      </c>
      <c r="E246" s="8">
        <v>0.68</v>
      </c>
      <c r="F246" s="1">
        <v>1.0999999999999999E-2</v>
      </c>
    </row>
    <row r="247" spans="2:6" x14ac:dyDescent="0.4">
      <c r="B247" s="1" t="s">
        <v>872</v>
      </c>
      <c r="C247" s="1">
        <v>2018</v>
      </c>
      <c r="D247" s="1" t="s">
        <v>853</v>
      </c>
      <c r="E247" s="8">
        <v>0.68</v>
      </c>
      <c r="F247" s="1">
        <v>0.621</v>
      </c>
    </row>
    <row r="248" spans="2:6" x14ac:dyDescent="0.4">
      <c r="B248" s="1" t="s">
        <v>483</v>
      </c>
      <c r="C248" s="1">
        <v>2018</v>
      </c>
      <c r="D248" s="1" t="s">
        <v>457</v>
      </c>
      <c r="E248" s="8">
        <v>0.66</v>
      </c>
    </row>
    <row r="249" spans="2:6" x14ac:dyDescent="0.4">
      <c r="B249" s="1" t="s">
        <v>146</v>
      </c>
      <c r="C249" s="1">
        <v>2018</v>
      </c>
      <c r="D249" s="1" t="s">
        <v>124</v>
      </c>
      <c r="E249" s="8">
        <v>0.65</v>
      </c>
      <c r="F249" s="1">
        <v>-0.26300000000000001</v>
      </c>
    </row>
    <row r="250" spans="2:6" x14ac:dyDescent="0.4">
      <c r="B250" s="1" t="s">
        <v>147</v>
      </c>
      <c r="C250" s="1">
        <v>2018</v>
      </c>
      <c r="D250" s="1" t="s">
        <v>124</v>
      </c>
      <c r="E250" s="8">
        <v>0.65</v>
      </c>
      <c r="F250" s="1">
        <v>0.42499999999999999</v>
      </c>
    </row>
    <row r="251" spans="2:6" x14ac:dyDescent="0.4">
      <c r="B251" s="1" t="s">
        <v>148</v>
      </c>
      <c r="C251" s="1">
        <v>2018</v>
      </c>
      <c r="D251" s="1" t="s">
        <v>124</v>
      </c>
      <c r="E251" s="8">
        <v>0.65</v>
      </c>
      <c r="F251" s="1">
        <v>0.23899999999999999</v>
      </c>
    </row>
    <row r="252" spans="2:6" x14ac:dyDescent="0.4">
      <c r="B252" s="1" t="s">
        <v>484</v>
      </c>
      <c r="C252" s="1">
        <v>2018</v>
      </c>
      <c r="D252" s="1" t="s">
        <v>457</v>
      </c>
      <c r="E252" s="8">
        <v>0.65</v>
      </c>
      <c r="F252" s="1">
        <v>0.68500000000000005</v>
      </c>
    </row>
    <row r="253" spans="2:6" x14ac:dyDescent="0.4">
      <c r="B253" s="1" t="s">
        <v>557</v>
      </c>
      <c r="C253" s="1">
        <v>2018</v>
      </c>
      <c r="D253" s="1" t="s">
        <v>537</v>
      </c>
      <c r="E253" s="8">
        <v>0.63</v>
      </c>
      <c r="F253" s="1">
        <v>-0.45600000000000002</v>
      </c>
    </row>
    <row r="254" spans="2:6" x14ac:dyDescent="0.4">
      <c r="B254" s="1" t="s">
        <v>558</v>
      </c>
      <c r="C254" s="1">
        <v>2018</v>
      </c>
      <c r="D254" s="1" t="s">
        <v>537</v>
      </c>
      <c r="E254" s="8">
        <v>0.63</v>
      </c>
      <c r="F254" s="1">
        <v>-0.36599999999999999</v>
      </c>
    </row>
    <row r="255" spans="2:6" x14ac:dyDescent="0.4">
      <c r="B255" s="1" t="s">
        <v>559</v>
      </c>
      <c r="C255" s="1">
        <v>2018</v>
      </c>
      <c r="D255" s="1" t="s">
        <v>537</v>
      </c>
      <c r="E255" s="8">
        <v>0.63</v>
      </c>
      <c r="F255" s="1">
        <v>3.0000000000000001E-3</v>
      </c>
    </row>
    <row r="256" spans="2:6" x14ac:dyDescent="0.4">
      <c r="B256" s="1" t="s">
        <v>873</v>
      </c>
      <c r="C256" s="1">
        <v>2018</v>
      </c>
      <c r="D256" s="1" t="s">
        <v>853</v>
      </c>
      <c r="E256" s="8">
        <v>0.63</v>
      </c>
      <c r="F256" s="1">
        <v>0.33700000000000002</v>
      </c>
    </row>
    <row r="257" spans="2:6" x14ac:dyDescent="0.4">
      <c r="B257" s="1" t="s">
        <v>397</v>
      </c>
      <c r="C257" s="1">
        <v>2018</v>
      </c>
      <c r="D257" s="1" t="s">
        <v>371</v>
      </c>
      <c r="E257" s="8">
        <v>0.62</v>
      </c>
      <c r="F257" s="1">
        <v>-0.27300000000000002</v>
      </c>
    </row>
    <row r="258" spans="2:6" x14ac:dyDescent="0.4">
      <c r="B258" s="1" t="s">
        <v>398</v>
      </c>
      <c r="C258" s="1">
        <v>2018</v>
      </c>
      <c r="D258" s="1" t="s">
        <v>371</v>
      </c>
      <c r="E258" s="8">
        <v>0.62</v>
      </c>
      <c r="F258" s="1">
        <v>-0.90600000000000003</v>
      </c>
    </row>
    <row r="259" spans="2:6" x14ac:dyDescent="0.4">
      <c r="B259" s="1" t="s">
        <v>560</v>
      </c>
      <c r="C259" s="1">
        <v>2018</v>
      </c>
      <c r="D259" s="1" t="s">
        <v>537</v>
      </c>
      <c r="E259" s="8">
        <v>0.62</v>
      </c>
      <c r="F259" s="1">
        <v>-0.18</v>
      </c>
    </row>
    <row r="260" spans="2:6" x14ac:dyDescent="0.4">
      <c r="B260" s="1" t="s">
        <v>561</v>
      </c>
      <c r="C260" s="1">
        <v>2018</v>
      </c>
      <c r="D260" s="1" t="s">
        <v>537</v>
      </c>
      <c r="E260" s="8">
        <v>0.62</v>
      </c>
    </row>
    <row r="261" spans="2:6" x14ac:dyDescent="0.4">
      <c r="B261" s="1" t="s">
        <v>717</v>
      </c>
      <c r="C261" s="1">
        <v>2018</v>
      </c>
      <c r="D261" s="1" t="s">
        <v>695</v>
      </c>
      <c r="E261" s="8">
        <v>0.62</v>
      </c>
      <c r="F261" s="1">
        <v>-0.315</v>
      </c>
    </row>
    <row r="262" spans="2:6" x14ac:dyDescent="0.4">
      <c r="B262" s="1" t="s">
        <v>562</v>
      </c>
      <c r="C262" s="1">
        <v>2018</v>
      </c>
      <c r="D262" s="1" t="s">
        <v>537</v>
      </c>
      <c r="E262" s="8">
        <v>0.61</v>
      </c>
      <c r="F262" s="1">
        <v>-0.441</v>
      </c>
    </row>
    <row r="263" spans="2:6" x14ac:dyDescent="0.4">
      <c r="B263" s="1" t="s">
        <v>149</v>
      </c>
      <c r="C263" s="1">
        <v>2018</v>
      </c>
      <c r="D263" s="1" t="s">
        <v>124</v>
      </c>
      <c r="E263" s="8">
        <v>0.6</v>
      </c>
    </row>
    <row r="264" spans="2:6" x14ac:dyDescent="0.4">
      <c r="B264" s="1" t="s">
        <v>150</v>
      </c>
      <c r="C264" s="1">
        <v>2018</v>
      </c>
      <c r="D264" s="1" t="s">
        <v>124</v>
      </c>
      <c r="E264" s="8">
        <v>0.6</v>
      </c>
      <c r="F264" s="1">
        <v>1.4630000000000001</v>
      </c>
    </row>
    <row r="265" spans="2:6" x14ac:dyDescent="0.4">
      <c r="B265" s="1" t="s">
        <v>228</v>
      </c>
      <c r="C265" s="1">
        <v>2018</v>
      </c>
      <c r="D265" s="1" t="s">
        <v>208</v>
      </c>
      <c r="E265" s="8">
        <v>0.6</v>
      </c>
      <c r="F265" s="1">
        <v>0.159</v>
      </c>
    </row>
    <row r="266" spans="2:6" x14ac:dyDescent="0.4">
      <c r="B266" s="1" t="s">
        <v>229</v>
      </c>
      <c r="C266" s="1">
        <v>2018</v>
      </c>
      <c r="D266" s="1" t="s">
        <v>208</v>
      </c>
      <c r="E266" s="8">
        <v>0.6</v>
      </c>
      <c r="F266" s="1">
        <v>-4.2000000000000003E-2</v>
      </c>
    </row>
    <row r="267" spans="2:6" x14ac:dyDescent="0.4">
      <c r="B267" s="1" t="s">
        <v>230</v>
      </c>
      <c r="C267" s="1">
        <v>2018</v>
      </c>
      <c r="D267" s="1" t="s">
        <v>208</v>
      </c>
      <c r="E267" s="8">
        <v>0.6</v>
      </c>
    </row>
    <row r="268" spans="2:6" x14ac:dyDescent="0.4">
      <c r="B268" s="1" t="s">
        <v>307</v>
      </c>
      <c r="C268" s="1">
        <v>2018</v>
      </c>
      <c r="D268" s="1" t="s">
        <v>288</v>
      </c>
      <c r="E268" s="8">
        <v>0.6</v>
      </c>
      <c r="F268" s="1">
        <v>-0.24199999999999999</v>
      </c>
    </row>
    <row r="269" spans="2:6" x14ac:dyDescent="0.4">
      <c r="B269" s="1" t="s">
        <v>399</v>
      </c>
      <c r="C269" s="1">
        <v>2018</v>
      </c>
      <c r="D269" s="1" t="s">
        <v>371</v>
      </c>
      <c r="E269" s="8">
        <v>0.6</v>
      </c>
      <c r="F269" s="1">
        <v>0.109</v>
      </c>
    </row>
    <row r="270" spans="2:6" x14ac:dyDescent="0.4">
      <c r="B270" s="1" t="s">
        <v>400</v>
      </c>
      <c r="C270" s="1">
        <v>2018</v>
      </c>
      <c r="D270" s="1" t="s">
        <v>371</v>
      </c>
      <c r="E270" s="8">
        <v>0.6</v>
      </c>
    </row>
    <row r="271" spans="2:6" x14ac:dyDescent="0.4">
      <c r="B271" s="1" t="s">
        <v>485</v>
      </c>
      <c r="C271" s="1">
        <v>2018</v>
      </c>
      <c r="D271" s="1" t="s">
        <v>457</v>
      </c>
      <c r="E271" s="8">
        <v>0.6</v>
      </c>
      <c r="F271" s="1">
        <v>0.46</v>
      </c>
    </row>
    <row r="272" spans="2:6" x14ac:dyDescent="0.4">
      <c r="B272" s="1" t="s">
        <v>563</v>
      </c>
      <c r="C272" s="1">
        <v>2018</v>
      </c>
      <c r="D272" s="1" t="s">
        <v>537</v>
      </c>
      <c r="E272" s="8">
        <v>0.6</v>
      </c>
      <c r="F272" s="1">
        <v>1.6419999999999999</v>
      </c>
    </row>
    <row r="273" spans="2:6" x14ac:dyDescent="0.4">
      <c r="B273" s="1" t="s">
        <v>718</v>
      </c>
      <c r="C273" s="1">
        <v>2018</v>
      </c>
      <c r="D273" s="1" t="s">
        <v>695</v>
      </c>
      <c r="E273" s="8">
        <v>0.6</v>
      </c>
      <c r="F273" s="1">
        <v>-0.48099999999999998</v>
      </c>
    </row>
    <row r="274" spans="2:6" x14ac:dyDescent="0.4">
      <c r="B274" s="1" t="s">
        <v>719</v>
      </c>
      <c r="C274" s="1">
        <v>2018</v>
      </c>
      <c r="D274" s="1" t="s">
        <v>695</v>
      </c>
      <c r="E274" s="8">
        <v>0.6</v>
      </c>
      <c r="F274" s="1">
        <v>0.17</v>
      </c>
    </row>
    <row r="275" spans="2:6" x14ac:dyDescent="0.4">
      <c r="B275" s="1" t="s">
        <v>788</v>
      </c>
      <c r="C275" s="1">
        <v>2018</v>
      </c>
      <c r="D275" s="1" t="s">
        <v>772</v>
      </c>
      <c r="E275" s="8">
        <v>0.6</v>
      </c>
      <c r="F275" s="1">
        <v>8.0000000000000002E-3</v>
      </c>
    </row>
    <row r="276" spans="2:6" x14ac:dyDescent="0.4">
      <c r="B276" s="1" t="s">
        <v>486</v>
      </c>
      <c r="C276" s="1">
        <v>2018</v>
      </c>
      <c r="D276" s="1" t="s">
        <v>457</v>
      </c>
      <c r="E276" s="8">
        <v>0.57999999999999996</v>
      </c>
      <c r="F276" s="1">
        <v>5.8999999999999997E-2</v>
      </c>
    </row>
    <row r="277" spans="2:6" x14ac:dyDescent="0.4">
      <c r="B277" s="1" t="s">
        <v>564</v>
      </c>
      <c r="C277" s="1">
        <v>2018</v>
      </c>
      <c r="D277" s="1" t="s">
        <v>537</v>
      </c>
      <c r="E277" s="8">
        <v>0.57999999999999996</v>
      </c>
      <c r="F277" s="1">
        <v>0.35699999999999998</v>
      </c>
    </row>
    <row r="278" spans="2:6" x14ac:dyDescent="0.4">
      <c r="B278" s="1" t="s">
        <v>635</v>
      </c>
      <c r="C278" s="1">
        <v>2018</v>
      </c>
      <c r="D278" s="1" t="s">
        <v>612</v>
      </c>
      <c r="E278" s="8">
        <v>0.57999999999999996</v>
      </c>
      <c r="F278" s="1">
        <v>0.45800000000000002</v>
      </c>
    </row>
    <row r="279" spans="2:6" x14ac:dyDescent="0.4">
      <c r="B279" s="1" t="s">
        <v>636</v>
      </c>
      <c r="C279" s="1">
        <v>2018</v>
      </c>
      <c r="D279" s="1" t="s">
        <v>612</v>
      </c>
      <c r="E279" s="8">
        <v>0.57999999999999996</v>
      </c>
      <c r="F279" s="1">
        <v>1.7350000000000001</v>
      </c>
    </row>
    <row r="280" spans="2:6" x14ac:dyDescent="0.4">
      <c r="B280" s="1" t="s">
        <v>231</v>
      </c>
      <c r="C280" s="1">
        <v>2018</v>
      </c>
      <c r="D280" s="1" t="s">
        <v>208</v>
      </c>
      <c r="E280" s="8">
        <v>0.56999999999999995</v>
      </c>
      <c r="F280" s="1">
        <v>0.49</v>
      </c>
    </row>
    <row r="281" spans="2:6" x14ac:dyDescent="0.4">
      <c r="B281" s="1" t="s">
        <v>308</v>
      </c>
      <c r="C281" s="1">
        <v>2018</v>
      </c>
      <c r="D281" s="1" t="s">
        <v>288</v>
      </c>
      <c r="E281" s="8">
        <v>0.56999999999999995</v>
      </c>
      <c r="F281" s="1">
        <v>-0.252</v>
      </c>
    </row>
    <row r="282" spans="2:6" x14ac:dyDescent="0.4">
      <c r="B282" s="1" t="s">
        <v>565</v>
      </c>
      <c r="C282" s="1">
        <v>2018</v>
      </c>
      <c r="D282" s="1" t="s">
        <v>537</v>
      </c>
      <c r="E282" s="8">
        <v>0.56999999999999995</v>
      </c>
      <c r="F282" s="1">
        <v>-3.7999999999999999E-2</v>
      </c>
    </row>
    <row r="283" spans="2:6" x14ac:dyDescent="0.4">
      <c r="B283" s="1" t="s">
        <v>874</v>
      </c>
      <c r="C283" s="1">
        <v>2018</v>
      </c>
      <c r="D283" s="1" t="s">
        <v>853</v>
      </c>
      <c r="E283" s="8">
        <v>0.56999999999999995</v>
      </c>
      <c r="F283" s="1">
        <v>-0.22500000000000001</v>
      </c>
    </row>
    <row r="284" spans="2:6" x14ac:dyDescent="0.4">
      <c r="B284" s="1" t="s">
        <v>401</v>
      </c>
      <c r="C284" s="1">
        <v>2018</v>
      </c>
      <c r="D284" s="1" t="s">
        <v>371</v>
      </c>
      <c r="E284" s="8">
        <v>0.56000000000000005</v>
      </c>
      <c r="F284" s="1">
        <v>5.5E-2</v>
      </c>
    </row>
    <row r="285" spans="2:6" x14ac:dyDescent="0.4">
      <c r="B285" s="1" t="s">
        <v>151</v>
      </c>
      <c r="C285" s="1">
        <v>2018</v>
      </c>
      <c r="D285" s="1" t="s">
        <v>124</v>
      </c>
      <c r="E285" s="8">
        <v>0.55000000000000004</v>
      </c>
      <c r="F285" s="1">
        <v>-0.36199999999999999</v>
      </c>
    </row>
    <row r="286" spans="2:6" x14ac:dyDescent="0.4">
      <c r="B286" s="1" t="s">
        <v>152</v>
      </c>
      <c r="C286" s="1">
        <v>2018</v>
      </c>
      <c r="D286" s="1" t="s">
        <v>124</v>
      </c>
      <c r="E286" s="8">
        <v>0.55000000000000004</v>
      </c>
    </row>
    <row r="287" spans="2:6" x14ac:dyDescent="0.4">
      <c r="B287" s="1" t="s">
        <v>176</v>
      </c>
      <c r="C287" s="1">
        <v>2018</v>
      </c>
      <c r="D287" s="1" t="s">
        <v>695</v>
      </c>
      <c r="E287" s="8">
        <v>0.55000000000000004</v>
      </c>
      <c r="F287" s="1">
        <v>-0.05</v>
      </c>
    </row>
    <row r="288" spans="2:6" x14ac:dyDescent="0.4">
      <c r="B288" s="1" t="s">
        <v>720</v>
      </c>
      <c r="C288" s="1">
        <v>2018</v>
      </c>
      <c r="D288" s="1" t="s">
        <v>695</v>
      </c>
      <c r="E288" s="8">
        <v>0.55000000000000004</v>
      </c>
      <c r="F288" s="1">
        <v>-0.17899999999999999</v>
      </c>
    </row>
    <row r="289" spans="2:6" x14ac:dyDescent="0.4">
      <c r="B289" s="1" t="s">
        <v>721</v>
      </c>
      <c r="C289" s="1">
        <v>2018</v>
      </c>
      <c r="D289" s="1" t="s">
        <v>695</v>
      </c>
      <c r="E289" s="8">
        <v>0.55000000000000004</v>
      </c>
      <c r="F289" s="1">
        <v>-0.31</v>
      </c>
    </row>
    <row r="290" spans="2:6" x14ac:dyDescent="0.4">
      <c r="B290" s="1" t="s">
        <v>20</v>
      </c>
      <c r="C290" s="1">
        <v>2018</v>
      </c>
      <c r="D290" s="1" t="s">
        <v>772</v>
      </c>
      <c r="E290" s="8">
        <v>0.55000000000000004</v>
      </c>
      <c r="F290" s="1">
        <v>4.2000000000000003E-2</v>
      </c>
    </row>
    <row r="291" spans="2:6" x14ac:dyDescent="0.4">
      <c r="B291" s="1" t="s">
        <v>789</v>
      </c>
      <c r="C291" s="1">
        <v>2018</v>
      </c>
      <c r="D291" s="1" t="s">
        <v>772</v>
      </c>
      <c r="E291" s="8">
        <v>0.55000000000000004</v>
      </c>
      <c r="F291" s="1">
        <v>-0.50600000000000001</v>
      </c>
    </row>
    <row r="292" spans="2:6" x14ac:dyDescent="0.4">
      <c r="B292" s="1" t="s">
        <v>637</v>
      </c>
      <c r="C292" s="1">
        <v>2018</v>
      </c>
      <c r="D292" s="1" t="s">
        <v>612</v>
      </c>
      <c r="E292" s="8">
        <v>0.54</v>
      </c>
      <c r="F292" s="1">
        <v>-0.08</v>
      </c>
    </row>
    <row r="293" spans="2:6" x14ac:dyDescent="0.4">
      <c r="B293" s="1" t="s">
        <v>153</v>
      </c>
      <c r="C293" s="1">
        <v>2018</v>
      </c>
      <c r="D293" s="1" t="s">
        <v>124</v>
      </c>
      <c r="E293" s="8">
        <v>0.53</v>
      </c>
      <c r="F293" s="1">
        <v>8.3000000000000004E-2</v>
      </c>
    </row>
    <row r="294" spans="2:6" x14ac:dyDescent="0.4">
      <c r="B294" s="1" t="s">
        <v>638</v>
      </c>
      <c r="C294" s="1">
        <v>2018</v>
      </c>
      <c r="D294" s="1" t="s">
        <v>612</v>
      </c>
      <c r="E294" s="8">
        <v>0.53</v>
      </c>
      <c r="F294" s="1">
        <v>1.0409999999999999</v>
      </c>
    </row>
    <row r="295" spans="2:6" x14ac:dyDescent="0.4">
      <c r="B295" s="1" t="s">
        <v>790</v>
      </c>
      <c r="C295" s="1">
        <v>2018</v>
      </c>
      <c r="D295" s="1" t="s">
        <v>772</v>
      </c>
      <c r="E295" s="8">
        <v>0.53</v>
      </c>
      <c r="F295" s="1">
        <v>-8.8999999999999996E-2</v>
      </c>
    </row>
    <row r="296" spans="2:6" x14ac:dyDescent="0.4">
      <c r="B296" s="1" t="s">
        <v>309</v>
      </c>
      <c r="C296" s="1">
        <v>2018</v>
      </c>
      <c r="D296" s="1" t="s">
        <v>288</v>
      </c>
      <c r="E296" s="8">
        <v>0.52</v>
      </c>
      <c r="F296" s="1">
        <v>0.26600000000000001</v>
      </c>
    </row>
    <row r="297" spans="2:6" x14ac:dyDescent="0.4">
      <c r="B297" s="1" t="s">
        <v>310</v>
      </c>
      <c r="C297" s="1">
        <v>2018</v>
      </c>
      <c r="D297" s="1" t="s">
        <v>288</v>
      </c>
      <c r="E297" s="8">
        <v>0.52</v>
      </c>
    </row>
    <row r="298" spans="2:6" x14ac:dyDescent="0.4">
      <c r="B298" s="1" t="s">
        <v>402</v>
      </c>
      <c r="C298" s="1">
        <v>2018</v>
      </c>
      <c r="D298" s="1" t="s">
        <v>371</v>
      </c>
      <c r="E298" s="8">
        <v>0.51</v>
      </c>
      <c r="F298" s="1">
        <v>0.23400000000000001</v>
      </c>
    </row>
    <row r="299" spans="2:6" x14ac:dyDescent="0.4">
      <c r="B299" s="1" t="s">
        <v>875</v>
      </c>
      <c r="C299" s="1">
        <v>2018</v>
      </c>
      <c r="D299" s="1" t="s">
        <v>853</v>
      </c>
      <c r="E299" s="8">
        <v>0.51</v>
      </c>
      <c r="F299" s="1">
        <v>-0.41099999999999998</v>
      </c>
    </row>
    <row r="300" spans="2:6" x14ac:dyDescent="0.4">
      <c r="B300" s="1" t="s">
        <v>232</v>
      </c>
      <c r="C300" s="1">
        <v>2018</v>
      </c>
      <c r="D300" s="1" t="s">
        <v>208</v>
      </c>
      <c r="E300" s="8">
        <v>0.5</v>
      </c>
      <c r="F300" s="1">
        <v>-0.33800000000000002</v>
      </c>
    </row>
    <row r="301" spans="2:6" x14ac:dyDescent="0.4">
      <c r="B301" s="1" t="s">
        <v>311</v>
      </c>
      <c r="C301" s="1">
        <v>2018</v>
      </c>
      <c r="D301" s="1" t="s">
        <v>288</v>
      </c>
      <c r="E301" s="8">
        <v>0.5</v>
      </c>
      <c r="F301" s="1">
        <v>0.16900000000000001</v>
      </c>
    </row>
    <row r="302" spans="2:6" x14ac:dyDescent="0.4">
      <c r="B302" s="1" t="s">
        <v>487</v>
      </c>
      <c r="C302" s="1">
        <v>2018</v>
      </c>
      <c r="D302" s="1" t="s">
        <v>457</v>
      </c>
      <c r="E302" s="8">
        <v>0.5</v>
      </c>
      <c r="F302" s="1">
        <v>-0.65700000000000003</v>
      </c>
    </row>
    <row r="303" spans="2:6" x14ac:dyDescent="0.4">
      <c r="B303" s="1" t="s">
        <v>488</v>
      </c>
      <c r="C303" s="1">
        <v>2018</v>
      </c>
      <c r="D303" s="1" t="s">
        <v>457</v>
      </c>
      <c r="E303" s="8">
        <v>0.5</v>
      </c>
      <c r="F303" s="1">
        <v>0.995</v>
      </c>
    </row>
    <row r="304" spans="2:6" x14ac:dyDescent="0.4">
      <c r="B304" s="1" t="s">
        <v>639</v>
      </c>
      <c r="C304" s="1">
        <v>2018</v>
      </c>
      <c r="D304" s="1" t="s">
        <v>612</v>
      </c>
      <c r="E304" s="8">
        <v>0.5</v>
      </c>
      <c r="F304" s="1">
        <v>-0.42199999999999999</v>
      </c>
    </row>
    <row r="305" spans="2:6" x14ac:dyDescent="0.4">
      <c r="B305" s="1" t="s">
        <v>402</v>
      </c>
      <c r="C305" s="1">
        <v>2018</v>
      </c>
      <c r="D305" s="1" t="s">
        <v>695</v>
      </c>
      <c r="E305" s="8">
        <v>0.5</v>
      </c>
      <c r="F305" s="1">
        <v>-0.47799999999999998</v>
      </c>
    </row>
    <row r="306" spans="2:6" x14ac:dyDescent="0.4">
      <c r="B306" s="1" t="s">
        <v>722</v>
      </c>
      <c r="C306" s="1">
        <v>2018</v>
      </c>
      <c r="D306" s="1" t="s">
        <v>695</v>
      </c>
      <c r="E306" s="8">
        <v>0.5</v>
      </c>
      <c r="F306" s="1">
        <v>2.0459999999999998</v>
      </c>
    </row>
    <row r="307" spans="2:6" x14ac:dyDescent="0.4">
      <c r="B307" s="1" t="s">
        <v>876</v>
      </c>
      <c r="C307" s="1">
        <v>2018</v>
      </c>
      <c r="D307" s="1" t="s">
        <v>853</v>
      </c>
      <c r="E307" s="8">
        <v>0.5</v>
      </c>
      <c r="F307" s="1">
        <v>0.11799999999999999</v>
      </c>
    </row>
    <row r="308" spans="2:6" x14ac:dyDescent="0.4">
      <c r="B308" s="1" t="s">
        <v>723</v>
      </c>
      <c r="C308" s="1">
        <v>2018</v>
      </c>
      <c r="D308" s="1" t="s">
        <v>695</v>
      </c>
      <c r="E308" s="8">
        <v>0.49</v>
      </c>
      <c r="F308" s="1">
        <v>0.374</v>
      </c>
    </row>
    <row r="309" spans="2:6" x14ac:dyDescent="0.4">
      <c r="B309" s="1" t="s">
        <v>640</v>
      </c>
      <c r="C309" s="1">
        <v>2018</v>
      </c>
      <c r="D309" s="1" t="s">
        <v>612</v>
      </c>
      <c r="E309" s="8">
        <v>0.48</v>
      </c>
      <c r="F309" s="1">
        <v>3.0000000000000001E-3</v>
      </c>
    </row>
    <row r="310" spans="2:6" x14ac:dyDescent="0.4">
      <c r="B310" s="1" t="s">
        <v>233</v>
      </c>
      <c r="C310" s="1">
        <v>2018</v>
      </c>
      <c r="D310" s="1" t="s">
        <v>208</v>
      </c>
      <c r="E310" s="8">
        <v>0.47</v>
      </c>
      <c r="F310" s="1">
        <v>0.26200000000000001</v>
      </c>
    </row>
    <row r="311" spans="2:6" x14ac:dyDescent="0.4">
      <c r="B311" s="1" t="s">
        <v>791</v>
      </c>
      <c r="C311" s="1">
        <v>2018</v>
      </c>
      <c r="D311" s="1" t="s">
        <v>772</v>
      </c>
      <c r="E311" s="8">
        <v>0.47</v>
      </c>
    </row>
    <row r="312" spans="2:6" x14ac:dyDescent="0.4">
      <c r="B312" s="1" t="s">
        <v>877</v>
      </c>
      <c r="C312" s="1">
        <v>2018</v>
      </c>
      <c r="D312" s="1" t="s">
        <v>853</v>
      </c>
      <c r="E312" s="8">
        <v>0.47</v>
      </c>
      <c r="F312" s="1">
        <v>0.96199999999999997</v>
      </c>
    </row>
    <row r="313" spans="2:6" x14ac:dyDescent="0.4">
      <c r="B313" s="1" t="s">
        <v>878</v>
      </c>
      <c r="C313" s="1">
        <v>2018</v>
      </c>
      <c r="D313" s="1" t="s">
        <v>853</v>
      </c>
      <c r="E313" s="8">
        <v>0.47</v>
      </c>
      <c r="F313" s="1">
        <v>0.152</v>
      </c>
    </row>
    <row r="314" spans="2:6" x14ac:dyDescent="0.4">
      <c r="B314" s="1" t="s">
        <v>792</v>
      </c>
      <c r="C314" s="1">
        <v>2018</v>
      </c>
      <c r="D314" s="1" t="s">
        <v>772</v>
      </c>
      <c r="E314" s="8">
        <v>0.46</v>
      </c>
    </row>
    <row r="315" spans="2:6" x14ac:dyDescent="0.4">
      <c r="B315" s="1" t="s">
        <v>154</v>
      </c>
      <c r="C315" s="1">
        <v>2018</v>
      </c>
      <c r="D315" s="1" t="s">
        <v>124</v>
      </c>
      <c r="E315" s="8">
        <v>0.45</v>
      </c>
      <c r="F315" s="1">
        <v>0.28799999999999998</v>
      </c>
    </row>
    <row r="316" spans="2:6" x14ac:dyDescent="0.4">
      <c r="B316" s="1" t="s">
        <v>234</v>
      </c>
      <c r="C316" s="1">
        <v>2018</v>
      </c>
      <c r="D316" s="1" t="s">
        <v>208</v>
      </c>
      <c r="E316" s="8">
        <v>0.45</v>
      </c>
      <c r="F316" s="1">
        <v>-0.19700000000000001</v>
      </c>
    </row>
    <row r="317" spans="2:6" x14ac:dyDescent="0.4">
      <c r="B317" s="1" t="s">
        <v>235</v>
      </c>
      <c r="C317" s="1">
        <v>2018</v>
      </c>
      <c r="D317" s="1" t="s">
        <v>208</v>
      </c>
      <c r="E317" s="8">
        <v>0.45</v>
      </c>
      <c r="F317" s="1">
        <v>-0.12</v>
      </c>
    </row>
    <row r="318" spans="2:6" x14ac:dyDescent="0.4">
      <c r="B318" s="1" t="s">
        <v>236</v>
      </c>
      <c r="C318" s="1">
        <v>2018</v>
      </c>
      <c r="D318" s="1" t="s">
        <v>208</v>
      </c>
      <c r="E318" s="8">
        <v>0.45</v>
      </c>
      <c r="F318" s="1">
        <v>3.0059999999999998</v>
      </c>
    </row>
    <row r="319" spans="2:6" x14ac:dyDescent="0.4">
      <c r="B319" s="1" t="s">
        <v>237</v>
      </c>
      <c r="C319" s="1">
        <v>2018</v>
      </c>
      <c r="D319" s="1" t="s">
        <v>208</v>
      </c>
      <c r="E319" s="8">
        <v>0.45</v>
      </c>
      <c r="F319" s="1">
        <v>-0.33</v>
      </c>
    </row>
    <row r="320" spans="2:6" x14ac:dyDescent="0.4">
      <c r="B320" s="1" t="s">
        <v>312</v>
      </c>
      <c r="C320" s="1">
        <v>2018</v>
      </c>
      <c r="D320" s="1" t="s">
        <v>288</v>
      </c>
      <c r="E320" s="8">
        <v>0.45</v>
      </c>
      <c r="F320" s="1">
        <v>-4.1000000000000002E-2</v>
      </c>
    </row>
    <row r="321" spans="2:6" x14ac:dyDescent="0.4">
      <c r="B321" s="1" t="s">
        <v>403</v>
      </c>
      <c r="C321" s="1">
        <v>2018</v>
      </c>
      <c r="D321" s="1" t="s">
        <v>371</v>
      </c>
      <c r="E321" s="8">
        <v>0.45</v>
      </c>
      <c r="F321" s="1">
        <v>0.378</v>
      </c>
    </row>
    <row r="322" spans="2:6" x14ac:dyDescent="0.4">
      <c r="B322" s="1" t="s">
        <v>641</v>
      </c>
      <c r="C322" s="1">
        <v>2018</v>
      </c>
      <c r="D322" s="1" t="s">
        <v>612</v>
      </c>
      <c r="E322" s="8">
        <v>0.45</v>
      </c>
    </row>
    <row r="323" spans="2:6" x14ac:dyDescent="0.4">
      <c r="B323" s="1" t="s">
        <v>724</v>
      </c>
      <c r="C323" s="1">
        <v>2018</v>
      </c>
      <c r="D323" s="1" t="s">
        <v>695</v>
      </c>
      <c r="E323" s="8">
        <v>0.45</v>
      </c>
      <c r="F323" s="1">
        <v>-9.4E-2</v>
      </c>
    </row>
    <row r="324" spans="2:6" x14ac:dyDescent="0.4">
      <c r="B324" s="1" t="s">
        <v>725</v>
      </c>
      <c r="C324" s="1">
        <v>2018</v>
      </c>
      <c r="D324" s="1" t="s">
        <v>695</v>
      </c>
      <c r="E324" s="8">
        <v>0.45</v>
      </c>
      <c r="F324" s="1">
        <v>0.36499999999999999</v>
      </c>
    </row>
    <row r="325" spans="2:6" x14ac:dyDescent="0.4">
      <c r="B325" s="1" t="s">
        <v>793</v>
      </c>
      <c r="C325" s="1">
        <v>2018</v>
      </c>
      <c r="D325" s="1" t="s">
        <v>772</v>
      </c>
      <c r="E325" s="8">
        <v>0.45</v>
      </c>
    </row>
    <row r="326" spans="2:6" x14ac:dyDescent="0.4">
      <c r="B326" s="1" t="s">
        <v>794</v>
      </c>
      <c r="C326" s="1">
        <v>2018</v>
      </c>
      <c r="D326" s="1" t="s">
        <v>772</v>
      </c>
      <c r="E326" s="8">
        <v>0.45</v>
      </c>
      <c r="F326" s="1">
        <v>-0.23300000000000001</v>
      </c>
    </row>
    <row r="327" spans="2:6" x14ac:dyDescent="0.4">
      <c r="B327" s="1" t="s">
        <v>795</v>
      </c>
      <c r="C327" s="1">
        <v>2018</v>
      </c>
      <c r="D327" s="1" t="s">
        <v>772</v>
      </c>
      <c r="E327" s="8">
        <v>0.43</v>
      </c>
      <c r="F327" s="1">
        <v>1.6020000000000001</v>
      </c>
    </row>
    <row r="328" spans="2:6" x14ac:dyDescent="0.4">
      <c r="B328" s="1" t="s">
        <v>155</v>
      </c>
      <c r="C328" s="1">
        <v>2018</v>
      </c>
      <c r="D328" s="1" t="s">
        <v>124</v>
      </c>
      <c r="E328" s="8">
        <v>0.42</v>
      </c>
    </row>
    <row r="329" spans="2:6" x14ac:dyDescent="0.4">
      <c r="B329" s="1" t="s">
        <v>313</v>
      </c>
      <c r="C329" s="1">
        <v>2018</v>
      </c>
      <c r="D329" s="1" t="s">
        <v>288</v>
      </c>
      <c r="E329" s="8">
        <v>0.42</v>
      </c>
      <c r="F329" s="1">
        <v>1.3049999999999999</v>
      </c>
    </row>
    <row r="330" spans="2:6" x14ac:dyDescent="0.4">
      <c r="B330" s="1" t="s">
        <v>404</v>
      </c>
      <c r="C330" s="1">
        <v>2018</v>
      </c>
      <c r="D330" s="1" t="s">
        <v>371</v>
      </c>
      <c r="E330" s="8">
        <v>0.42</v>
      </c>
      <c r="F330" s="1">
        <v>1.2989999999999999</v>
      </c>
    </row>
    <row r="331" spans="2:6" x14ac:dyDescent="0.4">
      <c r="B331" s="1" t="s">
        <v>489</v>
      </c>
      <c r="C331" s="1">
        <v>2018</v>
      </c>
      <c r="D331" s="1" t="s">
        <v>457</v>
      </c>
      <c r="E331" s="8">
        <v>0.42</v>
      </c>
      <c r="F331" s="1">
        <v>-0.29899999999999999</v>
      </c>
    </row>
    <row r="332" spans="2:6" x14ac:dyDescent="0.4">
      <c r="B332" s="1" t="s">
        <v>726</v>
      </c>
      <c r="C332" s="1">
        <v>2018</v>
      </c>
      <c r="D332" s="1" t="s">
        <v>695</v>
      </c>
      <c r="E332" s="8">
        <v>0.42</v>
      </c>
      <c r="F332" s="1">
        <v>0.222</v>
      </c>
    </row>
    <row r="333" spans="2:6" x14ac:dyDescent="0.4">
      <c r="B333" s="1" t="s">
        <v>796</v>
      </c>
      <c r="C333" s="1">
        <v>2018</v>
      </c>
      <c r="D333" s="1" t="s">
        <v>772</v>
      </c>
      <c r="E333" s="8">
        <v>0.42</v>
      </c>
      <c r="F333" s="1">
        <v>0.151</v>
      </c>
    </row>
    <row r="334" spans="2:6" x14ac:dyDescent="0.4">
      <c r="B334" s="1" t="s">
        <v>879</v>
      </c>
      <c r="C334" s="1">
        <v>2018</v>
      </c>
      <c r="D334" s="1" t="s">
        <v>853</v>
      </c>
      <c r="E334" s="8">
        <v>0.42</v>
      </c>
      <c r="F334" s="1">
        <v>-0.504</v>
      </c>
    </row>
    <row r="335" spans="2:6" x14ac:dyDescent="0.4">
      <c r="B335" s="1" t="s">
        <v>156</v>
      </c>
      <c r="C335" s="1">
        <v>2018</v>
      </c>
      <c r="D335" s="1" t="s">
        <v>124</v>
      </c>
      <c r="E335" s="8">
        <v>0.4</v>
      </c>
      <c r="F335" s="1">
        <v>1.9E-2</v>
      </c>
    </row>
    <row r="336" spans="2:6" x14ac:dyDescent="0.4">
      <c r="B336" s="1" t="s">
        <v>157</v>
      </c>
      <c r="C336" s="1">
        <v>2018</v>
      </c>
      <c r="D336" s="1" t="s">
        <v>124</v>
      </c>
      <c r="E336" s="8">
        <v>0.4</v>
      </c>
    </row>
    <row r="337" spans="2:6" x14ac:dyDescent="0.4">
      <c r="B337" s="1" t="s">
        <v>158</v>
      </c>
      <c r="C337" s="1">
        <v>2018</v>
      </c>
      <c r="D337" s="1" t="s">
        <v>124</v>
      </c>
      <c r="E337" s="8">
        <v>0.4</v>
      </c>
    </row>
    <row r="338" spans="2:6" x14ac:dyDescent="0.4">
      <c r="B338" s="1" t="s">
        <v>159</v>
      </c>
      <c r="C338" s="1">
        <v>2018</v>
      </c>
      <c r="D338" s="1" t="s">
        <v>124</v>
      </c>
      <c r="E338" s="8">
        <v>0.4</v>
      </c>
    </row>
    <row r="339" spans="2:6" x14ac:dyDescent="0.4">
      <c r="B339" s="1" t="s">
        <v>160</v>
      </c>
      <c r="C339" s="1">
        <v>2018</v>
      </c>
      <c r="D339" s="1" t="s">
        <v>124</v>
      </c>
      <c r="E339" s="8">
        <v>0.4</v>
      </c>
      <c r="F339" s="1">
        <v>0</v>
      </c>
    </row>
    <row r="340" spans="2:6" x14ac:dyDescent="0.4">
      <c r="B340" s="1" t="s">
        <v>238</v>
      </c>
      <c r="C340" s="1">
        <v>2018</v>
      </c>
      <c r="D340" s="1" t="s">
        <v>208</v>
      </c>
      <c r="E340" s="8">
        <v>0.4</v>
      </c>
      <c r="F340" s="1">
        <v>0.56999999999999995</v>
      </c>
    </row>
    <row r="341" spans="2:6" x14ac:dyDescent="0.4">
      <c r="B341" s="1" t="s">
        <v>405</v>
      </c>
      <c r="C341" s="1">
        <v>2018</v>
      </c>
      <c r="D341" s="1" t="s">
        <v>371</v>
      </c>
      <c r="E341" s="8">
        <v>0.4</v>
      </c>
      <c r="F341" s="1">
        <v>-0.443</v>
      </c>
    </row>
    <row r="342" spans="2:6" x14ac:dyDescent="0.4">
      <c r="B342" s="1" t="s">
        <v>406</v>
      </c>
      <c r="C342" s="1">
        <v>2018</v>
      </c>
      <c r="D342" s="1" t="s">
        <v>371</v>
      </c>
      <c r="E342" s="8">
        <v>0.4</v>
      </c>
      <c r="F342" s="1">
        <v>2.2690000000000001</v>
      </c>
    </row>
    <row r="343" spans="2:6" x14ac:dyDescent="0.4">
      <c r="B343" s="1" t="s">
        <v>407</v>
      </c>
      <c r="C343" s="1">
        <v>2018</v>
      </c>
      <c r="D343" s="1" t="s">
        <v>371</v>
      </c>
      <c r="E343" s="8">
        <v>0.4</v>
      </c>
      <c r="F343" s="1">
        <v>-0.129</v>
      </c>
    </row>
    <row r="344" spans="2:6" x14ac:dyDescent="0.4">
      <c r="B344" s="1" t="s">
        <v>490</v>
      </c>
      <c r="C344" s="1">
        <v>2018</v>
      </c>
      <c r="D344" s="1" t="s">
        <v>457</v>
      </c>
      <c r="E344" s="8">
        <v>0.4</v>
      </c>
    </row>
    <row r="345" spans="2:6" x14ac:dyDescent="0.4">
      <c r="B345" s="1" t="s">
        <v>491</v>
      </c>
      <c r="C345" s="1">
        <v>2018</v>
      </c>
      <c r="D345" s="1" t="s">
        <v>457</v>
      </c>
      <c r="E345" s="8">
        <v>0.4</v>
      </c>
      <c r="F345" s="1">
        <v>1.2E-2</v>
      </c>
    </row>
    <row r="346" spans="2:6" x14ac:dyDescent="0.4">
      <c r="B346" s="1" t="s">
        <v>492</v>
      </c>
      <c r="C346" s="1">
        <v>2018</v>
      </c>
      <c r="D346" s="1" t="s">
        <v>457</v>
      </c>
      <c r="E346" s="8">
        <v>0.4</v>
      </c>
      <c r="F346" s="1">
        <v>0.30399999999999999</v>
      </c>
    </row>
    <row r="347" spans="2:6" x14ac:dyDescent="0.4">
      <c r="B347" s="1" t="s">
        <v>566</v>
      </c>
      <c r="C347" s="1">
        <v>2018</v>
      </c>
      <c r="D347" s="1" t="s">
        <v>537</v>
      </c>
      <c r="E347" s="8">
        <v>0.4</v>
      </c>
      <c r="F347" s="1">
        <v>-0.57299999999999995</v>
      </c>
    </row>
    <row r="348" spans="2:6" x14ac:dyDescent="0.4">
      <c r="B348" s="1" t="s">
        <v>642</v>
      </c>
      <c r="C348" s="1">
        <v>2018</v>
      </c>
      <c r="D348" s="1" t="s">
        <v>612</v>
      </c>
      <c r="E348" s="8">
        <v>0.4</v>
      </c>
    </row>
    <row r="349" spans="2:6" x14ac:dyDescent="0.4">
      <c r="B349" s="1" t="s">
        <v>643</v>
      </c>
      <c r="C349" s="1">
        <v>2018</v>
      </c>
      <c r="D349" s="1" t="s">
        <v>612</v>
      </c>
      <c r="E349" s="8">
        <v>0.4</v>
      </c>
      <c r="F349" s="1">
        <v>-0.13300000000000001</v>
      </c>
    </row>
    <row r="350" spans="2:6" x14ac:dyDescent="0.4">
      <c r="B350" s="1" t="s">
        <v>727</v>
      </c>
      <c r="C350" s="1">
        <v>2018</v>
      </c>
      <c r="D350" s="1" t="s">
        <v>695</v>
      </c>
      <c r="E350" s="8">
        <v>0.4</v>
      </c>
    </row>
    <row r="351" spans="2:6" x14ac:dyDescent="0.4">
      <c r="B351" s="1" t="s">
        <v>797</v>
      </c>
      <c r="C351" s="1">
        <v>2018</v>
      </c>
      <c r="D351" s="1" t="s">
        <v>772</v>
      </c>
      <c r="E351" s="8">
        <v>0.4</v>
      </c>
    </row>
    <row r="352" spans="2:6" x14ac:dyDescent="0.4">
      <c r="B352" s="1" t="s">
        <v>880</v>
      </c>
      <c r="C352" s="1">
        <v>2018</v>
      </c>
      <c r="D352" s="1" t="s">
        <v>853</v>
      </c>
      <c r="E352" s="8">
        <v>0.4</v>
      </c>
    </row>
    <row r="353" spans="2:6" x14ac:dyDescent="0.4">
      <c r="B353" s="1" t="s">
        <v>881</v>
      </c>
      <c r="C353" s="1">
        <v>2018</v>
      </c>
      <c r="D353" s="1" t="s">
        <v>853</v>
      </c>
      <c r="E353" s="8">
        <v>0.4</v>
      </c>
    </row>
    <row r="354" spans="2:6" x14ac:dyDescent="0.4">
      <c r="B354" s="1" t="s">
        <v>882</v>
      </c>
      <c r="C354" s="1">
        <v>2018</v>
      </c>
      <c r="D354" s="1" t="s">
        <v>853</v>
      </c>
      <c r="E354" s="8">
        <v>0.4</v>
      </c>
      <c r="F354" s="1">
        <v>0.63200000000000001</v>
      </c>
    </row>
    <row r="355" spans="2:6" x14ac:dyDescent="0.4">
      <c r="B355" s="1" t="s">
        <v>161</v>
      </c>
      <c r="C355" s="1">
        <v>2018</v>
      </c>
      <c r="D355" s="1" t="s">
        <v>124</v>
      </c>
      <c r="E355" s="8">
        <v>0.38</v>
      </c>
    </row>
    <row r="356" spans="2:6" x14ac:dyDescent="0.4">
      <c r="B356" s="1" t="s">
        <v>162</v>
      </c>
      <c r="C356" s="1">
        <v>2018</v>
      </c>
      <c r="D356" s="1" t="s">
        <v>124</v>
      </c>
      <c r="E356" s="8">
        <v>0.38</v>
      </c>
      <c r="F356" s="1">
        <v>7.0999999999999994E-2</v>
      </c>
    </row>
    <row r="357" spans="2:6" x14ac:dyDescent="0.4">
      <c r="B357" s="1" t="s">
        <v>239</v>
      </c>
      <c r="C357" s="1">
        <v>2018</v>
      </c>
      <c r="D357" s="1" t="s">
        <v>208</v>
      </c>
      <c r="E357" s="8">
        <v>0.38</v>
      </c>
      <c r="F357" s="1">
        <v>-3.2000000000000001E-2</v>
      </c>
    </row>
    <row r="358" spans="2:6" x14ac:dyDescent="0.4">
      <c r="B358" s="1" t="s">
        <v>408</v>
      </c>
      <c r="C358" s="1">
        <v>2018</v>
      </c>
      <c r="D358" s="1" t="s">
        <v>371</v>
      </c>
      <c r="E358" s="8">
        <v>0.38</v>
      </c>
    </row>
    <row r="359" spans="2:6" x14ac:dyDescent="0.4">
      <c r="B359" s="1" t="s">
        <v>644</v>
      </c>
      <c r="C359" s="1">
        <v>2018</v>
      </c>
      <c r="D359" s="1" t="s">
        <v>612</v>
      </c>
      <c r="E359" s="8">
        <v>0.38</v>
      </c>
    </row>
    <row r="360" spans="2:6" x14ac:dyDescent="0.4">
      <c r="B360" s="1" t="s">
        <v>163</v>
      </c>
      <c r="C360" s="1">
        <v>2018</v>
      </c>
      <c r="D360" s="1" t="s">
        <v>124</v>
      </c>
      <c r="E360" s="8">
        <v>0.37</v>
      </c>
    </row>
    <row r="361" spans="2:6" x14ac:dyDescent="0.4">
      <c r="B361" s="1" t="s">
        <v>493</v>
      </c>
      <c r="C361" s="1">
        <v>2018</v>
      </c>
      <c r="D361" s="1" t="s">
        <v>457</v>
      </c>
      <c r="E361" s="8">
        <v>0.37</v>
      </c>
      <c r="F361" s="1">
        <v>-0.64300000000000002</v>
      </c>
    </row>
    <row r="362" spans="2:6" x14ac:dyDescent="0.4">
      <c r="B362" s="1" t="s">
        <v>567</v>
      </c>
      <c r="C362" s="1">
        <v>2018</v>
      </c>
      <c r="D362" s="1" t="s">
        <v>537</v>
      </c>
      <c r="E362" s="8">
        <v>0.37</v>
      </c>
    </row>
    <row r="363" spans="2:6" x14ac:dyDescent="0.4">
      <c r="B363" s="1" t="s">
        <v>645</v>
      </c>
      <c r="C363" s="1">
        <v>2018</v>
      </c>
      <c r="D363" s="1" t="s">
        <v>612</v>
      </c>
      <c r="E363" s="8">
        <v>0.37</v>
      </c>
      <c r="F363" s="1">
        <v>1.6E-2</v>
      </c>
    </row>
    <row r="364" spans="2:6" x14ac:dyDescent="0.4">
      <c r="B364" s="1" t="s">
        <v>494</v>
      </c>
      <c r="C364" s="1">
        <v>2018</v>
      </c>
      <c r="D364" s="1" t="s">
        <v>457</v>
      </c>
      <c r="E364" s="8">
        <v>0.36</v>
      </c>
      <c r="F364" s="1">
        <v>-5.2999999999999999E-2</v>
      </c>
    </row>
    <row r="365" spans="2:6" x14ac:dyDescent="0.4">
      <c r="B365" s="1" t="s">
        <v>646</v>
      </c>
      <c r="C365" s="1">
        <v>2018</v>
      </c>
      <c r="D365" s="1" t="s">
        <v>612</v>
      </c>
      <c r="E365" s="8">
        <v>0.36</v>
      </c>
      <c r="F365" s="1">
        <v>0.36199999999999999</v>
      </c>
    </row>
    <row r="366" spans="2:6" x14ac:dyDescent="0.4">
      <c r="B366" s="1" t="s">
        <v>647</v>
      </c>
      <c r="C366" s="1">
        <v>2018</v>
      </c>
      <c r="D366" s="1" t="s">
        <v>612</v>
      </c>
      <c r="E366" s="8">
        <v>0.36</v>
      </c>
      <c r="F366" s="1">
        <v>-0.11600000000000001</v>
      </c>
    </row>
    <row r="367" spans="2:6" x14ac:dyDescent="0.4">
      <c r="B367" s="1" t="s">
        <v>798</v>
      </c>
      <c r="C367" s="1">
        <v>2018</v>
      </c>
      <c r="D367" s="1" t="s">
        <v>772</v>
      </c>
      <c r="E367" s="8">
        <v>0.36</v>
      </c>
      <c r="F367" s="1">
        <v>-0.16900000000000001</v>
      </c>
    </row>
    <row r="368" spans="2:6" x14ac:dyDescent="0.4">
      <c r="B368" s="1" t="s">
        <v>164</v>
      </c>
      <c r="C368" s="1">
        <v>2018</v>
      </c>
      <c r="D368" s="1" t="s">
        <v>124</v>
      </c>
      <c r="E368" s="8">
        <v>0.35</v>
      </c>
      <c r="F368" s="1">
        <v>-0.36399999999999999</v>
      </c>
    </row>
    <row r="369" spans="2:6" x14ac:dyDescent="0.4">
      <c r="B369" s="1" t="s">
        <v>165</v>
      </c>
      <c r="C369" s="1">
        <v>2018</v>
      </c>
      <c r="D369" s="1" t="s">
        <v>124</v>
      </c>
      <c r="E369" s="8">
        <v>0.35</v>
      </c>
      <c r="F369" s="1">
        <v>-0.13100000000000001</v>
      </c>
    </row>
    <row r="370" spans="2:6" x14ac:dyDescent="0.4">
      <c r="B370" s="1" t="s">
        <v>240</v>
      </c>
      <c r="C370" s="1">
        <v>2018</v>
      </c>
      <c r="D370" s="1" t="s">
        <v>208</v>
      </c>
      <c r="E370" s="8">
        <v>0.35</v>
      </c>
      <c r="F370" s="1">
        <v>-3.4000000000000002E-2</v>
      </c>
    </row>
    <row r="371" spans="2:6" x14ac:dyDescent="0.4">
      <c r="B371" s="1" t="s">
        <v>241</v>
      </c>
      <c r="C371" s="1">
        <v>2018</v>
      </c>
      <c r="D371" s="1" t="s">
        <v>208</v>
      </c>
      <c r="E371" s="8">
        <v>0.35</v>
      </c>
      <c r="F371" s="1">
        <v>0.64500000000000002</v>
      </c>
    </row>
    <row r="372" spans="2:6" x14ac:dyDescent="0.4">
      <c r="B372" s="1" t="s">
        <v>314</v>
      </c>
      <c r="C372" s="1">
        <v>2018</v>
      </c>
      <c r="D372" s="1" t="s">
        <v>288</v>
      </c>
      <c r="E372" s="8">
        <v>0.35</v>
      </c>
      <c r="F372" s="1">
        <v>-0.442</v>
      </c>
    </row>
    <row r="373" spans="2:6" x14ac:dyDescent="0.4">
      <c r="B373" s="1" t="s">
        <v>315</v>
      </c>
      <c r="C373" s="1">
        <v>2018</v>
      </c>
      <c r="D373" s="1" t="s">
        <v>288</v>
      </c>
      <c r="E373" s="8">
        <v>0.35</v>
      </c>
      <c r="F373" s="1">
        <v>0.35499999999999998</v>
      </c>
    </row>
    <row r="374" spans="2:6" x14ac:dyDescent="0.4">
      <c r="B374" s="1" t="s">
        <v>495</v>
      </c>
      <c r="C374" s="1">
        <v>2018</v>
      </c>
      <c r="D374" s="1" t="s">
        <v>457</v>
      </c>
      <c r="E374" s="8">
        <v>0.35</v>
      </c>
      <c r="F374" s="1">
        <v>0.29799999999999999</v>
      </c>
    </row>
    <row r="375" spans="2:6" x14ac:dyDescent="0.4">
      <c r="B375" s="1" t="s">
        <v>496</v>
      </c>
      <c r="C375" s="1">
        <v>2018</v>
      </c>
      <c r="D375" s="1" t="s">
        <v>457</v>
      </c>
      <c r="E375" s="8">
        <v>0.35</v>
      </c>
      <c r="F375" s="1">
        <v>0.10299999999999999</v>
      </c>
    </row>
    <row r="376" spans="2:6" x14ac:dyDescent="0.4">
      <c r="B376" s="1" t="s">
        <v>497</v>
      </c>
      <c r="C376" s="1">
        <v>2018</v>
      </c>
      <c r="D376" s="1" t="s">
        <v>457</v>
      </c>
      <c r="E376" s="8">
        <v>0.35</v>
      </c>
    </row>
    <row r="377" spans="2:6" x14ac:dyDescent="0.4">
      <c r="B377" s="1" t="s">
        <v>728</v>
      </c>
      <c r="C377" s="1">
        <v>2018</v>
      </c>
      <c r="D377" s="1" t="s">
        <v>695</v>
      </c>
      <c r="E377" s="8">
        <v>0.35</v>
      </c>
      <c r="F377" s="1">
        <v>1.736</v>
      </c>
    </row>
    <row r="378" spans="2:6" x14ac:dyDescent="0.4">
      <c r="B378" s="1" t="s">
        <v>729</v>
      </c>
      <c r="C378" s="1">
        <v>2018</v>
      </c>
      <c r="D378" s="1" t="s">
        <v>695</v>
      </c>
      <c r="E378" s="8">
        <v>0.35</v>
      </c>
      <c r="F378" s="1">
        <v>-0.192</v>
      </c>
    </row>
    <row r="379" spans="2:6" x14ac:dyDescent="0.4">
      <c r="B379" s="1" t="s">
        <v>799</v>
      </c>
      <c r="C379" s="1">
        <v>2018</v>
      </c>
      <c r="D379" s="1" t="s">
        <v>772</v>
      </c>
      <c r="E379" s="8">
        <v>0.35</v>
      </c>
      <c r="F379" s="1">
        <v>0.436</v>
      </c>
    </row>
    <row r="380" spans="2:6" x14ac:dyDescent="0.4">
      <c r="B380" s="1" t="s">
        <v>800</v>
      </c>
      <c r="C380" s="1">
        <v>2018</v>
      </c>
      <c r="D380" s="1" t="s">
        <v>772</v>
      </c>
      <c r="E380" s="8">
        <v>0.35</v>
      </c>
    </row>
    <row r="381" spans="2:6" x14ac:dyDescent="0.4">
      <c r="B381" s="1" t="s">
        <v>801</v>
      </c>
      <c r="C381" s="1">
        <v>2018</v>
      </c>
      <c r="D381" s="1" t="s">
        <v>772</v>
      </c>
      <c r="E381" s="8">
        <v>0.35</v>
      </c>
      <c r="F381" s="1">
        <v>-0.126</v>
      </c>
    </row>
    <row r="382" spans="2:6" x14ac:dyDescent="0.4">
      <c r="B382" s="1" t="s">
        <v>316</v>
      </c>
      <c r="C382" s="1">
        <v>2018</v>
      </c>
      <c r="D382" s="1" t="s">
        <v>288</v>
      </c>
      <c r="E382" s="8">
        <v>0.34</v>
      </c>
      <c r="F382" s="1">
        <v>1.716</v>
      </c>
    </row>
    <row r="383" spans="2:6" x14ac:dyDescent="0.4">
      <c r="B383" s="1" t="s">
        <v>409</v>
      </c>
      <c r="C383" s="1">
        <v>2018</v>
      </c>
      <c r="D383" s="1" t="s">
        <v>371</v>
      </c>
      <c r="E383" s="8">
        <v>0.34</v>
      </c>
    </row>
    <row r="384" spans="2:6" x14ac:dyDescent="0.4">
      <c r="B384" s="1" t="s">
        <v>498</v>
      </c>
      <c r="C384" s="1">
        <v>2018</v>
      </c>
      <c r="D384" s="1" t="s">
        <v>457</v>
      </c>
      <c r="E384" s="8">
        <v>0.34</v>
      </c>
    </row>
    <row r="385" spans="2:6" x14ac:dyDescent="0.4">
      <c r="B385" s="1" t="s">
        <v>568</v>
      </c>
      <c r="C385" s="1">
        <v>2018</v>
      </c>
      <c r="D385" s="1" t="s">
        <v>537</v>
      </c>
      <c r="E385" s="8">
        <v>0.34</v>
      </c>
      <c r="F385" s="1">
        <v>2.1970000000000001</v>
      </c>
    </row>
    <row r="386" spans="2:6" x14ac:dyDescent="0.4">
      <c r="B386" s="1" t="s">
        <v>166</v>
      </c>
      <c r="C386" s="1">
        <v>2018</v>
      </c>
      <c r="D386" s="1" t="s">
        <v>124</v>
      </c>
      <c r="E386" s="8">
        <v>0.33</v>
      </c>
    </row>
    <row r="387" spans="2:6" x14ac:dyDescent="0.4">
      <c r="B387" s="1" t="s">
        <v>167</v>
      </c>
      <c r="C387" s="1">
        <v>2018</v>
      </c>
      <c r="D387" s="1" t="s">
        <v>124</v>
      </c>
      <c r="E387" s="8">
        <v>0.33</v>
      </c>
      <c r="F387" s="1">
        <v>-0.43</v>
      </c>
    </row>
    <row r="388" spans="2:6" x14ac:dyDescent="0.4">
      <c r="B388" s="1" t="s">
        <v>242</v>
      </c>
      <c r="C388" s="1">
        <v>2018</v>
      </c>
      <c r="D388" s="1" t="s">
        <v>208</v>
      </c>
      <c r="E388" s="8">
        <v>0.33</v>
      </c>
      <c r="F388" s="1">
        <v>0.32</v>
      </c>
    </row>
    <row r="389" spans="2:6" x14ac:dyDescent="0.4">
      <c r="B389" s="1" t="s">
        <v>243</v>
      </c>
      <c r="C389" s="1">
        <v>2018</v>
      </c>
      <c r="D389" s="1" t="s">
        <v>208</v>
      </c>
      <c r="E389" s="8">
        <v>0.33</v>
      </c>
      <c r="F389" s="1">
        <v>-0.127</v>
      </c>
    </row>
    <row r="390" spans="2:6" x14ac:dyDescent="0.4">
      <c r="B390" s="1" t="s">
        <v>244</v>
      </c>
      <c r="C390" s="1">
        <v>2018</v>
      </c>
      <c r="D390" s="1" t="s">
        <v>208</v>
      </c>
      <c r="E390" s="8">
        <v>0.33</v>
      </c>
      <c r="F390" s="1">
        <v>-3.9E-2</v>
      </c>
    </row>
    <row r="391" spans="2:6" x14ac:dyDescent="0.4">
      <c r="B391" s="1" t="s">
        <v>317</v>
      </c>
      <c r="C391" s="1">
        <v>2018</v>
      </c>
      <c r="D391" s="1" t="s">
        <v>288</v>
      </c>
      <c r="E391" s="8">
        <v>0.33</v>
      </c>
    </row>
    <row r="392" spans="2:6" x14ac:dyDescent="0.4">
      <c r="B392" s="1" t="s">
        <v>569</v>
      </c>
      <c r="C392" s="1">
        <v>2018</v>
      </c>
      <c r="D392" s="1" t="s">
        <v>537</v>
      </c>
      <c r="E392" s="8">
        <v>0.33</v>
      </c>
      <c r="F392" s="1">
        <v>1.1819999999999999</v>
      </c>
    </row>
    <row r="393" spans="2:6" x14ac:dyDescent="0.4">
      <c r="B393" s="1" t="s">
        <v>648</v>
      </c>
      <c r="C393" s="1">
        <v>2018</v>
      </c>
      <c r="D393" s="1" t="s">
        <v>612</v>
      </c>
      <c r="E393" s="8">
        <v>0.33</v>
      </c>
      <c r="F393" s="1">
        <v>-6.0999999999999999E-2</v>
      </c>
    </row>
    <row r="394" spans="2:6" x14ac:dyDescent="0.4">
      <c r="B394" s="1" t="s">
        <v>649</v>
      </c>
      <c r="C394" s="1">
        <v>2018</v>
      </c>
      <c r="D394" s="1" t="s">
        <v>612</v>
      </c>
      <c r="E394" s="8">
        <v>0.33</v>
      </c>
      <c r="F394" s="1">
        <v>-0.23799999999999999</v>
      </c>
    </row>
    <row r="395" spans="2:6" x14ac:dyDescent="0.4">
      <c r="B395" s="1" t="s">
        <v>883</v>
      </c>
      <c r="C395" s="1">
        <v>2018</v>
      </c>
      <c r="D395" s="1" t="s">
        <v>853</v>
      </c>
      <c r="E395" s="8">
        <v>0.33</v>
      </c>
      <c r="F395" s="1">
        <v>-0.155</v>
      </c>
    </row>
    <row r="396" spans="2:6" x14ac:dyDescent="0.4">
      <c r="B396" s="1" t="s">
        <v>884</v>
      </c>
      <c r="C396" s="1">
        <v>2018</v>
      </c>
      <c r="D396" s="1" t="s">
        <v>853</v>
      </c>
      <c r="E396" s="8">
        <v>0.33</v>
      </c>
      <c r="F396" s="1">
        <v>-0.32500000000000001</v>
      </c>
    </row>
    <row r="397" spans="2:6" x14ac:dyDescent="0.4">
      <c r="B397" s="1" t="s">
        <v>885</v>
      </c>
      <c r="C397" s="1">
        <v>2018</v>
      </c>
      <c r="D397" s="1" t="s">
        <v>853</v>
      </c>
      <c r="E397" s="8">
        <v>0.33</v>
      </c>
      <c r="F397" s="1">
        <v>-0.185</v>
      </c>
    </row>
    <row r="398" spans="2:6" x14ac:dyDescent="0.4">
      <c r="B398" s="1" t="s">
        <v>886</v>
      </c>
      <c r="C398" s="1">
        <v>2018</v>
      </c>
      <c r="D398" s="1" t="s">
        <v>853</v>
      </c>
      <c r="E398" s="8">
        <v>0.33</v>
      </c>
    </row>
    <row r="399" spans="2:6" x14ac:dyDescent="0.4">
      <c r="B399" s="1" t="s">
        <v>168</v>
      </c>
      <c r="C399" s="1">
        <v>2018</v>
      </c>
      <c r="D399" s="1" t="s">
        <v>124</v>
      </c>
      <c r="E399" s="8">
        <v>0.32</v>
      </c>
      <c r="F399" s="1">
        <v>-5.5E-2</v>
      </c>
    </row>
    <row r="400" spans="2:6" x14ac:dyDescent="0.4">
      <c r="B400" s="1" t="s">
        <v>245</v>
      </c>
      <c r="C400" s="1">
        <v>2018</v>
      </c>
      <c r="D400" s="1" t="s">
        <v>208</v>
      </c>
      <c r="E400" s="8">
        <v>0.32</v>
      </c>
      <c r="F400" s="1">
        <v>2.4E-2</v>
      </c>
    </row>
    <row r="401" spans="2:6" x14ac:dyDescent="0.4">
      <c r="B401" s="1" t="s">
        <v>318</v>
      </c>
      <c r="C401" s="1">
        <v>2018</v>
      </c>
      <c r="D401" s="1" t="s">
        <v>288</v>
      </c>
      <c r="E401" s="8">
        <v>0.32</v>
      </c>
      <c r="F401" s="1">
        <v>-2.3E-2</v>
      </c>
    </row>
    <row r="402" spans="2:6" x14ac:dyDescent="0.4">
      <c r="B402" s="1" t="s">
        <v>319</v>
      </c>
      <c r="C402" s="1">
        <v>2018</v>
      </c>
      <c r="D402" s="1" t="s">
        <v>288</v>
      </c>
      <c r="E402" s="8">
        <v>0.32</v>
      </c>
      <c r="F402" s="1">
        <v>1.2E-2</v>
      </c>
    </row>
    <row r="403" spans="2:6" x14ac:dyDescent="0.4">
      <c r="B403" s="1" t="s">
        <v>320</v>
      </c>
      <c r="C403" s="1">
        <v>2018</v>
      </c>
      <c r="D403" s="1" t="s">
        <v>288</v>
      </c>
      <c r="E403" s="8">
        <v>0.32</v>
      </c>
    </row>
    <row r="404" spans="2:6" x14ac:dyDescent="0.4">
      <c r="B404" s="1" t="s">
        <v>499</v>
      </c>
      <c r="C404" s="1">
        <v>2018</v>
      </c>
      <c r="D404" s="1" t="s">
        <v>457</v>
      </c>
      <c r="E404" s="8">
        <v>0.32</v>
      </c>
      <c r="F404" s="1">
        <v>0.34200000000000003</v>
      </c>
    </row>
    <row r="405" spans="2:6" x14ac:dyDescent="0.4">
      <c r="B405" s="1" t="s">
        <v>650</v>
      </c>
      <c r="C405" s="1">
        <v>2018</v>
      </c>
      <c r="D405" s="1" t="s">
        <v>612</v>
      </c>
      <c r="E405" s="8">
        <v>0.32</v>
      </c>
      <c r="F405" s="1">
        <v>-0.157</v>
      </c>
    </row>
    <row r="406" spans="2:6" x14ac:dyDescent="0.4">
      <c r="B406" s="1" t="s">
        <v>651</v>
      </c>
      <c r="C406" s="1">
        <v>2018</v>
      </c>
      <c r="D406" s="1" t="s">
        <v>612</v>
      </c>
      <c r="E406" s="8">
        <v>0.32</v>
      </c>
    </row>
    <row r="407" spans="2:6" x14ac:dyDescent="0.4">
      <c r="B407" s="1" t="s">
        <v>730</v>
      </c>
      <c r="C407" s="1">
        <v>2018</v>
      </c>
      <c r="D407" s="1" t="s">
        <v>695</v>
      </c>
      <c r="E407" s="8">
        <v>0.32</v>
      </c>
      <c r="F407" s="1">
        <v>-9.9000000000000005E-2</v>
      </c>
    </row>
    <row r="408" spans="2:6" x14ac:dyDescent="0.4">
      <c r="B408" s="1" t="s">
        <v>802</v>
      </c>
      <c r="C408" s="1">
        <v>2018</v>
      </c>
      <c r="D408" s="1" t="s">
        <v>772</v>
      </c>
      <c r="E408" s="8">
        <v>0.32</v>
      </c>
      <c r="F408" s="1">
        <v>-0.20799999999999999</v>
      </c>
    </row>
    <row r="409" spans="2:6" x14ac:dyDescent="0.4">
      <c r="B409" s="1" t="s">
        <v>887</v>
      </c>
      <c r="C409" s="1">
        <v>2018</v>
      </c>
      <c r="D409" s="1" t="s">
        <v>853</v>
      </c>
      <c r="E409" s="8">
        <v>0.32</v>
      </c>
      <c r="F409" s="1">
        <v>0.79800000000000004</v>
      </c>
    </row>
    <row r="410" spans="2:6" x14ac:dyDescent="0.4">
      <c r="B410" s="1" t="s">
        <v>169</v>
      </c>
      <c r="C410" s="1">
        <v>2018</v>
      </c>
      <c r="D410" s="1" t="s">
        <v>124</v>
      </c>
      <c r="E410" s="8">
        <v>0.31</v>
      </c>
      <c r="F410" s="1">
        <v>0.96199999999999997</v>
      </c>
    </row>
    <row r="411" spans="2:6" x14ac:dyDescent="0.4">
      <c r="B411" s="1" t="s">
        <v>170</v>
      </c>
      <c r="C411" s="1">
        <v>2018</v>
      </c>
      <c r="D411" s="1" t="s">
        <v>124</v>
      </c>
      <c r="E411" s="8">
        <v>0.31</v>
      </c>
      <c r="F411" s="1">
        <v>-0.48699999999999999</v>
      </c>
    </row>
    <row r="412" spans="2:6" x14ac:dyDescent="0.4">
      <c r="B412" s="1" t="s">
        <v>246</v>
      </c>
      <c r="C412" s="1">
        <v>2018</v>
      </c>
      <c r="D412" s="1" t="s">
        <v>208</v>
      </c>
      <c r="E412" s="8">
        <v>0.31</v>
      </c>
      <c r="F412" s="1">
        <v>-0.18099999999999999</v>
      </c>
    </row>
    <row r="413" spans="2:6" x14ac:dyDescent="0.4">
      <c r="B413" s="1" t="s">
        <v>247</v>
      </c>
      <c r="C413" s="1">
        <v>2018</v>
      </c>
      <c r="D413" s="1" t="s">
        <v>208</v>
      </c>
      <c r="E413" s="8">
        <v>0.31</v>
      </c>
      <c r="F413" s="1">
        <v>-0.17899999999999999</v>
      </c>
    </row>
    <row r="414" spans="2:6" x14ac:dyDescent="0.4">
      <c r="B414" s="1" t="s">
        <v>570</v>
      </c>
      <c r="C414" s="1">
        <v>2018</v>
      </c>
      <c r="D414" s="1" t="s">
        <v>537</v>
      </c>
      <c r="E414" s="8">
        <v>0.31</v>
      </c>
    </row>
    <row r="415" spans="2:6" x14ac:dyDescent="0.4">
      <c r="B415" s="1" t="s">
        <v>571</v>
      </c>
      <c r="C415" s="1">
        <v>2018</v>
      </c>
      <c r="D415" s="1" t="s">
        <v>537</v>
      </c>
      <c r="E415" s="8">
        <v>0.31</v>
      </c>
      <c r="F415" s="1">
        <v>-0.13600000000000001</v>
      </c>
    </row>
    <row r="416" spans="2:6" x14ac:dyDescent="0.4">
      <c r="B416" s="1" t="s">
        <v>652</v>
      </c>
      <c r="C416" s="1">
        <v>2018</v>
      </c>
      <c r="D416" s="1" t="s">
        <v>612</v>
      </c>
      <c r="E416" s="8">
        <v>0.31</v>
      </c>
      <c r="F416" s="1">
        <v>2.4460000000000002</v>
      </c>
    </row>
    <row r="417" spans="2:6" x14ac:dyDescent="0.4">
      <c r="B417" s="1" t="s">
        <v>888</v>
      </c>
      <c r="C417" s="1">
        <v>2018</v>
      </c>
      <c r="D417" s="1" t="s">
        <v>853</v>
      </c>
      <c r="E417" s="8">
        <v>0.31</v>
      </c>
    </row>
    <row r="418" spans="2:6" x14ac:dyDescent="0.4">
      <c r="B418" s="1" t="s">
        <v>889</v>
      </c>
      <c r="C418" s="1">
        <v>2018</v>
      </c>
      <c r="D418" s="1" t="s">
        <v>853</v>
      </c>
      <c r="E418" s="8">
        <v>0.31</v>
      </c>
    </row>
    <row r="419" spans="2:6" x14ac:dyDescent="0.4">
      <c r="B419" s="1" t="s">
        <v>890</v>
      </c>
      <c r="C419" s="1">
        <v>2018</v>
      </c>
      <c r="D419" s="1" t="s">
        <v>853</v>
      </c>
      <c r="E419" s="8">
        <v>0.31</v>
      </c>
      <c r="F419" s="1">
        <v>-1.02</v>
      </c>
    </row>
    <row r="420" spans="2:6" x14ac:dyDescent="0.4">
      <c r="B420" s="1" t="s">
        <v>171</v>
      </c>
      <c r="C420" s="1">
        <v>2018</v>
      </c>
      <c r="D420" s="1" t="s">
        <v>124</v>
      </c>
      <c r="E420" s="8">
        <v>0.3</v>
      </c>
    </row>
    <row r="421" spans="2:6" x14ac:dyDescent="0.4">
      <c r="B421" s="1" t="s">
        <v>172</v>
      </c>
      <c r="C421" s="1">
        <v>2018</v>
      </c>
      <c r="D421" s="1" t="s">
        <v>124</v>
      </c>
      <c r="E421" s="8">
        <v>0.3</v>
      </c>
    </row>
    <row r="422" spans="2:6" x14ac:dyDescent="0.4">
      <c r="B422" s="1" t="s">
        <v>173</v>
      </c>
      <c r="C422" s="1">
        <v>2018</v>
      </c>
      <c r="D422" s="1" t="s">
        <v>124</v>
      </c>
      <c r="E422" s="8">
        <v>0.3</v>
      </c>
    </row>
    <row r="423" spans="2:6" x14ac:dyDescent="0.4">
      <c r="B423" s="1" t="s">
        <v>248</v>
      </c>
      <c r="C423" s="1">
        <v>2018</v>
      </c>
      <c r="D423" s="1" t="s">
        <v>208</v>
      </c>
      <c r="E423" s="8">
        <v>0.3</v>
      </c>
      <c r="F423" s="1">
        <v>-5.0999999999999997E-2</v>
      </c>
    </row>
    <row r="424" spans="2:6" x14ac:dyDescent="0.4">
      <c r="B424" s="1" t="s">
        <v>249</v>
      </c>
      <c r="C424" s="1">
        <v>2018</v>
      </c>
      <c r="D424" s="1" t="s">
        <v>208</v>
      </c>
      <c r="E424" s="8">
        <v>0.3</v>
      </c>
      <c r="F424" s="1">
        <v>-2.4E-2</v>
      </c>
    </row>
    <row r="425" spans="2:6" x14ac:dyDescent="0.4">
      <c r="B425" s="1" t="s">
        <v>250</v>
      </c>
      <c r="C425" s="1">
        <v>2018</v>
      </c>
      <c r="D425" s="1" t="s">
        <v>208</v>
      </c>
      <c r="E425" s="8">
        <v>0.3</v>
      </c>
    </row>
    <row r="426" spans="2:6" x14ac:dyDescent="0.4">
      <c r="B426" s="1" t="s">
        <v>251</v>
      </c>
      <c r="C426" s="1">
        <v>2018</v>
      </c>
      <c r="D426" s="1" t="s">
        <v>208</v>
      </c>
      <c r="E426" s="8">
        <v>0.3</v>
      </c>
      <c r="F426" s="1">
        <v>-0.14099999999999999</v>
      </c>
    </row>
    <row r="427" spans="2:6" x14ac:dyDescent="0.4">
      <c r="B427" s="1" t="s">
        <v>321</v>
      </c>
      <c r="C427" s="1">
        <v>2018</v>
      </c>
      <c r="D427" s="1" t="s">
        <v>288</v>
      </c>
      <c r="E427" s="8">
        <v>0.3</v>
      </c>
    </row>
    <row r="428" spans="2:6" x14ac:dyDescent="0.4">
      <c r="B428" s="1" t="s">
        <v>322</v>
      </c>
      <c r="C428" s="1">
        <v>2018</v>
      </c>
      <c r="D428" s="1" t="s">
        <v>288</v>
      </c>
      <c r="E428" s="8">
        <v>0.3</v>
      </c>
      <c r="F428" s="1">
        <v>3.0000000000000001E-3</v>
      </c>
    </row>
    <row r="429" spans="2:6" x14ac:dyDescent="0.4">
      <c r="B429" s="1" t="s">
        <v>323</v>
      </c>
      <c r="C429" s="1">
        <v>2018</v>
      </c>
      <c r="D429" s="1" t="s">
        <v>288</v>
      </c>
      <c r="E429" s="8">
        <v>0.3</v>
      </c>
      <c r="F429" s="1">
        <v>3.5000000000000003E-2</v>
      </c>
    </row>
    <row r="430" spans="2:6" x14ac:dyDescent="0.4">
      <c r="B430" s="1" t="s">
        <v>410</v>
      </c>
      <c r="C430" s="1">
        <v>2018</v>
      </c>
      <c r="D430" s="1" t="s">
        <v>371</v>
      </c>
      <c r="E430" s="8">
        <v>0.3</v>
      </c>
      <c r="F430" s="1">
        <v>-0.214</v>
      </c>
    </row>
    <row r="431" spans="2:6" x14ac:dyDescent="0.4">
      <c r="B431" s="1" t="s">
        <v>411</v>
      </c>
      <c r="C431" s="1">
        <v>2018</v>
      </c>
      <c r="D431" s="1" t="s">
        <v>371</v>
      </c>
      <c r="E431" s="8">
        <v>0.3</v>
      </c>
      <c r="F431" s="1">
        <v>-4.3999999999999997E-2</v>
      </c>
    </row>
    <row r="432" spans="2:6" x14ac:dyDescent="0.4">
      <c r="B432" s="1" t="s">
        <v>412</v>
      </c>
      <c r="C432" s="1">
        <v>2018</v>
      </c>
      <c r="D432" s="1" t="s">
        <v>371</v>
      </c>
      <c r="E432" s="8">
        <v>0.3</v>
      </c>
    </row>
    <row r="433" spans="2:6" x14ac:dyDescent="0.4">
      <c r="B433" s="1" t="s">
        <v>413</v>
      </c>
      <c r="C433" s="1">
        <v>2018</v>
      </c>
      <c r="D433" s="1" t="s">
        <v>371</v>
      </c>
      <c r="E433" s="8">
        <v>0.3</v>
      </c>
    </row>
    <row r="434" spans="2:6" x14ac:dyDescent="0.4">
      <c r="B434" s="1" t="s">
        <v>414</v>
      </c>
      <c r="C434" s="1">
        <v>2018</v>
      </c>
      <c r="D434" s="1" t="s">
        <v>371</v>
      </c>
      <c r="E434" s="8">
        <v>0.3</v>
      </c>
      <c r="F434" s="1">
        <v>9.1999999999999998E-2</v>
      </c>
    </row>
    <row r="435" spans="2:6" x14ac:dyDescent="0.4">
      <c r="B435" s="1" t="s">
        <v>415</v>
      </c>
      <c r="C435" s="1">
        <v>2018</v>
      </c>
      <c r="D435" s="1" t="s">
        <v>371</v>
      </c>
      <c r="E435" s="8">
        <v>0.3</v>
      </c>
    </row>
    <row r="436" spans="2:6" x14ac:dyDescent="0.4">
      <c r="B436" s="1" t="s">
        <v>416</v>
      </c>
      <c r="C436" s="1">
        <v>2018</v>
      </c>
      <c r="D436" s="1" t="s">
        <v>371</v>
      </c>
      <c r="E436" s="8">
        <v>0.3</v>
      </c>
      <c r="F436" s="1">
        <v>-2.5999999999999999E-2</v>
      </c>
    </row>
    <row r="437" spans="2:6" x14ac:dyDescent="0.4">
      <c r="B437" s="1" t="s">
        <v>500</v>
      </c>
      <c r="C437" s="1">
        <v>2018</v>
      </c>
      <c r="D437" s="1" t="s">
        <v>457</v>
      </c>
      <c r="E437" s="8">
        <v>0.3</v>
      </c>
      <c r="F437" s="1">
        <v>-0.16300000000000001</v>
      </c>
    </row>
    <row r="438" spans="2:6" x14ac:dyDescent="0.4">
      <c r="B438" s="1" t="s">
        <v>501</v>
      </c>
      <c r="C438" s="1">
        <v>2018</v>
      </c>
      <c r="D438" s="1" t="s">
        <v>457</v>
      </c>
      <c r="E438" s="8">
        <v>0.3</v>
      </c>
      <c r="F438" s="1">
        <v>-2E-3</v>
      </c>
    </row>
    <row r="439" spans="2:6" x14ac:dyDescent="0.4">
      <c r="B439" s="1" t="s">
        <v>502</v>
      </c>
      <c r="C439" s="1">
        <v>2018</v>
      </c>
      <c r="D439" s="1" t="s">
        <v>457</v>
      </c>
      <c r="E439" s="8">
        <v>0.3</v>
      </c>
    </row>
    <row r="440" spans="2:6" x14ac:dyDescent="0.4">
      <c r="B440" s="1" t="s">
        <v>503</v>
      </c>
      <c r="C440" s="1">
        <v>2018</v>
      </c>
      <c r="D440" s="1" t="s">
        <v>457</v>
      </c>
      <c r="E440" s="8">
        <v>0.3</v>
      </c>
    </row>
    <row r="441" spans="2:6" x14ac:dyDescent="0.4">
      <c r="B441" s="1" t="s">
        <v>504</v>
      </c>
      <c r="C441" s="1">
        <v>2018</v>
      </c>
      <c r="D441" s="1" t="s">
        <v>457</v>
      </c>
      <c r="E441" s="8">
        <v>0.3</v>
      </c>
    </row>
    <row r="442" spans="2:6" x14ac:dyDescent="0.4">
      <c r="B442" s="1" t="s">
        <v>653</v>
      </c>
      <c r="C442" s="1">
        <v>2018</v>
      </c>
      <c r="D442" s="1" t="s">
        <v>612</v>
      </c>
      <c r="E442" s="8">
        <v>0.3</v>
      </c>
      <c r="F442" s="1">
        <v>-0.14899999999999999</v>
      </c>
    </row>
    <row r="443" spans="2:6" x14ac:dyDescent="0.4">
      <c r="B443" s="1" t="s">
        <v>654</v>
      </c>
      <c r="C443" s="1">
        <v>2018</v>
      </c>
      <c r="D443" s="1" t="s">
        <v>612</v>
      </c>
      <c r="E443" s="8">
        <v>0.3</v>
      </c>
      <c r="F443" s="1">
        <v>-0.13500000000000001</v>
      </c>
    </row>
    <row r="444" spans="2:6" x14ac:dyDescent="0.4">
      <c r="B444" s="1" t="s">
        <v>655</v>
      </c>
      <c r="C444" s="1">
        <v>2018</v>
      </c>
      <c r="D444" s="1" t="s">
        <v>612</v>
      </c>
      <c r="E444" s="8">
        <v>0.3</v>
      </c>
      <c r="F444" s="1">
        <v>-1.2999999999999999E-2</v>
      </c>
    </row>
    <row r="445" spans="2:6" x14ac:dyDescent="0.4">
      <c r="B445" s="1" t="s">
        <v>656</v>
      </c>
      <c r="C445" s="1">
        <v>2018</v>
      </c>
      <c r="D445" s="1" t="s">
        <v>612</v>
      </c>
      <c r="E445" s="8">
        <v>0.3</v>
      </c>
      <c r="F445" s="1">
        <v>9.8000000000000004E-2</v>
      </c>
    </row>
    <row r="446" spans="2:6" x14ac:dyDescent="0.4">
      <c r="B446" s="1" t="s">
        <v>657</v>
      </c>
      <c r="C446" s="1">
        <v>2018</v>
      </c>
      <c r="D446" s="1" t="s">
        <v>612</v>
      </c>
      <c r="E446" s="8">
        <v>0.3</v>
      </c>
    </row>
    <row r="447" spans="2:6" x14ac:dyDescent="0.4">
      <c r="B447" s="1" t="s">
        <v>658</v>
      </c>
      <c r="C447" s="1">
        <v>2018</v>
      </c>
      <c r="D447" s="1" t="s">
        <v>612</v>
      </c>
      <c r="E447" s="8">
        <v>0.3</v>
      </c>
    </row>
    <row r="448" spans="2:6" x14ac:dyDescent="0.4">
      <c r="B448" s="1" t="s">
        <v>659</v>
      </c>
      <c r="C448" s="1">
        <v>2018</v>
      </c>
      <c r="D448" s="1" t="s">
        <v>612</v>
      </c>
      <c r="E448" s="8">
        <v>0.3</v>
      </c>
      <c r="F448" s="1">
        <v>0.20399999999999999</v>
      </c>
    </row>
    <row r="449" spans="2:6" x14ac:dyDescent="0.4">
      <c r="B449" s="1" t="s">
        <v>731</v>
      </c>
      <c r="C449" s="1">
        <v>2018</v>
      </c>
      <c r="D449" s="1" t="s">
        <v>695</v>
      </c>
      <c r="E449" s="8">
        <v>0.3</v>
      </c>
      <c r="F449" s="1">
        <v>1.026</v>
      </c>
    </row>
    <row r="450" spans="2:6" x14ac:dyDescent="0.4">
      <c r="B450" s="1" t="s">
        <v>732</v>
      </c>
      <c r="C450" s="1">
        <v>2018</v>
      </c>
      <c r="D450" s="1" t="s">
        <v>695</v>
      </c>
      <c r="E450" s="8">
        <v>0.3</v>
      </c>
      <c r="F450" s="1">
        <v>-0.17899999999999999</v>
      </c>
    </row>
    <row r="451" spans="2:6" x14ac:dyDescent="0.4">
      <c r="B451" s="1" t="s">
        <v>803</v>
      </c>
      <c r="C451" s="1">
        <v>2018</v>
      </c>
      <c r="D451" s="1" t="s">
        <v>772</v>
      </c>
      <c r="E451" s="8">
        <v>0.3</v>
      </c>
      <c r="F451" s="1">
        <v>0.79900000000000004</v>
      </c>
    </row>
    <row r="452" spans="2:6" x14ac:dyDescent="0.4">
      <c r="B452" s="1" t="s">
        <v>804</v>
      </c>
      <c r="C452" s="1">
        <v>2018</v>
      </c>
      <c r="D452" s="1" t="s">
        <v>772</v>
      </c>
      <c r="E452" s="8">
        <v>0.3</v>
      </c>
      <c r="F452" s="1">
        <v>2.8000000000000001E-2</v>
      </c>
    </row>
    <row r="453" spans="2:6" x14ac:dyDescent="0.4">
      <c r="B453" s="1" t="s">
        <v>805</v>
      </c>
      <c r="C453" s="1">
        <v>2018</v>
      </c>
      <c r="D453" s="1" t="s">
        <v>772</v>
      </c>
      <c r="E453" s="8">
        <v>0.3</v>
      </c>
      <c r="F453" s="1">
        <v>-0.33400000000000002</v>
      </c>
    </row>
    <row r="454" spans="2:6" x14ac:dyDescent="0.4">
      <c r="B454" s="1" t="s">
        <v>806</v>
      </c>
      <c r="C454" s="1">
        <v>2018</v>
      </c>
      <c r="D454" s="1" t="s">
        <v>772</v>
      </c>
      <c r="E454" s="8">
        <v>0.3</v>
      </c>
      <c r="F454" s="1">
        <v>0.15</v>
      </c>
    </row>
    <row r="455" spans="2:6" x14ac:dyDescent="0.4">
      <c r="B455" s="1" t="s">
        <v>891</v>
      </c>
      <c r="C455" s="1">
        <v>2018</v>
      </c>
      <c r="D455" s="1" t="s">
        <v>853</v>
      </c>
      <c r="E455" s="8">
        <v>0.3</v>
      </c>
      <c r="F455" s="1">
        <v>-0.38400000000000001</v>
      </c>
    </row>
    <row r="456" spans="2:6" x14ac:dyDescent="0.4">
      <c r="B456" s="1" t="s">
        <v>892</v>
      </c>
      <c r="C456" s="1">
        <v>2018</v>
      </c>
      <c r="D456" s="1" t="s">
        <v>853</v>
      </c>
      <c r="E456" s="8">
        <v>0.3</v>
      </c>
    </row>
    <row r="457" spans="2:6" x14ac:dyDescent="0.4">
      <c r="B457" s="1" t="s">
        <v>893</v>
      </c>
      <c r="C457" s="1">
        <v>2018</v>
      </c>
      <c r="D457" s="1" t="s">
        <v>853</v>
      </c>
      <c r="E457" s="8">
        <v>0.3</v>
      </c>
    </row>
    <row r="458" spans="2:6" x14ac:dyDescent="0.4">
      <c r="B458" s="1" t="s">
        <v>406</v>
      </c>
      <c r="C458" s="1">
        <v>2018</v>
      </c>
      <c r="D458" s="1" t="s">
        <v>853</v>
      </c>
      <c r="E458" s="8">
        <v>0.3</v>
      </c>
    </row>
    <row r="459" spans="2:6" x14ac:dyDescent="0.4">
      <c r="B459" s="1" t="s">
        <v>894</v>
      </c>
      <c r="C459" s="1">
        <v>2018</v>
      </c>
      <c r="D459" s="1" t="s">
        <v>853</v>
      </c>
      <c r="E459" s="8">
        <v>0.3</v>
      </c>
      <c r="F459" s="1">
        <v>-4.2000000000000003E-2</v>
      </c>
    </row>
    <row r="460" spans="2:6" x14ac:dyDescent="0.4">
      <c r="B460" s="1" t="s">
        <v>895</v>
      </c>
      <c r="C460" s="1">
        <v>2018</v>
      </c>
      <c r="D460" s="1" t="s">
        <v>853</v>
      </c>
      <c r="E460" s="8">
        <v>0.3</v>
      </c>
    </row>
    <row r="461" spans="2:6" x14ac:dyDescent="0.4">
      <c r="B461" s="1" t="s">
        <v>896</v>
      </c>
      <c r="C461" s="1">
        <v>2018</v>
      </c>
      <c r="D461" s="1" t="s">
        <v>853</v>
      </c>
      <c r="E461" s="8">
        <v>0.3</v>
      </c>
      <c r="F461" s="1">
        <v>0.109</v>
      </c>
    </row>
    <row r="462" spans="2:6" x14ac:dyDescent="0.4">
      <c r="B462" s="1" t="s">
        <v>897</v>
      </c>
      <c r="C462" s="1">
        <v>2018</v>
      </c>
      <c r="D462" s="1" t="s">
        <v>853</v>
      </c>
      <c r="E462" s="8">
        <v>0.3</v>
      </c>
    </row>
    <row r="463" spans="2:6" x14ac:dyDescent="0.4">
      <c r="B463" s="1" t="s">
        <v>174</v>
      </c>
      <c r="C463" s="1">
        <v>2018</v>
      </c>
      <c r="D463" s="1" t="s">
        <v>124</v>
      </c>
      <c r="E463" s="8">
        <v>0.28999999999999998</v>
      </c>
    </row>
    <row r="464" spans="2:6" x14ac:dyDescent="0.4">
      <c r="B464" s="1" t="s">
        <v>175</v>
      </c>
      <c r="C464" s="1">
        <v>2018</v>
      </c>
      <c r="D464" s="1" t="s">
        <v>124</v>
      </c>
      <c r="E464" s="8">
        <v>0.28999999999999998</v>
      </c>
    </row>
    <row r="465" spans="2:6" x14ac:dyDescent="0.4">
      <c r="B465" s="1" t="s">
        <v>176</v>
      </c>
      <c r="C465" s="1">
        <v>2018</v>
      </c>
      <c r="D465" s="1" t="s">
        <v>124</v>
      </c>
      <c r="E465" s="8">
        <v>0.28999999999999998</v>
      </c>
    </row>
    <row r="466" spans="2:6" x14ac:dyDescent="0.4">
      <c r="B466" s="1" t="s">
        <v>177</v>
      </c>
      <c r="C466" s="1">
        <v>2018</v>
      </c>
      <c r="D466" s="1" t="s">
        <v>124</v>
      </c>
      <c r="E466" s="8">
        <v>0.28999999999999998</v>
      </c>
      <c r="F466" s="1">
        <v>0.16800000000000001</v>
      </c>
    </row>
    <row r="467" spans="2:6" x14ac:dyDescent="0.4">
      <c r="B467" s="1" t="s">
        <v>178</v>
      </c>
      <c r="C467" s="1">
        <v>2018</v>
      </c>
      <c r="D467" s="1" t="s">
        <v>124</v>
      </c>
      <c r="E467" s="8">
        <v>0.28999999999999998</v>
      </c>
    </row>
    <row r="468" spans="2:6" x14ac:dyDescent="0.4">
      <c r="B468" s="1" t="s">
        <v>179</v>
      </c>
      <c r="C468" s="1">
        <v>2018</v>
      </c>
      <c r="D468" s="1" t="s">
        <v>124</v>
      </c>
      <c r="E468" s="8">
        <v>0.28999999999999998</v>
      </c>
    </row>
    <row r="469" spans="2:6" x14ac:dyDescent="0.4">
      <c r="B469" s="1" t="s">
        <v>180</v>
      </c>
      <c r="C469" s="1">
        <v>2018</v>
      </c>
      <c r="D469" s="1" t="s">
        <v>124</v>
      </c>
      <c r="E469" s="8">
        <v>0.28999999999999998</v>
      </c>
      <c r="F469" s="1">
        <v>-0.23100000000000001</v>
      </c>
    </row>
    <row r="470" spans="2:6" x14ac:dyDescent="0.4">
      <c r="B470" s="1" t="s">
        <v>181</v>
      </c>
      <c r="C470" s="1">
        <v>2018</v>
      </c>
      <c r="D470" s="1" t="s">
        <v>124</v>
      </c>
      <c r="E470" s="8">
        <v>0.28999999999999998</v>
      </c>
    </row>
    <row r="471" spans="2:6" x14ac:dyDescent="0.4">
      <c r="B471" s="1" t="s">
        <v>252</v>
      </c>
      <c r="C471" s="1">
        <v>2018</v>
      </c>
      <c r="D471" s="1" t="s">
        <v>208</v>
      </c>
      <c r="E471" s="8">
        <v>0.28999999999999998</v>
      </c>
    </row>
    <row r="472" spans="2:6" x14ac:dyDescent="0.4">
      <c r="B472" s="1" t="s">
        <v>253</v>
      </c>
      <c r="C472" s="1">
        <v>2018</v>
      </c>
      <c r="D472" s="1" t="s">
        <v>208</v>
      </c>
      <c r="E472" s="8">
        <v>0.28999999999999998</v>
      </c>
    </row>
    <row r="473" spans="2:6" x14ac:dyDescent="0.4">
      <c r="B473" s="1" t="s">
        <v>324</v>
      </c>
      <c r="C473" s="1">
        <v>2018</v>
      </c>
      <c r="D473" s="1" t="s">
        <v>288</v>
      </c>
      <c r="E473" s="8">
        <v>0.28999999999999998</v>
      </c>
      <c r="F473" s="1">
        <v>-3.2000000000000001E-2</v>
      </c>
    </row>
    <row r="474" spans="2:6" x14ac:dyDescent="0.4">
      <c r="B474" s="1" t="s">
        <v>505</v>
      </c>
      <c r="C474" s="1">
        <v>2018</v>
      </c>
      <c r="D474" s="1" t="s">
        <v>457</v>
      </c>
      <c r="E474" s="8">
        <v>0.28999999999999998</v>
      </c>
    </row>
    <row r="475" spans="2:6" x14ac:dyDescent="0.4">
      <c r="B475" s="1" t="s">
        <v>506</v>
      </c>
      <c r="C475" s="1">
        <v>2018</v>
      </c>
      <c r="D475" s="1" t="s">
        <v>457</v>
      </c>
      <c r="E475" s="8">
        <v>0.28999999999999998</v>
      </c>
    </row>
    <row r="476" spans="2:6" x14ac:dyDescent="0.4">
      <c r="B476" s="1" t="s">
        <v>507</v>
      </c>
      <c r="C476" s="1">
        <v>2018</v>
      </c>
      <c r="D476" s="1" t="s">
        <v>457</v>
      </c>
      <c r="E476" s="8">
        <v>0.28999999999999998</v>
      </c>
      <c r="F476" s="1">
        <v>-0.23300000000000001</v>
      </c>
    </row>
    <row r="477" spans="2:6" x14ac:dyDescent="0.4">
      <c r="B477" s="1" t="s">
        <v>508</v>
      </c>
      <c r="C477" s="1">
        <v>2018</v>
      </c>
      <c r="D477" s="1" t="s">
        <v>457</v>
      </c>
      <c r="E477" s="8">
        <v>0.28999999999999998</v>
      </c>
      <c r="F477" s="1">
        <v>9.5000000000000001E-2</v>
      </c>
    </row>
    <row r="478" spans="2:6" x14ac:dyDescent="0.4">
      <c r="B478" s="1" t="s">
        <v>224</v>
      </c>
      <c r="C478" s="1">
        <v>2018</v>
      </c>
      <c r="D478" s="1" t="s">
        <v>537</v>
      </c>
      <c r="E478" s="8">
        <v>0.28999999999999998</v>
      </c>
      <c r="F478" s="1">
        <v>-9.7000000000000003E-2</v>
      </c>
    </row>
    <row r="479" spans="2:6" x14ac:dyDescent="0.4">
      <c r="B479" s="1" t="s">
        <v>660</v>
      </c>
      <c r="C479" s="1">
        <v>2018</v>
      </c>
      <c r="D479" s="1" t="s">
        <v>612</v>
      </c>
      <c r="E479" s="8">
        <v>0.28999999999999998</v>
      </c>
    </row>
    <row r="480" spans="2:6" x14ac:dyDescent="0.4">
      <c r="B480" s="1" t="s">
        <v>733</v>
      </c>
      <c r="C480" s="1">
        <v>2018</v>
      </c>
      <c r="D480" s="1" t="s">
        <v>695</v>
      </c>
      <c r="E480" s="8">
        <v>0.28999999999999998</v>
      </c>
      <c r="F480" s="1">
        <v>-0.16400000000000001</v>
      </c>
    </row>
    <row r="481" spans="2:6" x14ac:dyDescent="0.4">
      <c r="B481" s="1" t="s">
        <v>734</v>
      </c>
      <c r="C481" s="1">
        <v>2018</v>
      </c>
      <c r="D481" s="1" t="s">
        <v>695</v>
      </c>
      <c r="E481" s="8">
        <v>0.28999999999999998</v>
      </c>
      <c r="F481" s="1">
        <v>1.1890000000000001</v>
      </c>
    </row>
    <row r="482" spans="2:6" x14ac:dyDescent="0.4">
      <c r="B482" s="1" t="s">
        <v>735</v>
      </c>
      <c r="C482" s="1">
        <v>2018</v>
      </c>
      <c r="D482" s="1" t="s">
        <v>695</v>
      </c>
      <c r="E482" s="8">
        <v>0.28999999999999998</v>
      </c>
      <c r="F482" s="1">
        <v>0.54</v>
      </c>
    </row>
    <row r="483" spans="2:6" x14ac:dyDescent="0.4">
      <c r="B483" s="1" t="s">
        <v>736</v>
      </c>
      <c r="C483" s="1">
        <v>2018</v>
      </c>
      <c r="D483" s="1" t="s">
        <v>695</v>
      </c>
      <c r="E483" s="8">
        <v>0.28999999999999998</v>
      </c>
    </row>
    <row r="484" spans="2:6" x14ac:dyDescent="0.4">
      <c r="B484" s="1" t="s">
        <v>807</v>
      </c>
      <c r="C484" s="1">
        <v>2018</v>
      </c>
      <c r="D484" s="1" t="s">
        <v>772</v>
      </c>
      <c r="E484" s="8">
        <v>0.28999999999999998</v>
      </c>
      <c r="F484" s="1">
        <v>0.45</v>
      </c>
    </row>
    <row r="485" spans="2:6" x14ac:dyDescent="0.4">
      <c r="B485" s="1" t="s">
        <v>898</v>
      </c>
      <c r="C485" s="1">
        <v>2018</v>
      </c>
      <c r="D485" s="1" t="s">
        <v>853</v>
      </c>
      <c r="E485" s="8">
        <v>0.28999999999999998</v>
      </c>
    </row>
    <row r="486" spans="2:6" x14ac:dyDescent="0.4">
      <c r="B486" s="1" t="s">
        <v>899</v>
      </c>
      <c r="C486" s="1">
        <v>2018</v>
      </c>
      <c r="D486" s="1" t="s">
        <v>853</v>
      </c>
      <c r="E486" s="8">
        <v>0.28999999999999998</v>
      </c>
    </row>
    <row r="487" spans="2:6" x14ac:dyDescent="0.4">
      <c r="B487" s="1" t="s">
        <v>900</v>
      </c>
      <c r="C487" s="1">
        <v>2018</v>
      </c>
      <c r="D487" s="1" t="s">
        <v>853</v>
      </c>
      <c r="E487" s="8">
        <v>0.28999999999999998</v>
      </c>
      <c r="F487" s="1">
        <v>0.123</v>
      </c>
    </row>
    <row r="488" spans="2:6" x14ac:dyDescent="0.4">
      <c r="B488" s="1" t="s">
        <v>182</v>
      </c>
      <c r="C488" s="1">
        <v>2018</v>
      </c>
      <c r="D488" s="1" t="s">
        <v>124</v>
      </c>
      <c r="E488" s="8">
        <v>0.28000000000000003</v>
      </c>
    </row>
    <row r="489" spans="2:6" x14ac:dyDescent="0.4">
      <c r="B489" s="1" t="s">
        <v>183</v>
      </c>
      <c r="C489" s="1">
        <v>2018</v>
      </c>
      <c r="D489" s="1" t="s">
        <v>124</v>
      </c>
      <c r="E489" s="8">
        <v>0.28000000000000003</v>
      </c>
      <c r="F489" s="1">
        <v>0.67400000000000004</v>
      </c>
    </row>
    <row r="490" spans="2:6" x14ac:dyDescent="0.4">
      <c r="B490" s="1" t="s">
        <v>184</v>
      </c>
      <c r="C490" s="1">
        <v>2018</v>
      </c>
      <c r="D490" s="1" t="s">
        <v>124</v>
      </c>
      <c r="E490" s="8">
        <v>0.28000000000000003</v>
      </c>
    </row>
    <row r="491" spans="2:6" x14ac:dyDescent="0.4">
      <c r="B491" s="1" t="s">
        <v>185</v>
      </c>
      <c r="C491" s="1">
        <v>2018</v>
      </c>
      <c r="D491" s="1" t="s">
        <v>124</v>
      </c>
      <c r="E491" s="8">
        <v>0.28000000000000003</v>
      </c>
      <c r="F491" s="1">
        <v>0</v>
      </c>
    </row>
    <row r="492" spans="2:6" x14ac:dyDescent="0.4">
      <c r="B492" s="1" t="s">
        <v>186</v>
      </c>
      <c r="C492" s="1">
        <v>2018</v>
      </c>
      <c r="D492" s="1" t="s">
        <v>124</v>
      </c>
      <c r="E492" s="8">
        <v>0.28000000000000003</v>
      </c>
    </row>
    <row r="493" spans="2:6" x14ac:dyDescent="0.4">
      <c r="B493" s="1" t="s">
        <v>187</v>
      </c>
      <c r="C493" s="1">
        <v>2018</v>
      </c>
      <c r="D493" s="1" t="s">
        <v>124</v>
      </c>
      <c r="E493" s="8">
        <v>0.28000000000000003</v>
      </c>
      <c r="F493" s="1">
        <v>-5.5E-2</v>
      </c>
    </row>
    <row r="494" spans="2:6" x14ac:dyDescent="0.4">
      <c r="B494" s="1" t="s">
        <v>188</v>
      </c>
      <c r="C494" s="1">
        <v>2018</v>
      </c>
      <c r="D494" s="1" t="s">
        <v>124</v>
      </c>
      <c r="E494" s="8">
        <v>0.28000000000000003</v>
      </c>
      <c r="F494" s="1">
        <v>0.84499999999999997</v>
      </c>
    </row>
    <row r="495" spans="2:6" x14ac:dyDescent="0.4">
      <c r="B495" s="1" t="s">
        <v>189</v>
      </c>
      <c r="C495" s="1">
        <v>2018</v>
      </c>
      <c r="D495" s="1" t="s">
        <v>124</v>
      </c>
      <c r="E495" s="8">
        <v>0.28000000000000003</v>
      </c>
    </row>
    <row r="496" spans="2:6" x14ac:dyDescent="0.4">
      <c r="B496" s="1" t="s">
        <v>190</v>
      </c>
      <c r="C496" s="1">
        <v>2018</v>
      </c>
      <c r="D496" s="1" t="s">
        <v>124</v>
      </c>
      <c r="E496" s="8">
        <v>0.28000000000000003</v>
      </c>
    </row>
    <row r="497" spans="2:6" x14ac:dyDescent="0.4">
      <c r="B497" s="1" t="s">
        <v>191</v>
      </c>
      <c r="C497" s="1">
        <v>2018</v>
      </c>
      <c r="D497" s="1" t="s">
        <v>124</v>
      </c>
      <c r="E497" s="8">
        <v>0.28000000000000003</v>
      </c>
    </row>
    <row r="498" spans="2:6" x14ac:dyDescent="0.4">
      <c r="B498" s="1" t="s">
        <v>254</v>
      </c>
      <c r="C498" s="1">
        <v>2018</v>
      </c>
      <c r="D498" s="1" t="s">
        <v>208</v>
      </c>
      <c r="E498" s="8">
        <v>0.28000000000000003</v>
      </c>
    </row>
    <row r="499" spans="2:6" x14ac:dyDescent="0.4">
      <c r="B499" s="1" t="s">
        <v>255</v>
      </c>
      <c r="C499" s="1">
        <v>2018</v>
      </c>
      <c r="D499" s="1" t="s">
        <v>208</v>
      </c>
      <c r="E499" s="8">
        <v>0.28000000000000003</v>
      </c>
      <c r="F499" s="1">
        <v>-0.24099999999999999</v>
      </c>
    </row>
    <row r="500" spans="2:6" x14ac:dyDescent="0.4">
      <c r="B500" s="1" t="s">
        <v>256</v>
      </c>
      <c r="C500" s="1">
        <v>2018</v>
      </c>
      <c r="D500" s="1" t="s">
        <v>208</v>
      </c>
      <c r="E500" s="8">
        <v>0.28000000000000003</v>
      </c>
    </row>
    <row r="501" spans="2:6" x14ac:dyDescent="0.4">
      <c r="B501" s="1" t="s">
        <v>257</v>
      </c>
      <c r="C501" s="1">
        <v>2018</v>
      </c>
      <c r="D501" s="1" t="s">
        <v>208</v>
      </c>
      <c r="E501" s="8">
        <v>0.28000000000000003</v>
      </c>
    </row>
    <row r="502" spans="2:6" x14ac:dyDescent="0.4">
      <c r="B502" s="1" t="s">
        <v>258</v>
      </c>
      <c r="C502" s="1">
        <v>2018</v>
      </c>
      <c r="D502" s="1" t="s">
        <v>208</v>
      </c>
      <c r="E502" s="8">
        <v>0.28000000000000003</v>
      </c>
      <c r="F502" s="1">
        <v>3.7999999999999999E-2</v>
      </c>
    </row>
    <row r="503" spans="2:6" x14ac:dyDescent="0.4">
      <c r="B503" s="1" t="s">
        <v>259</v>
      </c>
      <c r="C503" s="1">
        <v>2018</v>
      </c>
      <c r="D503" s="1" t="s">
        <v>208</v>
      </c>
      <c r="E503" s="8">
        <v>0.28000000000000003</v>
      </c>
    </row>
    <row r="504" spans="2:6" x14ac:dyDescent="0.4">
      <c r="B504" s="1" t="s">
        <v>260</v>
      </c>
      <c r="C504" s="1">
        <v>2018</v>
      </c>
      <c r="D504" s="1" t="s">
        <v>208</v>
      </c>
      <c r="E504" s="8">
        <v>0.28000000000000003</v>
      </c>
    </row>
    <row r="505" spans="2:6" x14ac:dyDescent="0.4">
      <c r="B505" s="1" t="s">
        <v>325</v>
      </c>
      <c r="C505" s="1">
        <v>2018</v>
      </c>
      <c r="D505" s="1" t="s">
        <v>288</v>
      </c>
      <c r="E505" s="8">
        <v>0.28000000000000003</v>
      </c>
      <c r="F505" s="1">
        <v>-0.21</v>
      </c>
    </row>
    <row r="506" spans="2:6" x14ac:dyDescent="0.4">
      <c r="B506" s="1" t="s">
        <v>326</v>
      </c>
      <c r="C506" s="1">
        <v>2018</v>
      </c>
      <c r="D506" s="1" t="s">
        <v>288</v>
      </c>
      <c r="E506" s="8">
        <v>0.28000000000000003</v>
      </c>
    </row>
    <row r="507" spans="2:6" x14ac:dyDescent="0.4">
      <c r="B507" s="1" t="s">
        <v>327</v>
      </c>
      <c r="C507" s="1">
        <v>2018</v>
      </c>
      <c r="D507" s="1" t="s">
        <v>288</v>
      </c>
      <c r="E507" s="8">
        <v>0.28000000000000003</v>
      </c>
    </row>
    <row r="508" spans="2:6" x14ac:dyDescent="0.4">
      <c r="B508" s="1" t="s">
        <v>328</v>
      </c>
      <c r="C508" s="1">
        <v>2018</v>
      </c>
      <c r="D508" s="1" t="s">
        <v>288</v>
      </c>
      <c r="E508" s="8">
        <v>0.28000000000000003</v>
      </c>
    </row>
    <row r="509" spans="2:6" x14ac:dyDescent="0.4">
      <c r="B509" s="1" t="s">
        <v>329</v>
      </c>
      <c r="C509" s="1">
        <v>2018</v>
      </c>
      <c r="D509" s="1" t="s">
        <v>288</v>
      </c>
      <c r="E509" s="8">
        <v>0.28000000000000003</v>
      </c>
    </row>
    <row r="510" spans="2:6" x14ac:dyDescent="0.4">
      <c r="B510" s="1" t="s">
        <v>330</v>
      </c>
      <c r="C510" s="1">
        <v>2018</v>
      </c>
      <c r="D510" s="1" t="s">
        <v>288</v>
      </c>
      <c r="E510" s="8">
        <v>0.28000000000000003</v>
      </c>
      <c r="F510" s="1">
        <v>9.1999999999999998E-2</v>
      </c>
    </row>
    <row r="511" spans="2:6" x14ac:dyDescent="0.4">
      <c r="B511" s="1" t="s">
        <v>331</v>
      </c>
      <c r="C511" s="1">
        <v>2018</v>
      </c>
      <c r="D511" s="1" t="s">
        <v>288</v>
      </c>
      <c r="E511" s="8">
        <v>0.28000000000000003</v>
      </c>
    </row>
    <row r="512" spans="2:6" x14ac:dyDescent="0.4">
      <c r="B512" s="1" t="s">
        <v>417</v>
      </c>
      <c r="C512" s="1">
        <v>2018</v>
      </c>
      <c r="D512" s="1" t="s">
        <v>371</v>
      </c>
      <c r="E512" s="8">
        <v>0.28000000000000003</v>
      </c>
      <c r="F512" s="1">
        <v>0.13300000000000001</v>
      </c>
    </row>
    <row r="513" spans="2:6" x14ac:dyDescent="0.4">
      <c r="B513" s="1" t="s">
        <v>418</v>
      </c>
      <c r="C513" s="1">
        <v>2018</v>
      </c>
      <c r="D513" s="1" t="s">
        <v>371</v>
      </c>
      <c r="E513" s="8">
        <v>0.28000000000000003</v>
      </c>
    </row>
    <row r="514" spans="2:6" x14ac:dyDescent="0.4">
      <c r="B514" s="1" t="s">
        <v>572</v>
      </c>
      <c r="C514" s="1">
        <v>2018</v>
      </c>
      <c r="D514" s="1" t="s">
        <v>537</v>
      </c>
      <c r="E514" s="8">
        <v>0.28000000000000003</v>
      </c>
      <c r="F514" s="1">
        <v>-1.6279999999999999</v>
      </c>
    </row>
    <row r="515" spans="2:6" x14ac:dyDescent="0.4">
      <c r="B515" s="1" t="s">
        <v>573</v>
      </c>
      <c r="C515" s="1">
        <v>2018</v>
      </c>
      <c r="D515" s="1" t="s">
        <v>537</v>
      </c>
      <c r="E515" s="8">
        <v>0.28000000000000003</v>
      </c>
    </row>
    <row r="516" spans="2:6" x14ac:dyDescent="0.4">
      <c r="B516" s="1" t="s">
        <v>574</v>
      </c>
      <c r="C516" s="1">
        <v>2018</v>
      </c>
      <c r="D516" s="1" t="s">
        <v>537</v>
      </c>
      <c r="E516" s="8">
        <v>0.28000000000000003</v>
      </c>
      <c r="F516" s="1">
        <v>-0.35099999999999998</v>
      </c>
    </row>
    <row r="517" spans="2:6" x14ac:dyDescent="0.4">
      <c r="B517" s="1" t="s">
        <v>575</v>
      </c>
      <c r="C517" s="1">
        <v>2018</v>
      </c>
      <c r="D517" s="1" t="s">
        <v>537</v>
      </c>
      <c r="E517" s="8">
        <v>0.28000000000000003</v>
      </c>
      <c r="F517" s="1">
        <v>0.436</v>
      </c>
    </row>
    <row r="518" spans="2:6" x14ac:dyDescent="0.4">
      <c r="B518" s="1" t="s">
        <v>576</v>
      </c>
      <c r="C518" s="1">
        <v>2018</v>
      </c>
      <c r="D518" s="1" t="s">
        <v>537</v>
      </c>
      <c r="E518" s="8">
        <v>0.28000000000000003</v>
      </c>
      <c r="F518" s="1">
        <v>5.2999999999999999E-2</v>
      </c>
    </row>
    <row r="519" spans="2:6" x14ac:dyDescent="0.4">
      <c r="B519" s="1" t="s">
        <v>577</v>
      </c>
      <c r="C519" s="1">
        <v>2018</v>
      </c>
      <c r="D519" s="1" t="s">
        <v>537</v>
      </c>
      <c r="E519" s="8">
        <v>0.28000000000000003</v>
      </c>
    </row>
    <row r="520" spans="2:6" x14ac:dyDescent="0.4">
      <c r="B520" s="1" t="s">
        <v>578</v>
      </c>
      <c r="C520" s="1">
        <v>2018</v>
      </c>
      <c r="D520" s="1" t="s">
        <v>537</v>
      </c>
      <c r="E520" s="8">
        <v>0.28000000000000003</v>
      </c>
    </row>
    <row r="521" spans="2:6" x14ac:dyDescent="0.4">
      <c r="B521" s="1" t="s">
        <v>661</v>
      </c>
      <c r="C521" s="1">
        <v>2018</v>
      </c>
      <c r="D521" s="1" t="s">
        <v>612</v>
      </c>
      <c r="E521" s="8">
        <v>0.28000000000000003</v>
      </c>
      <c r="F521" s="1">
        <v>-0.10199999999999999</v>
      </c>
    </row>
    <row r="522" spans="2:6" x14ac:dyDescent="0.4">
      <c r="B522" s="1" t="s">
        <v>662</v>
      </c>
      <c r="C522" s="1">
        <v>2018</v>
      </c>
      <c r="D522" s="1" t="s">
        <v>612</v>
      </c>
      <c r="E522" s="8">
        <v>0.28000000000000003</v>
      </c>
    </row>
    <row r="523" spans="2:6" x14ac:dyDescent="0.4">
      <c r="B523" s="1" t="s">
        <v>663</v>
      </c>
      <c r="C523" s="1">
        <v>2018</v>
      </c>
      <c r="D523" s="1" t="s">
        <v>612</v>
      </c>
      <c r="E523" s="8">
        <v>0.28000000000000003</v>
      </c>
    </row>
    <row r="524" spans="2:6" x14ac:dyDescent="0.4">
      <c r="B524" s="1" t="s">
        <v>664</v>
      </c>
      <c r="C524" s="1">
        <v>2018</v>
      </c>
      <c r="D524" s="1" t="s">
        <v>612</v>
      </c>
      <c r="E524" s="8">
        <v>0.28000000000000003</v>
      </c>
      <c r="F524" s="1">
        <v>0.48299999999999998</v>
      </c>
    </row>
    <row r="525" spans="2:6" x14ac:dyDescent="0.4">
      <c r="B525" s="1" t="s">
        <v>665</v>
      </c>
      <c r="C525" s="1">
        <v>2018</v>
      </c>
      <c r="D525" s="1" t="s">
        <v>612</v>
      </c>
      <c r="E525" s="8">
        <v>0.28000000000000003</v>
      </c>
    </row>
    <row r="526" spans="2:6" x14ac:dyDescent="0.4">
      <c r="B526" s="1" t="s">
        <v>666</v>
      </c>
      <c r="C526" s="1">
        <v>2018</v>
      </c>
      <c r="D526" s="1" t="s">
        <v>612</v>
      </c>
      <c r="E526" s="8">
        <v>0.28000000000000003</v>
      </c>
      <c r="F526" s="1">
        <v>-0.20300000000000001</v>
      </c>
    </row>
    <row r="527" spans="2:6" x14ac:dyDescent="0.4">
      <c r="B527" s="1" t="s">
        <v>737</v>
      </c>
      <c r="C527" s="1">
        <v>2018</v>
      </c>
      <c r="D527" s="1" t="s">
        <v>695</v>
      </c>
      <c r="E527" s="8">
        <v>0.28000000000000003</v>
      </c>
    </row>
    <row r="528" spans="2:6" x14ac:dyDescent="0.4">
      <c r="B528" s="1" t="s">
        <v>808</v>
      </c>
      <c r="C528" s="1">
        <v>2018</v>
      </c>
      <c r="D528" s="1" t="s">
        <v>772</v>
      </c>
      <c r="E528" s="8">
        <v>0.28000000000000003</v>
      </c>
    </row>
    <row r="529" spans="2:6" x14ac:dyDescent="0.4">
      <c r="B529" s="1" t="s">
        <v>809</v>
      </c>
      <c r="C529" s="1">
        <v>2018</v>
      </c>
      <c r="D529" s="1" t="s">
        <v>772</v>
      </c>
      <c r="E529" s="8">
        <v>0.28000000000000003</v>
      </c>
      <c r="F529" s="1">
        <v>1.7999999999999999E-2</v>
      </c>
    </row>
    <row r="530" spans="2:6" x14ac:dyDescent="0.4">
      <c r="B530" s="1" t="s">
        <v>810</v>
      </c>
      <c r="C530" s="1">
        <v>2018</v>
      </c>
      <c r="D530" s="1" t="s">
        <v>772</v>
      </c>
      <c r="E530" s="8">
        <v>0.28000000000000003</v>
      </c>
      <c r="F530" s="1">
        <v>-0.159</v>
      </c>
    </row>
    <row r="531" spans="2:6" x14ac:dyDescent="0.4">
      <c r="B531" s="1" t="s">
        <v>901</v>
      </c>
      <c r="C531" s="1">
        <v>2018</v>
      </c>
      <c r="D531" s="1" t="s">
        <v>853</v>
      </c>
      <c r="E531" s="8">
        <v>0.28000000000000003</v>
      </c>
    </row>
    <row r="532" spans="2:6" x14ac:dyDescent="0.4">
      <c r="B532" s="1" t="s">
        <v>192</v>
      </c>
      <c r="C532" s="1">
        <v>2018</v>
      </c>
      <c r="D532" s="1" t="s">
        <v>124</v>
      </c>
      <c r="E532" s="8">
        <v>0.27</v>
      </c>
    </row>
    <row r="533" spans="2:6" x14ac:dyDescent="0.4">
      <c r="B533" s="1" t="s">
        <v>193</v>
      </c>
      <c r="C533" s="1">
        <v>2018</v>
      </c>
      <c r="D533" s="1" t="s">
        <v>124</v>
      </c>
      <c r="E533" s="8">
        <v>0.27</v>
      </c>
    </row>
    <row r="534" spans="2:6" x14ac:dyDescent="0.4">
      <c r="B534" s="1" t="s">
        <v>194</v>
      </c>
      <c r="C534" s="1">
        <v>2018</v>
      </c>
      <c r="D534" s="1" t="s">
        <v>124</v>
      </c>
      <c r="E534" s="8">
        <v>0.27</v>
      </c>
    </row>
    <row r="535" spans="2:6" x14ac:dyDescent="0.4">
      <c r="B535" s="1" t="s">
        <v>195</v>
      </c>
      <c r="C535" s="1">
        <v>2018</v>
      </c>
      <c r="D535" s="1" t="s">
        <v>124</v>
      </c>
      <c r="E535" s="8">
        <v>0.27</v>
      </c>
    </row>
    <row r="536" spans="2:6" x14ac:dyDescent="0.4">
      <c r="B536" s="1" t="s">
        <v>196</v>
      </c>
      <c r="C536" s="1">
        <v>2018</v>
      </c>
      <c r="D536" s="1" t="s">
        <v>124</v>
      </c>
      <c r="E536" s="8">
        <v>0.27</v>
      </c>
    </row>
    <row r="537" spans="2:6" x14ac:dyDescent="0.4">
      <c r="B537" s="1" t="s">
        <v>197</v>
      </c>
      <c r="C537" s="1">
        <v>2018</v>
      </c>
      <c r="D537" s="1" t="s">
        <v>124</v>
      </c>
      <c r="E537" s="8">
        <v>0.27</v>
      </c>
    </row>
    <row r="538" spans="2:6" x14ac:dyDescent="0.4">
      <c r="B538" s="1" t="s">
        <v>198</v>
      </c>
      <c r="C538" s="1">
        <v>2018</v>
      </c>
      <c r="D538" s="1" t="s">
        <v>124</v>
      </c>
      <c r="E538" s="8">
        <v>0.27</v>
      </c>
    </row>
    <row r="539" spans="2:6" x14ac:dyDescent="0.4">
      <c r="B539" s="1" t="s">
        <v>199</v>
      </c>
      <c r="C539" s="1">
        <v>2018</v>
      </c>
      <c r="D539" s="1" t="s">
        <v>124</v>
      </c>
      <c r="E539" s="8">
        <v>0.27</v>
      </c>
      <c r="F539" s="1">
        <v>-0.13200000000000001</v>
      </c>
    </row>
    <row r="540" spans="2:6" x14ac:dyDescent="0.4">
      <c r="B540" s="1" t="s">
        <v>200</v>
      </c>
      <c r="C540" s="1">
        <v>2018</v>
      </c>
      <c r="D540" s="1" t="s">
        <v>124</v>
      </c>
      <c r="E540" s="8">
        <v>0.27</v>
      </c>
      <c r="F540" s="1">
        <v>-0.24199999999999999</v>
      </c>
    </row>
    <row r="541" spans="2:6" x14ac:dyDescent="0.4">
      <c r="B541" s="1" t="s">
        <v>201</v>
      </c>
      <c r="C541" s="1">
        <v>2018</v>
      </c>
      <c r="D541" s="1" t="s">
        <v>124</v>
      </c>
      <c r="E541" s="8">
        <v>0.27</v>
      </c>
    </row>
    <row r="542" spans="2:6" x14ac:dyDescent="0.4">
      <c r="B542" s="1" t="s">
        <v>202</v>
      </c>
      <c r="C542" s="1">
        <v>2018</v>
      </c>
      <c r="D542" s="1" t="s">
        <v>124</v>
      </c>
      <c r="E542" s="8">
        <v>0.27</v>
      </c>
    </row>
    <row r="543" spans="2:6" x14ac:dyDescent="0.4">
      <c r="B543" s="1" t="s">
        <v>261</v>
      </c>
      <c r="C543" s="1">
        <v>2018</v>
      </c>
      <c r="D543" s="1" t="s">
        <v>208</v>
      </c>
      <c r="E543" s="8">
        <v>0.27</v>
      </c>
    </row>
    <row r="544" spans="2:6" x14ac:dyDescent="0.4">
      <c r="B544" s="1" t="s">
        <v>262</v>
      </c>
      <c r="C544" s="1">
        <v>2018</v>
      </c>
      <c r="D544" s="1" t="s">
        <v>208</v>
      </c>
      <c r="E544" s="8">
        <v>0.27</v>
      </c>
    </row>
    <row r="545" spans="2:6" x14ac:dyDescent="0.4">
      <c r="B545" s="1" t="s">
        <v>263</v>
      </c>
      <c r="C545" s="1">
        <v>2018</v>
      </c>
      <c r="D545" s="1" t="s">
        <v>208</v>
      </c>
      <c r="E545" s="8">
        <v>0.27</v>
      </c>
    </row>
    <row r="546" spans="2:6" x14ac:dyDescent="0.4">
      <c r="B546" s="1" t="s">
        <v>264</v>
      </c>
      <c r="C546" s="1">
        <v>2018</v>
      </c>
      <c r="D546" s="1" t="s">
        <v>208</v>
      </c>
      <c r="E546" s="8">
        <v>0.27</v>
      </c>
    </row>
    <row r="547" spans="2:6" x14ac:dyDescent="0.4">
      <c r="B547" s="1" t="s">
        <v>265</v>
      </c>
      <c r="C547" s="1">
        <v>2018</v>
      </c>
      <c r="D547" s="1" t="s">
        <v>208</v>
      </c>
      <c r="E547" s="8">
        <v>0.27</v>
      </c>
    </row>
    <row r="548" spans="2:6" x14ac:dyDescent="0.4">
      <c r="B548" s="1" t="s">
        <v>266</v>
      </c>
      <c r="C548" s="1">
        <v>2018</v>
      </c>
      <c r="D548" s="1" t="s">
        <v>208</v>
      </c>
      <c r="E548" s="8">
        <v>0.27</v>
      </c>
      <c r="F548" s="1">
        <v>-0.183</v>
      </c>
    </row>
    <row r="549" spans="2:6" x14ac:dyDescent="0.4">
      <c r="B549" s="1" t="s">
        <v>267</v>
      </c>
      <c r="C549" s="1">
        <v>2018</v>
      </c>
      <c r="D549" s="1" t="s">
        <v>208</v>
      </c>
      <c r="E549" s="8">
        <v>0.27</v>
      </c>
    </row>
    <row r="550" spans="2:6" x14ac:dyDescent="0.4">
      <c r="B550" s="1" t="s">
        <v>268</v>
      </c>
      <c r="C550" s="1">
        <v>2018</v>
      </c>
      <c r="D550" s="1" t="s">
        <v>208</v>
      </c>
      <c r="E550" s="8">
        <v>0.27</v>
      </c>
    </row>
    <row r="551" spans="2:6" x14ac:dyDescent="0.4">
      <c r="B551" s="1" t="s">
        <v>269</v>
      </c>
      <c r="C551" s="1">
        <v>2018</v>
      </c>
      <c r="D551" s="1" t="s">
        <v>208</v>
      </c>
      <c r="E551" s="8">
        <v>0.27</v>
      </c>
    </row>
    <row r="552" spans="2:6" x14ac:dyDescent="0.4">
      <c r="B552" s="1" t="s">
        <v>270</v>
      </c>
      <c r="C552" s="1">
        <v>2018</v>
      </c>
      <c r="D552" s="1" t="s">
        <v>208</v>
      </c>
      <c r="E552" s="8">
        <v>0.27</v>
      </c>
    </row>
    <row r="553" spans="2:6" x14ac:dyDescent="0.4">
      <c r="B553" s="1" t="s">
        <v>271</v>
      </c>
      <c r="C553" s="1">
        <v>2018</v>
      </c>
      <c r="D553" s="1" t="s">
        <v>208</v>
      </c>
      <c r="E553" s="8">
        <v>0.27</v>
      </c>
    </row>
    <row r="554" spans="2:6" x14ac:dyDescent="0.4">
      <c r="B554" s="1" t="s">
        <v>272</v>
      </c>
      <c r="C554" s="1">
        <v>2018</v>
      </c>
      <c r="D554" s="1" t="s">
        <v>208</v>
      </c>
      <c r="E554" s="8">
        <v>0.27</v>
      </c>
    </row>
    <row r="555" spans="2:6" x14ac:dyDescent="0.4">
      <c r="B555" s="1" t="s">
        <v>273</v>
      </c>
      <c r="C555" s="1">
        <v>2018</v>
      </c>
      <c r="D555" s="1" t="s">
        <v>208</v>
      </c>
      <c r="E555" s="8">
        <v>0.27</v>
      </c>
    </row>
    <row r="556" spans="2:6" x14ac:dyDescent="0.4">
      <c r="B556" s="1" t="s">
        <v>274</v>
      </c>
      <c r="C556" s="1">
        <v>2018</v>
      </c>
      <c r="D556" s="1" t="s">
        <v>208</v>
      </c>
      <c r="E556" s="8">
        <v>0.27</v>
      </c>
    </row>
    <row r="557" spans="2:6" x14ac:dyDescent="0.4">
      <c r="B557" s="1" t="s">
        <v>275</v>
      </c>
      <c r="C557" s="1">
        <v>2018</v>
      </c>
      <c r="D557" s="1" t="s">
        <v>208</v>
      </c>
      <c r="E557" s="8">
        <v>0.27</v>
      </c>
    </row>
    <row r="558" spans="2:6" x14ac:dyDescent="0.4">
      <c r="B558" s="1" t="s">
        <v>276</v>
      </c>
      <c r="C558" s="1">
        <v>2018</v>
      </c>
      <c r="D558" s="1" t="s">
        <v>208</v>
      </c>
      <c r="E558" s="8">
        <v>0.27</v>
      </c>
    </row>
    <row r="559" spans="2:6" x14ac:dyDescent="0.4">
      <c r="B559" s="1" t="s">
        <v>277</v>
      </c>
      <c r="C559" s="1">
        <v>2018</v>
      </c>
      <c r="D559" s="1" t="s">
        <v>208</v>
      </c>
      <c r="E559" s="8">
        <v>0.27</v>
      </c>
    </row>
    <row r="560" spans="2:6" x14ac:dyDescent="0.4">
      <c r="B560" s="1" t="s">
        <v>278</v>
      </c>
      <c r="C560" s="1">
        <v>2018</v>
      </c>
      <c r="D560" s="1" t="s">
        <v>208</v>
      </c>
      <c r="E560" s="8">
        <v>0.27</v>
      </c>
    </row>
    <row r="561" spans="2:6" x14ac:dyDescent="0.4">
      <c r="B561" s="1" t="s">
        <v>279</v>
      </c>
      <c r="C561" s="1">
        <v>2018</v>
      </c>
      <c r="D561" s="1" t="s">
        <v>208</v>
      </c>
      <c r="E561" s="8">
        <v>0.27</v>
      </c>
      <c r="F561" s="1">
        <v>0.78700000000000003</v>
      </c>
    </row>
    <row r="562" spans="2:6" x14ac:dyDescent="0.4">
      <c r="B562" s="1" t="s">
        <v>280</v>
      </c>
      <c r="C562" s="1">
        <v>2018</v>
      </c>
      <c r="D562" s="1" t="s">
        <v>208</v>
      </c>
      <c r="E562" s="8">
        <v>0.27</v>
      </c>
      <c r="F562" s="1">
        <v>1.45</v>
      </c>
    </row>
    <row r="563" spans="2:6" x14ac:dyDescent="0.4">
      <c r="B563" s="1" t="s">
        <v>281</v>
      </c>
      <c r="C563" s="1">
        <v>2018</v>
      </c>
      <c r="D563" s="1" t="s">
        <v>208</v>
      </c>
      <c r="E563" s="8">
        <v>0.27</v>
      </c>
    </row>
    <row r="564" spans="2:6" x14ac:dyDescent="0.4">
      <c r="B564" s="1" t="s">
        <v>282</v>
      </c>
      <c r="C564" s="1">
        <v>2018</v>
      </c>
      <c r="D564" s="1" t="s">
        <v>208</v>
      </c>
      <c r="E564" s="8">
        <v>0.27</v>
      </c>
      <c r="F564" s="1">
        <v>-5.7000000000000002E-2</v>
      </c>
    </row>
    <row r="565" spans="2:6" x14ac:dyDescent="0.4">
      <c r="B565" s="1" t="s">
        <v>283</v>
      </c>
      <c r="C565" s="1">
        <v>2018</v>
      </c>
      <c r="D565" s="1" t="s">
        <v>208</v>
      </c>
      <c r="E565" s="8">
        <v>0.27</v>
      </c>
    </row>
    <row r="566" spans="2:6" x14ac:dyDescent="0.4">
      <c r="B566" s="1" t="s">
        <v>284</v>
      </c>
      <c r="C566" s="1">
        <v>2018</v>
      </c>
      <c r="D566" s="1" t="s">
        <v>208</v>
      </c>
      <c r="E566" s="8">
        <v>0.27</v>
      </c>
    </row>
    <row r="567" spans="2:6" x14ac:dyDescent="0.4">
      <c r="B567" s="1" t="s">
        <v>285</v>
      </c>
      <c r="C567" s="1">
        <v>2018</v>
      </c>
      <c r="D567" s="1" t="s">
        <v>208</v>
      </c>
      <c r="E567" s="8">
        <v>0.27</v>
      </c>
    </row>
    <row r="568" spans="2:6" x14ac:dyDescent="0.4">
      <c r="B568" s="1" t="s">
        <v>286</v>
      </c>
      <c r="C568" s="1">
        <v>2018</v>
      </c>
      <c r="D568" s="1" t="s">
        <v>208</v>
      </c>
      <c r="E568" s="8">
        <v>0.27</v>
      </c>
      <c r="F568" s="1">
        <v>4.5999999999999999E-2</v>
      </c>
    </row>
    <row r="569" spans="2:6" x14ac:dyDescent="0.4">
      <c r="B569" s="1" t="s">
        <v>332</v>
      </c>
      <c r="C569" s="1">
        <v>2018</v>
      </c>
      <c r="D569" s="1" t="s">
        <v>288</v>
      </c>
      <c r="E569" s="8">
        <v>0.27</v>
      </c>
    </row>
    <row r="570" spans="2:6" x14ac:dyDescent="0.4">
      <c r="B570" s="1" t="s">
        <v>333</v>
      </c>
      <c r="C570" s="1">
        <v>2018</v>
      </c>
      <c r="D570" s="1" t="s">
        <v>288</v>
      </c>
      <c r="E570" s="8">
        <v>0.27</v>
      </c>
    </row>
    <row r="571" spans="2:6" x14ac:dyDescent="0.4">
      <c r="B571" s="1" t="s">
        <v>334</v>
      </c>
      <c r="C571" s="1">
        <v>2018</v>
      </c>
      <c r="D571" s="1" t="s">
        <v>288</v>
      </c>
      <c r="E571" s="8">
        <v>0.27</v>
      </c>
      <c r="F571" s="1">
        <v>0.61</v>
      </c>
    </row>
    <row r="572" spans="2:6" x14ac:dyDescent="0.4">
      <c r="B572" s="1" t="s">
        <v>335</v>
      </c>
      <c r="C572" s="1">
        <v>2018</v>
      </c>
      <c r="D572" s="1" t="s">
        <v>288</v>
      </c>
      <c r="E572" s="8">
        <v>0.27</v>
      </c>
    </row>
    <row r="573" spans="2:6" x14ac:dyDescent="0.4">
      <c r="B573" s="1" t="s">
        <v>336</v>
      </c>
      <c r="C573" s="1">
        <v>2018</v>
      </c>
      <c r="D573" s="1" t="s">
        <v>288</v>
      </c>
      <c r="E573" s="8">
        <v>0.27</v>
      </c>
      <c r="F573" s="1">
        <v>-0.37</v>
      </c>
    </row>
    <row r="574" spans="2:6" x14ac:dyDescent="0.4">
      <c r="B574" s="1" t="s">
        <v>337</v>
      </c>
      <c r="C574" s="1">
        <v>2018</v>
      </c>
      <c r="D574" s="1" t="s">
        <v>288</v>
      </c>
      <c r="E574" s="8">
        <v>0.27</v>
      </c>
      <c r="F574" s="1">
        <v>4.8000000000000001E-2</v>
      </c>
    </row>
    <row r="575" spans="2:6" x14ac:dyDescent="0.4">
      <c r="B575" s="1" t="s">
        <v>338</v>
      </c>
      <c r="C575" s="1">
        <v>2018</v>
      </c>
      <c r="D575" s="1" t="s">
        <v>288</v>
      </c>
      <c r="E575" s="8">
        <v>0.27</v>
      </c>
    </row>
    <row r="576" spans="2:6" x14ac:dyDescent="0.4">
      <c r="B576" s="1" t="s">
        <v>339</v>
      </c>
      <c r="C576" s="1">
        <v>2018</v>
      </c>
      <c r="D576" s="1" t="s">
        <v>288</v>
      </c>
      <c r="E576" s="8">
        <v>0.27</v>
      </c>
    </row>
    <row r="577" spans="2:6" x14ac:dyDescent="0.4">
      <c r="B577" s="1" t="s">
        <v>340</v>
      </c>
      <c r="C577" s="1">
        <v>2018</v>
      </c>
      <c r="D577" s="1" t="s">
        <v>288</v>
      </c>
      <c r="E577" s="8">
        <v>0.27</v>
      </c>
    </row>
    <row r="578" spans="2:6" x14ac:dyDescent="0.4">
      <c r="B578" s="1" t="s">
        <v>341</v>
      </c>
      <c r="C578" s="1">
        <v>2018</v>
      </c>
      <c r="D578" s="1" t="s">
        <v>288</v>
      </c>
      <c r="E578" s="8">
        <v>0.27</v>
      </c>
    </row>
    <row r="579" spans="2:6" x14ac:dyDescent="0.4">
      <c r="B579" s="1" t="s">
        <v>342</v>
      </c>
      <c r="C579" s="1">
        <v>2018</v>
      </c>
      <c r="D579" s="1" t="s">
        <v>288</v>
      </c>
      <c r="E579" s="8">
        <v>0.27</v>
      </c>
    </row>
    <row r="580" spans="2:6" x14ac:dyDescent="0.4">
      <c r="B580" s="1" t="s">
        <v>343</v>
      </c>
      <c r="C580" s="1">
        <v>2018</v>
      </c>
      <c r="D580" s="1" t="s">
        <v>288</v>
      </c>
      <c r="E580" s="8">
        <v>0.27</v>
      </c>
    </row>
    <row r="581" spans="2:6" x14ac:dyDescent="0.4">
      <c r="B581" s="1" t="s">
        <v>344</v>
      </c>
      <c r="C581" s="1">
        <v>2018</v>
      </c>
      <c r="D581" s="1" t="s">
        <v>288</v>
      </c>
      <c r="E581" s="8">
        <v>0.27</v>
      </c>
    </row>
    <row r="582" spans="2:6" x14ac:dyDescent="0.4">
      <c r="B582" s="1" t="s">
        <v>345</v>
      </c>
      <c r="C582" s="1">
        <v>2018</v>
      </c>
      <c r="D582" s="1" t="s">
        <v>288</v>
      </c>
      <c r="E582" s="8">
        <v>0.27</v>
      </c>
    </row>
    <row r="583" spans="2:6" x14ac:dyDescent="0.4">
      <c r="B583" s="1" t="s">
        <v>346</v>
      </c>
      <c r="C583" s="1">
        <v>2018</v>
      </c>
      <c r="D583" s="1" t="s">
        <v>288</v>
      </c>
      <c r="E583" s="8">
        <v>0.27</v>
      </c>
      <c r="F583" s="1">
        <v>-3.6999999999999998E-2</v>
      </c>
    </row>
    <row r="584" spans="2:6" x14ac:dyDescent="0.4">
      <c r="B584" s="1" t="s">
        <v>347</v>
      </c>
      <c r="C584" s="1">
        <v>2018</v>
      </c>
      <c r="D584" s="1" t="s">
        <v>288</v>
      </c>
      <c r="E584" s="8">
        <v>0.27</v>
      </c>
    </row>
    <row r="585" spans="2:6" x14ac:dyDescent="0.4">
      <c r="B585" s="1" t="s">
        <v>348</v>
      </c>
      <c r="C585" s="1">
        <v>2018</v>
      </c>
      <c r="D585" s="1" t="s">
        <v>288</v>
      </c>
      <c r="E585" s="8">
        <v>0.27</v>
      </c>
      <c r="F585" s="1">
        <v>-7.2999999999999995E-2</v>
      </c>
    </row>
    <row r="586" spans="2:6" x14ac:dyDescent="0.4">
      <c r="B586" s="1" t="s">
        <v>349</v>
      </c>
      <c r="C586" s="1">
        <v>2018</v>
      </c>
      <c r="D586" s="1" t="s">
        <v>288</v>
      </c>
      <c r="E586" s="8">
        <v>0.27</v>
      </c>
    </row>
    <row r="587" spans="2:6" x14ac:dyDescent="0.4">
      <c r="B587" s="1" t="s">
        <v>350</v>
      </c>
      <c r="C587" s="1">
        <v>2018</v>
      </c>
      <c r="D587" s="1" t="s">
        <v>288</v>
      </c>
      <c r="E587" s="8">
        <v>0.27</v>
      </c>
    </row>
    <row r="588" spans="2:6" x14ac:dyDescent="0.4">
      <c r="B588" s="1" t="s">
        <v>351</v>
      </c>
      <c r="C588" s="1">
        <v>2018</v>
      </c>
      <c r="D588" s="1" t="s">
        <v>288</v>
      </c>
      <c r="E588" s="8">
        <v>0.27</v>
      </c>
    </row>
    <row r="589" spans="2:6" x14ac:dyDescent="0.4">
      <c r="B589" s="1" t="s">
        <v>352</v>
      </c>
      <c r="C589" s="1">
        <v>2018</v>
      </c>
      <c r="D589" s="1" t="s">
        <v>288</v>
      </c>
      <c r="E589" s="8">
        <v>0.27</v>
      </c>
    </row>
    <row r="590" spans="2:6" x14ac:dyDescent="0.4">
      <c r="B590" s="1" t="s">
        <v>353</v>
      </c>
      <c r="C590" s="1">
        <v>2018</v>
      </c>
      <c r="D590" s="1" t="s">
        <v>288</v>
      </c>
      <c r="E590" s="8">
        <v>0.27</v>
      </c>
    </row>
    <row r="591" spans="2:6" x14ac:dyDescent="0.4">
      <c r="B591" s="1" t="s">
        <v>354</v>
      </c>
      <c r="C591" s="1">
        <v>2018</v>
      </c>
      <c r="D591" s="1" t="s">
        <v>288</v>
      </c>
      <c r="E591" s="8">
        <v>0.27</v>
      </c>
      <c r="F591" s="1">
        <v>1.2E-2</v>
      </c>
    </row>
    <row r="592" spans="2:6" x14ac:dyDescent="0.4">
      <c r="B592" s="1" t="s">
        <v>355</v>
      </c>
      <c r="C592" s="1">
        <v>2018</v>
      </c>
      <c r="D592" s="1" t="s">
        <v>288</v>
      </c>
      <c r="E592" s="8">
        <v>0.27</v>
      </c>
    </row>
    <row r="593" spans="2:6" x14ac:dyDescent="0.4">
      <c r="B593" s="1" t="s">
        <v>356</v>
      </c>
      <c r="C593" s="1">
        <v>2018</v>
      </c>
      <c r="D593" s="1" t="s">
        <v>288</v>
      </c>
      <c r="E593" s="8">
        <v>0.27</v>
      </c>
    </row>
    <row r="594" spans="2:6" x14ac:dyDescent="0.4">
      <c r="B594" s="1" t="s">
        <v>357</v>
      </c>
      <c r="C594" s="1">
        <v>2018</v>
      </c>
      <c r="D594" s="1" t="s">
        <v>288</v>
      </c>
      <c r="E594" s="8">
        <v>0.27</v>
      </c>
      <c r="F594" s="1">
        <v>-0.217</v>
      </c>
    </row>
    <row r="595" spans="2:6" x14ac:dyDescent="0.4">
      <c r="B595" s="1" t="s">
        <v>358</v>
      </c>
      <c r="C595" s="1">
        <v>2018</v>
      </c>
      <c r="D595" s="1" t="s">
        <v>288</v>
      </c>
      <c r="E595" s="8">
        <v>0.27</v>
      </c>
    </row>
    <row r="596" spans="2:6" x14ac:dyDescent="0.4">
      <c r="B596" s="1" t="s">
        <v>359</v>
      </c>
      <c r="C596" s="1">
        <v>2018</v>
      </c>
      <c r="D596" s="1" t="s">
        <v>288</v>
      </c>
      <c r="E596" s="8">
        <v>0.27</v>
      </c>
    </row>
    <row r="597" spans="2:6" x14ac:dyDescent="0.4">
      <c r="B597" s="1" t="s">
        <v>360</v>
      </c>
      <c r="C597" s="1">
        <v>2018</v>
      </c>
      <c r="D597" s="1" t="s">
        <v>288</v>
      </c>
      <c r="E597" s="8">
        <v>0.27</v>
      </c>
    </row>
    <row r="598" spans="2:6" x14ac:dyDescent="0.4">
      <c r="B598" s="1" t="s">
        <v>361</v>
      </c>
      <c r="C598" s="1">
        <v>2018</v>
      </c>
      <c r="D598" s="1" t="s">
        <v>288</v>
      </c>
      <c r="E598" s="8">
        <v>0.27</v>
      </c>
      <c r="F598" s="1">
        <v>-1.4999999999999999E-2</v>
      </c>
    </row>
    <row r="599" spans="2:6" x14ac:dyDescent="0.4">
      <c r="B599" s="1" t="s">
        <v>362</v>
      </c>
      <c r="C599" s="1">
        <v>2018</v>
      </c>
      <c r="D599" s="1" t="s">
        <v>288</v>
      </c>
      <c r="E599" s="8">
        <v>0.27</v>
      </c>
    </row>
    <row r="600" spans="2:6" x14ac:dyDescent="0.4">
      <c r="B600" s="1" t="s">
        <v>363</v>
      </c>
      <c r="C600" s="1">
        <v>2018</v>
      </c>
      <c r="D600" s="1" t="s">
        <v>288</v>
      </c>
      <c r="E600" s="8">
        <v>0.27</v>
      </c>
      <c r="F600" s="1">
        <v>-0.44</v>
      </c>
    </row>
    <row r="601" spans="2:6" x14ac:dyDescent="0.4">
      <c r="B601" s="1" t="s">
        <v>364</v>
      </c>
      <c r="C601" s="1">
        <v>2018</v>
      </c>
      <c r="D601" s="1" t="s">
        <v>288</v>
      </c>
      <c r="E601" s="8">
        <v>0.27</v>
      </c>
    </row>
    <row r="602" spans="2:6" x14ac:dyDescent="0.4">
      <c r="B602" s="1" t="s">
        <v>365</v>
      </c>
      <c r="C602" s="1">
        <v>2018</v>
      </c>
      <c r="D602" s="1" t="s">
        <v>288</v>
      </c>
      <c r="E602" s="8">
        <v>0.27</v>
      </c>
    </row>
    <row r="603" spans="2:6" x14ac:dyDescent="0.4">
      <c r="B603" s="1" t="s">
        <v>366</v>
      </c>
      <c r="C603" s="1">
        <v>2018</v>
      </c>
      <c r="D603" s="1" t="s">
        <v>288</v>
      </c>
      <c r="E603" s="8">
        <v>0.27</v>
      </c>
    </row>
    <row r="604" spans="2:6" x14ac:dyDescent="0.4">
      <c r="B604" s="1" t="s">
        <v>367</v>
      </c>
      <c r="C604" s="1">
        <v>2018</v>
      </c>
      <c r="D604" s="1" t="s">
        <v>288</v>
      </c>
      <c r="E604" s="8">
        <v>0.27</v>
      </c>
    </row>
    <row r="605" spans="2:6" x14ac:dyDescent="0.4">
      <c r="B605" s="1" t="s">
        <v>368</v>
      </c>
      <c r="C605" s="1">
        <v>2018</v>
      </c>
      <c r="D605" s="1" t="s">
        <v>288</v>
      </c>
      <c r="E605" s="8">
        <v>0.27</v>
      </c>
    </row>
    <row r="606" spans="2:6" x14ac:dyDescent="0.4">
      <c r="B606" s="1" t="s">
        <v>369</v>
      </c>
      <c r="C606" s="1">
        <v>2018</v>
      </c>
      <c r="D606" s="1" t="s">
        <v>288</v>
      </c>
      <c r="E606" s="8">
        <v>0.27</v>
      </c>
    </row>
    <row r="607" spans="2:6" x14ac:dyDescent="0.4">
      <c r="B607" s="1" t="s">
        <v>419</v>
      </c>
      <c r="C607" s="1">
        <v>2018</v>
      </c>
      <c r="D607" s="1" t="s">
        <v>371</v>
      </c>
      <c r="E607" s="8">
        <v>0.27</v>
      </c>
    </row>
    <row r="608" spans="2:6" x14ac:dyDescent="0.4">
      <c r="B608" s="1" t="s">
        <v>420</v>
      </c>
      <c r="C608" s="1">
        <v>2018</v>
      </c>
      <c r="D608" s="1" t="s">
        <v>371</v>
      </c>
      <c r="E608" s="8">
        <v>0.27</v>
      </c>
    </row>
    <row r="609" spans="2:6" x14ac:dyDescent="0.4">
      <c r="B609" s="1" t="s">
        <v>421</v>
      </c>
      <c r="C609" s="1">
        <v>2018</v>
      </c>
      <c r="D609" s="1" t="s">
        <v>371</v>
      </c>
      <c r="E609" s="8">
        <v>0.27</v>
      </c>
    </row>
    <row r="610" spans="2:6" x14ac:dyDescent="0.4">
      <c r="B610" s="1" t="s">
        <v>422</v>
      </c>
      <c r="C610" s="1">
        <v>2018</v>
      </c>
      <c r="D610" s="1" t="s">
        <v>371</v>
      </c>
      <c r="E610" s="8">
        <v>0.27</v>
      </c>
    </row>
    <row r="611" spans="2:6" x14ac:dyDescent="0.4">
      <c r="B611" s="1" t="s">
        <v>423</v>
      </c>
      <c r="C611" s="1">
        <v>2018</v>
      </c>
      <c r="D611" s="1" t="s">
        <v>371</v>
      </c>
      <c r="E611" s="8">
        <v>0.27</v>
      </c>
    </row>
    <row r="612" spans="2:6" x14ac:dyDescent="0.4">
      <c r="B612" s="1" t="s">
        <v>424</v>
      </c>
      <c r="C612" s="1">
        <v>2018</v>
      </c>
      <c r="D612" s="1" t="s">
        <v>371</v>
      </c>
      <c r="E612" s="8">
        <v>0.27</v>
      </c>
    </row>
    <row r="613" spans="2:6" x14ac:dyDescent="0.4">
      <c r="B613" s="1" t="s">
        <v>425</v>
      </c>
      <c r="C613" s="1">
        <v>2018</v>
      </c>
      <c r="D613" s="1" t="s">
        <v>371</v>
      </c>
      <c r="E613" s="8">
        <v>0.27</v>
      </c>
    </row>
    <row r="614" spans="2:6" x14ac:dyDescent="0.4">
      <c r="B614" s="1" t="s">
        <v>426</v>
      </c>
      <c r="C614" s="1">
        <v>2018</v>
      </c>
      <c r="D614" s="1" t="s">
        <v>371</v>
      </c>
      <c r="E614" s="8">
        <v>0.27</v>
      </c>
    </row>
    <row r="615" spans="2:6" x14ac:dyDescent="0.4">
      <c r="B615" s="1" t="s">
        <v>427</v>
      </c>
      <c r="C615" s="1">
        <v>2018</v>
      </c>
      <c r="D615" s="1" t="s">
        <v>371</v>
      </c>
      <c r="E615" s="8">
        <v>0.27</v>
      </c>
    </row>
    <row r="616" spans="2:6" x14ac:dyDescent="0.4">
      <c r="B616" s="1" t="s">
        <v>428</v>
      </c>
      <c r="C616" s="1">
        <v>2018</v>
      </c>
      <c r="D616" s="1" t="s">
        <v>371</v>
      </c>
      <c r="E616" s="8">
        <v>0.27</v>
      </c>
    </row>
    <row r="617" spans="2:6" x14ac:dyDescent="0.4">
      <c r="B617" s="1" t="s">
        <v>429</v>
      </c>
      <c r="C617" s="1">
        <v>2018</v>
      </c>
      <c r="D617" s="1" t="s">
        <v>371</v>
      </c>
      <c r="E617" s="8">
        <v>0.27</v>
      </c>
    </row>
    <row r="618" spans="2:6" x14ac:dyDescent="0.4">
      <c r="B618" s="1" t="s">
        <v>430</v>
      </c>
      <c r="C618" s="1">
        <v>2018</v>
      </c>
      <c r="D618" s="1" t="s">
        <v>371</v>
      </c>
      <c r="E618" s="8">
        <v>0.27</v>
      </c>
    </row>
    <row r="619" spans="2:6" x14ac:dyDescent="0.4">
      <c r="B619" s="1" t="s">
        <v>431</v>
      </c>
      <c r="C619" s="1">
        <v>2018</v>
      </c>
      <c r="D619" s="1" t="s">
        <v>371</v>
      </c>
      <c r="E619" s="8">
        <v>0.27</v>
      </c>
    </row>
    <row r="620" spans="2:6" x14ac:dyDescent="0.4">
      <c r="B620" s="1" t="s">
        <v>432</v>
      </c>
      <c r="C620" s="1">
        <v>2018</v>
      </c>
      <c r="D620" s="1" t="s">
        <v>371</v>
      </c>
      <c r="E620" s="8">
        <v>0.27</v>
      </c>
    </row>
    <row r="621" spans="2:6" x14ac:dyDescent="0.4">
      <c r="B621" s="1" t="s">
        <v>433</v>
      </c>
      <c r="C621" s="1">
        <v>2018</v>
      </c>
      <c r="D621" s="1" t="s">
        <v>371</v>
      </c>
      <c r="E621" s="8">
        <v>0.27</v>
      </c>
    </row>
    <row r="622" spans="2:6" x14ac:dyDescent="0.4">
      <c r="B622" s="1" t="s">
        <v>434</v>
      </c>
      <c r="C622" s="1">
        <v>2018</v>
      </c>
      <c r="D622" s="1" t="s">
        <v>371</v>
      </c>
      <c r="E622" s="8">
        <v>0.27</v>
      </c>
    </row>
    <row r="623" spans="2:6" x14ac:dyDescent="0.4">
      <c r="B623" s="1" t="s">
        <v>435</v>
      </c>
      <c r="C623" s="1">
        <v>2018</v>
      </c>
      <c r="D623" s="1" t="s">
        <v>371</v>
      </c>
      <c r="E623" s="8">
        <v>0.27</v>
      </c>
      <c r="F623" s="1">
        <v>7.0000000000000001E-3</v>
      </c>
    </row>
    <row r="624" spans="2:6" x14ac:dyDescent="0.4">
      <c r="B624" s="1" t="s">
        <v>436</v>
      </c>
      <c r="C624" s="1">
        <v>2018</v>
      </c>
      <c r="D624" s="1" t="s">
        <v>371</v>
      </c>
      <c r="E624" s="8">
        <v>0.27</v>
      </c>
    </row>
    <row r="625" spans="2:6" x14ac:dyDescent="0.4">
      <c r="B625" s="1" t="s">
        <v>437</v>
      </c>
      <c r="C625" s="1">
        <v>2018</v>
      </c>
      <c r="D625" s="1" t="s">
        <v>371</v>
      </c>
      <c r="E625" s="8">
        <v>0.27</v>
      </c>
      <c r="F625" s="1">
        <v>-0.16400000000000001</v>
      </c>
    </row>
    <row r="626" spans="2:6" x14ac:dyDescent="0.4">
      <c r="B626" s="1" t="s">
        <v>438</v>
      </c>
      <c r="C626" s="1">
        <v>2018</v>
      </c>
      <c r="D626" s="1" t="s">
        <v>371</v>
      </c>
      <c r="E626" s="8">
        <v>0.27</v>
      </c>
      <c r="F626" s="1">
        <v>-6.4000000000000001E-2</v>
      </c>
    </row>
    <row r="627" spans="2:6" x14ac:dyDescent="0.4">
      <c r="B627" s="1" t="s">
        <v>439</v>
      </c>
      <c r="C627" s="1">
        <v>2018</v>
      </c>
      <c r="D627" s="1" t="s">
        <v>371</v>
      </c>
      <c r="E627" s="8">
        <v>0.27</v>
      </c>
    </row>
    <row r="628" spans="2:6" x14ac:dyDescent="0.4">
      <c r="B628" s="1" t="s">
        <v>440</v>
      </c>
      <c r="C628" s="1">
        <v>2018</v>
      </c>
      <c r="D628" s="1" t="s">
        <v>371</v>
      </c>
      <c r="E628" s="8">
        <v>0.27</v>
      </c>
    </row>
    <row r="629" spans="2:6" x14ac:dyDescent="0.4">
      <c r="B629" s="1" t="s">
        <v>441</v>
      </c>
      <c r="C629" s="1">
        <v>2018</v>
      </c>
      <c r="D629" s="1" t="s">
        <v>371</v>
      </c>
      <c r="E629" s="8">
        <v>0.27</v>
      </c>
    </row>
    <row r="630" spans="2:6" x14ac:dyDescent="0.4">
      <c r="B630" s="1" t="s">
        <v>442</v>
      </c>
      <c r="C630" s="1">
        <v>2018</v>
      </c>
      <c r="D630" s="1" t="s">
        <v>371</v>
      </c>
      <c r="E630" s="8">
        <v>0.27</v>
      </c>
    </row>
    <row r="631" spans="2:6" x14ac:dyDescent="0.4">
      <c r="B631" s="1" t="s">
        <v>443</v>
      </c>
      <c r="C631" s="1">
        <v>2018</v>
      </c>
      <c r="D631" s="1" t="s">
        <v>371</v>
      </c>
      <c r="E631" s="8">
        <v>0.27</v>
      </c>
    </row>
    <row r="632" spans="2:6" x14ac:dyDescent="0.4">
      <c r="B632" s="1" t="s">
        <v>444</v>
      </c>
      <c r="C632" s="1">
        <v>2018</v>
      </c>
      <c r="D632" s="1" t="s">
        <v>371</v>
      </c>
      <c r="E632" s="8">
        <v>0.27</v>
      </c>
      <c r="F632" s="1">
        <v>0.11600000000000001</v>
      </c>
    </row>
    <row r="633" spans="2:6" x14ac:dyDescent="0.4">
      <c r="B633" s="1" t="s">
        <v>445</v>
      </c>
      <c r="C633" s="1">
        <v>2018</v>
      </c>
      <c r="D633" s="1" t="s">
        <v>371</v>
      </c>
      <c r="E633" s="8">
        <v>0.27</v>
      </c>
    </row>
    <row r="634" spans="2:6" x14ac:dyDescent="0.4">
      <c r="B634" s="1" t="s">
        <v>446</v>
      </c>
      <c r="C634" s="1">
        <v>2018</v>
      </c>
      <c r="D634" s="1" t="s">
        <v>371</v>
      </c>
      <c r="E634" s="8">
        <v>0.27</v>
      </c>
      <c r="F634" s="1">
        <v>2.7E-2</v>
      </c>
    </row>
    <row r="635" spans="2:6" x14ac:dyDescent="0.4">
      <c r="B635" s="1" t="s">
        <v>447</v>
      </c>
      <c r="C635" s="1">
        <v>2018</v>
      </c>
      <c r="D635" s="1" t="s">
        <v>371</v>
      </c>
      <c r="E635" s="8">
        <v>0.27</v>
      </c>
    </row>
    <row r="636" spans="2:6" x14ac:dyDescent="0.4">
      <c r="B636" s="1" t="s">
        <v>448</v>
      </c>
      <c r="C636" s="1">
        <v>2018</v>
      </c>
      <c r="D636" s="1" t="s">
        <v>371</v>
      </c>
      <c r="E636" s="8">
        <v>0.27</v>
      </c>
    </row>
    <row r="637" spans="2:6" x14ac:dyDescent="0.4">
      <c r="B637" s="1" t="s">
        <v>449</v>
      </c>
      <c r="C637" s="1">
        <v>2018</v>
      </c>
      <c r="D637" s="1" t="s">
        <v>371</v>
      </c>
      <c r="E637" s="8">
        <v>0.27</v>
      </c>
    </row>
    <row r="638" spans="2:6" x14ac:dyDescent="0.4">
      <c r="B638" s="1" t="s">
        <v>450</v>
      </c>
      <c r="C638" s="1">
        <v>2018</v>
      </c>
      <c r="D638" s="1" t="s">
        <v>371</v>
      </c>
      <c r="E638" s="8">
        <v>0.27</v>
      </c>
      <c r="F638" s="1">
        <v>-0.62</v>
      </c>
    </row>
    <row r="639" spans="2:6" x14ac:dyDescent="0.4">
      <c r="B639" s="1" t="s">
        <v>451</v>
      </c>
      <c r="C639" s="1">
        <v>2018</v>
      </c>
      <c r="D639" s="1" t="s">
        <v>371</v>
      </c>
      <c r="E639" s="8">
        <v>0.27</v>
      </c>
    </row>
    <row r="640" spans="2:6" x14ac:dyDescent="0.4">
      <c r="B640" s="1" t="s">
        <v>452</v>
      </c>
      <c r="C640" s="1">
        <v>2018</v>
      </c>
      <c r="D640" s="1" t="s">
        <v>371</v>
      </c>
      <c r="E640" s="8">
        <v>0.27</v>
      </c>
      <c r="F640" s="1">
        <v>-0.36499999999999999</v>
      </c>
    </row>
    <row r="641" spans="2:6" x14ac:dyDescent="0.4">
      <c r="B641" s="1" t="s">
        <v>453</v>
      </c>
      <c r="C641" s="1">
        <v>2018</v>
      </c>
      <c r="D641" s="1" t="s">
        <v>371</v>
      </c>
      <c r="E641" s="8">
        <v>0.27</v>
      </c>
    </row>
    <row r="642" spans="2:6" x14ac:dyDescent="0.4">
      <c r="B642" s="1" t="s">
        <v>454</v>
      </c>
      <c r="C642" s="1">
        <v>2018</v>
      </c>
      <c r="D642" s="1" t="s">
        <v>371</v>
      </c>
      <c r="E642" s="8">
        <v>0.27</v>
      </c>
      <c r="F642" s="1">
        <v>0.55700000000000005</v>
      </c>
    </row>
    <row r="643" spans="2:6" x14ac:dyDescent="0.4">
      <c r="B643" s="1" t="s">
        <v>455</v>
      </c>
      <c r="C643" s="1">
        <v>2018</v>
      </c>
      <c r="D643" s="1" t="s">
        <v>371</v>
      </c>
      <c r="E643" s="8">
        <v>0.27</v>
      </c>
    </row>
    <row r="644" spans="2:6" x14ac:dyDescent="0.4">
      <c r="B644" s="1" t="s">
        <v>456</v>
      </c>
      <c r="C644" s="1">
        <v>2018</v>
      </c>
      <c r="D644" s="1" t="s">
        <v>371</v>
      </c>
      <c r="E644" s="8">
        <v>0.27</v>
      </c>
    </row>
    <row r="645" spans="2:6" x14ac:dyDescent="0.4">
      <c r="B645" s="1" t="s">
        <v>509</v>
      </c>
      <c r="C645" s="1">
        <v>2018</v>
      </c>
      <c r="D645" s="1" t="s">
        <v>457</v>
      </c>
      <c r="E645" s="8">
        <v>0.27</v>
      </c>
    </row>
    <row r="646" spans="2:6" x14ac:dyDescent="0.4">
      <c r="B646" s="1" t="s">
        <v>510</v>
      </c>
      <c r="C646" s="1">
        <v>2018</v>
      </c>
      <c r="D646" s="1" t="s">
        <v>457</v>
      </c>
      <c r="E646" s="8">
        <v>0.27</v>
      </c>
    </row>
    <row r="647" spans="2:6" x14ac:dyDescent="0.4">
      <c r="B647" s="1" t="s">
        <v>511</v>
      </c>
      <c r="C647" s="1">
        <v>2018</v>
      </c>
      <c r="D647" s="1" t="s">
        <v>457</v>
      </c>
      <c r="E647" s="8">
        <v>0.27</v>
      </c>
    </row>
    <row r="648" spans="2:6" x14ac:dyDescent="0.4">
      <c r="B648" s="1" t="s">
        <v>512</v>
      </c>
      <c r="C648" s="1">
        <v>2018</v>
      </c>
      <c r="D648" s="1" t="s">
        <v>457</v>
      </c>
      <c r="E648" s="8">
        <v>0.27</v>
      </c>
    </row>
    <row r="649" spans="2:6" x14ac:dyDescent="0.4">
      <c r="B649" s="1" t="s">
        <v>513</v>
      </c>
      <c r="C649" s="1">
        <v>2018</v>
      </c>
      <c r="D649" s="1" t="s">
        <v>457</v>
      </c>
      <c r="E649" s="8">
        <v>0.27</v>
      </c>
    </row>
    <row r="650" spans="2:6" x14ac:dyDescent="0.4">
      <c r="B650" s="1" t="s">
        <v>514</v>
      </c>
      <c r="C650" s="1">
        <v>2018</v>
      </c>
      <c r="D650" s="1" t="s">
        <v>457</v>
      </c>
      <c r="E650" s="8">
        <v>0.27</v>
      </c>
      <c r="F650" s="1">
        <v>-5.2999999999999999E-2</v>
      </c>
    </row>
    <row r="651" spans="2:6" x14ac:dyDescent="0.4">
      <c r="B651" s="1" t="s">
        <v>515</v>
      </c>
      <c r="C651" s="1">
        <v>2018</v>
      </c>
      <c r="D651" s="1" t="s">
        <v>457</v>
      </c>
      <c r="E651" s="8">
        <v>0.27</v>
      </c>
    </row>
    <row r="652" spans="2:6" x14ac:dyDescent="0.4">
      <c r="B652" s="1" t="s">
        <v>516</v>
      </c>
      <c r="C652" s="1">
        <v>2018</v>
      </c>
      <c r="D652" s="1" t="s">
        <v>457</v>
      </c>
      <c r="E652" s="8">
        <v>0.27</v>
      </c>
    </row>
    <row r="653" spans="2:6" x14ac:dyDescent="0.4">
      <c r="B653" s="1" t="s">
        <v>517</v>
      </c>
      <c r="C653" s="1">
        <v>2018</v>
      </c>
      <c r="D653" s="1" t="s">
        <v>457</v>
      </c>
      <c r="E653" s="8">
        <v>0.27</v>
      </c>
    </row>
    <row r="654" spans="2:6" x14ac:dyDescent="0.4">
      <c r="B654" s="1" t="s">
        <v>518</v>
      </c>
      <c r="C654" s="1">
        <v>2018</v>
      </c>
      <c r="D654" s="1" t="s">
        <v>457</v>
      </c>
      <c r="E654" s="8">
        <v>0.27</v>
      </c>
    </row>
    <row r="655" spans="2:6" x14ac:dyDescent="0.4">
      <c r="B655" s="1" t="s">
        <v>519</v>
      </c>
      <c r="C655" s="1">
        <v>2018</v>
      </c>
      <c r="D655" s="1" t="s">
        <v>457</v>
      </c>
      <c r="E655" s="8">
        <v>0.27</v>
      </c>
    </row>
    <row r="656" spans="2:6" x14ac:dyDescent="0.4">
      <c r="B656" s="1" t="s">
        <v>520</v>
      </c>
      <c r="C656" s="1">
        <v>2018</v>
      </c>
      <c r="D656" s="1" t="s">
        <v>457</v>
      </c>
      <c r="E656" s="8">
        <v>0.27</v>
      </c>
    </row>
    <row r="657" spans="2:6" x14ac:dyDescent="0.4">
      <c r="B657" s="1" t="s">
        <v>521</v>
      </c>
      <c r="C657" s="1">
        <v>2018</v>
      </c>
      <c r="D657" s="1" t="s">
        <v>457</v>
      </c>
      <c r="E657" s="8">
        <v>0.27</v>
      </c>
    </row>
    <row r="658" spans="2:6" x14ac:dyDescent="0.4">
      <c r="B658" s="1" t="s">
        <v>522</v>
      </c>
      <c r="C658" s="1">
        <v>2018</v>
      </c>
      <c r="D658" s="1" t="s">
        <v>457</v>
      </c>
      <c r="E658" s="8">
        <v>0.27</v>
      </c>
    </row>
    <row r="659" spans="2:6" x14ac:dyDescent="0.4">
      <c r="B659" s="1" t="s">
        <v>523</v>
      </c>
      <c r="C659" s="1">
        <v>2018</v>
      </c>
      <c r="D659" s="1" t="s">
        <v>457</v>
      </c>
      <c r="E659" s="8">
        <v>0.27</v>
      </c>
    </row>
    <row r="660" spans="2:6" x14ac:dyDescent="0.4">
      <c r="B660" s="1" t="s">
        <v>377</v>
      </c>
      <c r="C660" s="1">
        <v>2018</v>
      </c>
      <c r="D660" s="1" t="s">
        <v>457</v>
      </c>
      <c r="E660" s="8">
        <v>0.27</v>
      </c>
    </row>
    <row r="661" spans="2:6" x14ac:dyDescent="0.4">
      <c r="B661" s="1" t="s">
        <v>524</v>
      </c>
      <c r="C661" s="1">
        <v>2018</v>
      </c>
      <c r="D661" s="1" t="s">
        <v>457</v>
      </c>
      <c r="E661" s="8">
        <v>0.27</v>
      </c>
      <c r="F661" s="1">
        <v>4.0000000000000001E-3</v>
      </c>
    </row>
    <row r="662" spans="2:6" x14ac:dyDescent="0.4">
      <c r="B662" s="1" t="s">
        <v>525</v>
      </c>
      <c r="C662" s="1">
        <v>2018</v>
      </c>
      <c r="D662" s="1" t="s">
        <v>457</v>
      </c>
      <c r="E662" s="8">
        <v>0.27</v>
      </c>
      <c r="F662" s="1">
        <v>0.41599999999999998</v>
      </c>
    </row>
    <row r="663" spans="2:6" x14ac:dyDescent="0.4">
      <c r="B663" s="1" t="s">
        <v>526</v>
      </c>
      <c r="C663" s="1">
        <v>2018</v>
      </c>
      <c r="D663" s="1" t="s">
        <v>457</v>
      </c>
      <c r="E663" s="8">
        <v>0.27</v>
      </c>
    </row>
    <row r="664" spans="2:6" x14ac:dyDescent="0.4">
      <c r="B664" s="1" t="s">
        <v>527</v>
      </c>
      <c r="C664" s="1">
        <v>2018</v>
      </c>
      <c r="D664" s="1" t="s">
        <v>457</v>
      </c>
      <c r="E664" s="8">
        <v>0.27</v>
      </c>
    </row>
    <row r="665" spans="2:6" x14ac:dyDescent="0.4">
      <c r="B665" s="1" t="s">
        <v>528</v>
      </c>
      <c r="C665" s="1">
        <v>2018</v>
      </c>
      <c r="D665" s="1" t="s">
        <v>457</v>
      </c>
      <c r="E665" s="8">
        <v>0.27</v>
      </c>
      <c r="F665" s="1">
        <v>-0.127</v>
      </c>
    </row>
    <row r="666" spans="2:6" x14ac:dyDescent="0.4">
      <c r="B666" s="1" t="s">
        <v>529</v>
      </c>
      <c r="C666" s="1">
        <v>2018</v>
      </c>
      <c r="D666" s="1" t="s">
        <v>457</v>
      </c>
      <c r="E666" s="8">
        <v>0.27</v>
      </c>
    </row>
    <row r="667" spans="2:6" x14ac:dyDescent="0.4">
      <c r="B667" s="1" t="s">
        <v>530</v>
      </c>
      <c r="C667" s="1">
        <v>2018</v>
      </c>
      <c r="D667" s="1" t="s">
        <v>457</v>
      </c>
      <c r="E667" s="8">
        <v>0.27</v>
      </c>
    </row>
    <row r="668" spans="2:6" x14ac:dyDescent="0.4">
      <c r="B668" s="1" t="s">
        <v>531</v>
      </c>
      <c r="C668" s="1">
        <v>2018</v>
      </c>
      <c r="D668" s="1" t="s">
        <v>457</v>
      </c>
      <c r="E668" s="8">
        <v>0.27</v>
      </c>
    </row>
    <row r="669" spans="2:6" x14ac:dyDescent="0.4">
      <c r="B669" s="1" t="s">
        <v>532</v>
      </c>
      <c r="C669" s="1">
        <v>2018</v>
      </c>
      <c r="D669" s="1" t="s">
        <v>457</v>
      </c>
      <c r="E669" s="8">
        <v>0.27</v>
      </c>
    </row>
    <row r="670" spans="2:6" x14ac:dyDescent="0.4">
      <c r="B670" s="1" t="s">
        <v>533</v>
      </c>
      <c r="C670" s="1">
        <v>2018</v>
      </c>
      <c r="D670" s="1" t="s">
        <v>457</v>
      </c>
      <c r="E670" s="8">
        <v>0.27</v>
      </c>
    </row>
    <row r="671" spans="2:6" x14ac:dyDescent="0.4">
      <c r="B671" s="1" t="s">
        <v>534</v>
      </c>
      <c r="C671" s="1">
        <v>2018</v>
      </c>
      <c r="D671" s="1" t="s">
        <v>457</v>
      </c>
      <c r="E671" s="8">
        <v>0.27</v>
      </c>
      <c r="F671" s="1">
        <v>0.25</v>
      </c>
    </row>
    <row r="672" spans="2:6" x14ac:dyDescent="0.4">
      <c r="B672" s="1" t="s">
        <v>535</v>
      </c>
      <c r="C672" s="1">
        <v>2018</v>
      </c>
      <c r="D672" s="1" t="s">
        <v>457</v>
      </c>
      <c r="E672" s="8">
        <v>0.27</v>
      </c>
      <c r="F672" s="1">
        <v>1.7000000000000001E-2</v>
      </c>
    </row>
    <row r="673" spans="2:6" x14ac:dyDescent="0.4">
      <c r="B673" s="1" t="s">
        <v>536</v>
      </c>
      <c r="C673" s="1">
        <v>2018</v>
      </c>
      <c r="D673" s="1" t="s">
        <v>457</v>
      </c>
      <c r="E673" s="8">
        <v>0.27</v>
      </c>
    </row>
    <row r="674" spans="2:6" x14ac:dyDescent="0.4">
      <c r="B674" s="1" t="s">
        <v>579</v>
      </c>
      <c r="C674" s="1">
        <v>2018</v>
      </c>
      <c r="D674" s="1" t="s">
        <v>537</v>
      </c>
      <c r="E674" s="8">
        <v>0.27</v>
      </c>
    </row>
    <row r="675" spans="2:6" x14ac:dyDescent="0.4">
      <c r="B675" s="1" t="s">
        <v>580</v>
      </c>
      <c r="C675" s="1">
        <v>2018</v>
      </c>
      <c r="D675" s="1" t="s">
        <v>537</v>
      </c>
      <c r="E675" s="8">
        <v>0.27</v>
      </c>
    </row>
    <row r="676" spans="2:6" x14ac:dyDescent="0.4">
      <c r="B676" s="1" t="s">
        <v>581</v>
      </c>
      <c r="C676" s="1">
        <v>2018</v>
      </c>
      <c r="D676" s="1" t="s">
        <v>537</v>
      </c>
      <c r="E676" s="8">
        <v>0.27</v>
      </c>
    </row>
    <row r="677" spans="2:6" x14ac:dyDescent="0.4">
      <c r="B677" s="1" t="s">
        <v>582</v>
      </c>
      <c r="C677" s="1">
        <v>2018</v>
      </c>
      <c r="D677" s="1" t="s">
        <v>537</v>
      </c>
      <c r="E677" s="8">
        <v>0.27</v>
      </c>
    </row>
    <row r="678" spans="2:6" x14ac:dyDescent="0.4">
      <c r="B678" s="1" t="s">
        <v>583</v>
      </c>
      <c r="C678" s="1">
        <v>2018</v>
      </c>
      <c r="D678" s="1" t="s">
        <v>537</v>
      </c>
      <c r="E678" s="8">
        <v>0.27</v>
      </c>
      <c r="F678" s="1">
        <v>0.154</v>
      </c>
    </row>
    <row r="679" spans="2:6" x14ac:dyDescent="0.4">
      <c r="B679" s="1" t="s">
        <v>584</v>
      </c>
      <c r="C679" s="1">
        <v>2018</v>
      </c>
      <c r="D679" s="1" t="s">
        <v>537</v>
      </c>
      <c r="E679" s="8">
        <v>0.27</v>
      </c>
    </row>
    <row r="680" spans="2:6" x14ac:dyDescent="0.4">
      <c r="B680" s="1" t="s">
        <v>585</v>
      </c>
      <c r="C680" s="1">
        <v>2018</v>
      </c>
      <c r="D680" s="1" t="s">
        <v>537</v>
      </c>
      <c r="E680" s="8">
        <v>0.27</v>
      </c>
    </row>
    <row r="681" spans="2:6" x14ac:dyDescent="0.4">
      <c r="B681" s="1" t="s">
        <v>586</v>
      </c>
      <c r="C681" s="1">
        <v>2018</v>
      </c>
      <c r="D681" s="1" t="s">
        <v>537</v>
      </c>
      <c r="E681" s="8">
        <v>0.27</v>
      </c>
    </row>
    <row r="682" spans="2:6" x14ac:dyDescent="0.4">
      <c r="B682" s="1" t="s">
        <v>587</v>
      </c>
      <c r="C682" s="1">
        <v>2018</v>
      </c>
      <c r="D682" s="1" t="s">
        <v>537</v>
      </c>
      <c r="E682" s="8">
        <v>0.27</v>
      </c>
    </row>
    <row r="683" spans="2:6" x14ac:dyDescent="0.4">
      <c r="B683" s="1" t="s">
        <v>588</v>
      </c>
      <c r="C683" s="1">
        <v>2018</v>
      </c>
      <c r="D683" s="1" t="s">
        <v>537</v>
      </c>
      <c r="E683" s="8">
        <v>0.27</v>
      </c>
    </row>
    <row r="684" spans="2:6" x14ac:dyDescent="0.4">
      <c r="B684" s="1" t="s">
        <v>589</v>
      </c>
      <c r="C684" s="1">
        <v>2018</v>
      </c>
      <c r="D684" s="1" t="s">
        <v>537</v>
      </c>
      <c r="E684" s="8">
        <v>0.27</v>
      </c>
    </row>
    <row r="685" spans="2:6" x14ac:dyDescent="0.4">
      <c r="B685" s="1" t="s">
        <v>590</v>
      </c>
      <c r="C685" s="1">
        <v>2018</v>
      </c>
      <c r="D685" s="1" t="s">
        <v>537</v>
      </c>
      <c r="E685" s="8">
        <v>0.27</v>
      </c>
    </row>
    <row r="686" spans="2:6" x14ac:dyDescent="0.4">
      <c r="B686" s="1" t="s">
        <v>591</v>
      </c>
      <c r="C686" s="1">
        <v>2018</v>
      </c>
      <c r="D686" s="1" t="s">
        <v>537</v>
      </c>
      <c r="E686" s="8">
        <v>0.27</v>
      </c>
    </row>
    <row r="687" spans="2:6" x14ac:dyDescent="0.4">
      <c r="B687" s="1" t="s">
        <v>592</v>
      </c>
      <c r="C687" s="1">
        <v>2018</v>
      </c>
      <c r="D687" s="1" t="s">
        <v>537</v>
      </c>
      <c r="E687" s="8">
        <v>0.27</v>
      </c>
    </row>
    <row r="688" spans="2:6" x14ac:dyDescent="0.4">
      <c r="B688" s="1" t="s">
        <v>593</v>
      </c>
      <c r="C688" s="1">
        <v>2018</v>
      </c>
      <c r="D688" s="1" t="s">
        <v>537</v>
      </c>
      <c r="E688" s="8">
        <v>0.27</v>
      </c>
    </row>
    <row r="689" spans="2:6" x14ac:dyDescent="0.4">
      <c r="B689" s="1" t="s">
        <v>594</v>
      </c>
      <c r="C689" s="1">
        <v>2018</v>
      </c>
      <c r="D689" s="1" t="s">
        <v>537</v>
      </c>
      <c r="E689" s="8">
        <v>0.27</v>
      </c>
      <c r="F689" s="1">
        <v>-0.312</v>
      </c>
    </row>
    <row r="690" spans="2:6" x14ac:dyDescent="0.4">
      <c r="B690" s="1" t="s">
        <v>595</v>
      </c>
      <c r="C690" s="1">
        <v>2018</v>
      </c>
      <c r="D690" s="1" t="s">
        <v>537</v>
      </c>
      <c r="E690" s="8">
        <v>0.27</v>
      </c>
    </row>
    <row r="691" spans="2:6" x14ac:dyDescent="0.4">
      <c r="B691" s="1" t="s">
        <v>596</v>
      </c>
      <c r="C691" s="1">
        <v>2018</v>
      </c>
      <c r="D691" s="1" t="s">
        <v>537</v>
      </c>
      <c r="E691" s="8">
        <v>0.27</v>
      </c>
    </row>
    <row r="692" spans="2:6" x14ac:dyDescent="0.4">
      <c r="B692" s="1" t="s">
        <v>597</v>
      </c>
      <c r="C692" s="1">
        <v>2018</v>
      </c>
      <c r="D692" s="1" t="s">
        <v>537</v>
      </c>
      <c r="E692" s="8">
        <v>0.27</v>
      </c>
    </row>
    <row r="693" spans="2:6" x14ac:dyDescent="0.4">
      <c r="B693" s="1" t="s">
        <v>598</v>
      </c>
      <c r="C693" s="1">
        <v>2018</v>
      </c>
      <c r="D693" s="1" t="s">
        <v>537</v>
      </c>
      <c r="E693" s="8">
        <v>0.27</v>
      </c>
    </row>
    <row r="694" spans="2:6" x14ac:dyDescent="0.4">
      <c r="B694" s="1" t="s">
        <v>599</v>
      </c>
      <c r="C694" s="1">
        <v>2018</v>
      </c>
      <c r="D694" s="1" t="s">
        <v>537</v>
      </c>
      <c r="E694" s="8">
        <v>0.27</v>
      </c>
    </row>
    <row r="695" spans="2:6" x14ac:dyDescent="0.4">
      <c r="B695" s="1" t="s">
        <v>600</v>
      </c>
      <c r="C695" s="1">
        <v>2018</v>
      </c>
      <c r="D695" s="1" t="s">
        <v>537</v>
      </c>
      <c r="E695" s="8">
        <v>0.27</v>
      </c>
      <c r="F695" s="1">
        <v>1.117</v>
      </c>
    </row>
    <row r="696" spans="2:6" x14ac:dyDescent="0.4">
      <c r="B696" s="1" t="s">
        <v>601</v>
      </c>
      <c r="C696" s="1">
        <v>2018</v>
      </c>
      <c r="D696" s="1" t="s">
        <v>537</v>
      </c>
      <c r="E696" s="8">
        <v>0.27</v>
      </c>
      <c r="F696" s="1">
        <v>-6.7000000000000004E-2</v>
      </c>
    </row>
    <row r="697" spans="2:6" x14ac:dyDescent="0.4">
      <c r="B697" s="1" t="s">
        <v>602</v>
      </c>
      <c r="C697" s="1">
        <v>2018</v>
      </c>
      <c r="D697" s="1" t="s">
        <v>537</v>
      </c>
      <c r="E697" s="8">
        <v>0.27</v>
      </c>
      <c r="F697" s="1">
        <v>-1.4999999999999999E-2</v>
      </c>
    </row>
    <row r="698" spans="2:6" x14ac:dyDescent="0.4">
      <c r="B698" s="1" t="s">
        <v>603</v>
      </c>
      <c r="C698" s="1">
        <v>2018</v>
      </c>
      <c r="D698" s="1" t="s">
        <v>537</v>
      </c>
      <c r="E698" s="8">
        <v>0.27</v>
      </c>
    </row>
    <row r="699" spans="2:6" x14ac:dyDescent="0.4">
      <c r="B699" s="1" t="s">
        <v>604</v>
      </c>
      <c r="C699" s="1">
        <v>2018</v>
      </c>
      <c r="D699" s="1" t="s">
        <v>537</v>
      </c>
      <c r="E699" s="8">
        <v>0.27</v>
      </c>
    </row>
    <row r="700" spans="2:6" x14ac:dyDescent="0.4">
      <c r="B700" s="1" t="s">
        <v>605</v>
      </c>
      <c r="C700" s="1">
        <v>2018</v>
      </c>
      <c r="D700" s="1" t="s">
        <v>537</v>
      </c>
      <c r="E700" s="8">
        <v>0.27</v>
      </c>
    </row>
    <row r="701" spans="2:6" x14ac:dyDescent="0.4">
      <c r="B701" s="1" t="s">
        <v>606</v>
      </c>
      <c r="C701" s="1">
        <v>2018</v>
      </c>
      <c r="D701" s="1" t="s">
        <v>537</v>
      </c>
      <c r="E701" s="8">
        <v>0.27</v>
      </c>
    </row>
    <row r="702" spans="2:6" x14ac:dyDescent="0.4">
      <c r="B702" s="1" t="s">
        <v>607</v>
      </c>
      <c r="C702" s="1">
        <v>2018</v>
      </c>
      <c r="D702" s="1" t="s">
        <v>537</v>
      </c>
      <c r="E702" s="8">
        <v>0.27</v>
      </c>
    </row>
    <row r="703" spans="2:6" x14ac:dyDescent="0.4">
      <c r="B703" s="1" t="s">
        <v>608</v>
      </c>
      <c r="C703" s="1">
        <v>2018</v>
      </c>
      <c r="D703" s="1" t="s">
        <v>537</v>
      </c>
      <c r="E703" s="8">
        <v>0.27</v>
      </c>
      <c r="F703" s="1">
        <v>0.38500000000000001</v>
      </c>
    </row>
    <row r="704" spans="2:6" x14ac:dyDescent="0.4">
      <c r="B704" s="1" t="s">
        <v>609</v>
      </c>
      <c r="C704" s="1">
        <v>2018</v>
      </c>
      <c r="D704" s="1" t="s">
        <v>537</v>
      </c>
      <c r="E704" s="8">
        <v>0.27</v>
      </c>
    </row>
    <row r="705" spans="2:6" x14ac:dyDescent="0.4">
      <c r="B705" s="1" t="s">
        <v>610</v>
      </c>
      <c r="C705" s="1">
        <v>2018</v>
      </c>
      <c r="D705" s="1" t="s">
        <v>537</v>
      </c>
      <c r="E705" s="8">
        <v>0.27</v>
      </c>
    </row>
    <row r="706" spans="2:6" x14ac:dyDescent="0.4">
      <c r="B706" s="1" t="s">
        <v>667</v>
      </c>
      <c r="C706" s="1">
        <v>2018</v>
      </c>
      <c r="D706" s="1" t="s">
        <v>612</v>
      </c>
      <c r="E706" s="8">
        <v>0.27</v>
      </c>
    </row>
    <row r="707" spans="2:6" x14ac:dyDescent="0.4">
      <c r="B707" s="1" t="s">
        <v>37</v>
      </c>
      <c r="C707" s="1">
        <v>2018</v>
      </c>
      <c r="D707" s="1" t="s">
        <v>612</v>
      </c>
      <c r="E707" s="8">
        <v>0.27</v>
      </c>
    </row>
    <row r="708" spans="2:6" x14ac:dyDescent="0.4">
      <c r="B708" s="1" t="s">
        <v>668</v>
      </c>
      <c r="C708" s="1">
        <v>2018</v>
      </c>
      <c r="D708" s="1" t="s">
        <v>612</v>
      </c>
      <c r="E708" s="8">
        <v>0.27</v>
      </c>
      <c r="F708" s="1">
        <v>-0.03</v>
      </c>
    </row>
    <row r="709" spans="2:6" x14ac:dyDescent="0.4">
      <c r="B709" s="1" t="s">
        <v>669</v>
      </c>
      <c r="C709" s="1">
        <v>2018</v>
      </c>
      <c r="D709" s="1" t="s">
        <v>612</v>
      </c>
      <c r="E709" s="8">
        <v>0.27</v>
      </c>
    </row>
    <row r="710" spans="2:6" x14ac:dyDescent="0.4">
      <c r="B710" s="1" t="s">
        <v>670</v>
      </c>
      <c r="C710" s="1">
        <v>2018</v>
      </c>
      <c r="D710" s="1" t="s">
        <v>612</v>
      </c>
      <c r="E710" s="8">
        <v>0.27</v>
      </c>
      <c r="F710" s="1">
        <v>-0.19900000000000001</v>
      </c>
    </row>
    <row r="711" spans="2:6" x14ac:dyDescent="0.4">
      <c r="B711" s="1" t="s">
        <v>671</v>
      </c>
      <c r="C711" s="1">
        <v>2018</v>
      </c>
      <c r="D711" s="1" t="s">
        <v>612</v>
      </c>
      <c r="E711" s="8">
        <v>0.27</v>
      </c>
    </row>
    <row r="712" spans="2:6" x14ac:dyDescent="0.4">
      <c r="B712" s="1" t="s">
        <v>672</v>
      </c>
      <c r="C712" s="1">
        <v>2018</v>
      </c>
      <c r="D712" s="1" t="s">
        <v>612</v>
      </c>
      <c r="E712" s="8">
        <v>0.27</v>
      </c>
    </row>
    <row r="713" spans="2:6" x14ac:dyDescent="0.4">
      <c r="B713" s="1" t="s">
        <v>673</v>
      </c>
      <c r="C713" s="1">
        <v>2018</v>
      </c>
      <c r="D713" s="1" t="s">
        <v>612</v>
      </c>
      <c r="E713" s="8">
        <v>0.27</v>
      </c>
    </row>
    <row r="714" spans="2:6" x14ac:dyDescent="0.4">
      <c r="B714" s="1" t="s">
        <v>674</v>
      </c>
      <c r="C714" s="1">
        <v>2018</v>
      </c>
      <c r="D714" s="1" t="s">
        <v>612</v>
      </c>
      <c r="E714" s="8">
        <v>0.27</v>
      </c>
    </row>
    <row r="715" spans="2:6" x14ac:dyDescent="0.4">
      <c r="B715" s="1" t="s">
        <v>675</v>
      </c>
      <c r="C715" s="1">
        <v>2018</v>
      </c>
      <c r="D715" s="1" t="s">
        <v>612</v>
      </c>
      <c r="E715" s="8">
        <v>0.27</v>
      </c>
      <c r="F715" s="1">
        <v>0.02</v>
      </c>
    </row>
    <row r="716" spans="2:6" x14ac:dyDescent="0.4">
      <c r="B716" s="1" t="s">
        <v>676</v>
      </c>
      <c r="C716" s="1">
        <v>2018</v>
      </c>
      <c r="D716" s="1" t="s">
        <v>612</v>
      </c>
      <c r="E716" s="8">
        <v>0.27</v>
      </c>
    </row>
    <row r="717" spans="2:6" x14ac:dyDescent="0.4">
      <c r="B717" s="1" t="s">
        <v>677</v>
      </c>
      <c r="C717" s="1">
        <v>2018</v>
      </c>
      <c r="D717" s="1" t="s">
        <v>612</v>
      </c>
      <c r="E717" s="8">
        <v>0.27</v>
      </c>
    </row>
    <row r="718" spans="2:6" x14ac:dyDescent="0.4">
      <c r="B718" s="1" t="s">
        <v>678</v>
      </c>
      <c r="C718" s="1">
        <v>2018</v>
      </c>
      <c r="D718" s="1" t="s">
        <v>612</v>
      </c>
      <c r="E718" s="8">
        <v>0.27</v>
      </c>
    </row>
    <row r="719" spans="2:6" x14ac:dyDescent="0.4">
      <c r="B719" s="1" t="s">
        <v>679</v>
      </c>
      <c r="C719" s="1">
        <v>2018</v>
      </c>
      <c r="D719" s="1" t="s">
        <v>612</v>
      </c>
      <c r="E719" s="8">
        <v>0.27</v>
      </c>
    </row>
    <row r="720" spans="2:6" x14ac:dyDescent="0.4">
      <c r="B720" s="1" t="s">
        <v>680</v>
      </c>
      <c r="C720" s="1">
        <v>2018</v>
      </c>
      <c r="D720" s="1" t="s">
        <v>612</v>
      </c>
      <c r="E720" s="8">
        <v>0.27</v>
      </c>
    </row>
    <row r="721" spans="2:6" x14ac:dyDescent="0.4">
      <c r="B721" s="1" t="s">
        <v>681</v>
      </c>
      <c r="C721" s="1">
        <v>2018</v>
      </c>
      <c r="D721" s="1" t="s">
        <v>612</v>
      </c>
      <c r="E721" s="8">
        <v>0.27</v>
      </c>
    </row>
    <row r="722" spans="2:6" x14ac:dyDescent="0.4">
      <c r="B722" s="1" t="s">
        <v>682</v>
      </c>
      <c r="C722" s="1">
        <v>2018</v>
      </c>
      <c r="D722" s="1" t="s">
        <v>612</v>
      </c>
      <c r="E722" s="8">
        <v>0.27</v>
      </c>
    </row>
    <row r="723" spans="2:6" x14ac:dyDescent="0.4">
      <c r="B723" s="1" t="s">
        <v>683</v>
      </c>
      <c r="C723" s="1">
        <v>2018</v>
      </c>
      <c r="D723" s="1" t="s">
        <v>612</v>
      </c>
      <c r="E723" s="8">
        <v>0.27</v>
      </c>
    </row>
    <row r="724" spans="2:6" x14ac:dyDescent="0.4">
      <c r="B724" s="1" t="s">
        <v>684</v>
      </c>
      <c r="C724" s="1">
        <v>2018</v>
      </c>
      <c r="D724" s="1" t="s">
        <v>612</v>
      </c>
      <c r="E724" s="8">
        <v>0.27</v>
      </c>
    </row>
    <row r="725" spans="2:6" x14ac:dyDescent="0.4">
      <c r="B725" s="1" t="s">
        <v>685</v>
      </c>
      <c r="C725" s="1">
        <v>2018</v>
      </c>
      <c r="D725" s="1" t="s">
        <v>612</v>
      </c>
      <c r="E725" s="8">
        <v>0.27</v>
      </c>
    </row>
    <row r="726" spans="2:6" x14ac:dyDescent="0.4">
      <c r="B726" s="1" t="s">
        <v>686</v>
      </c>
      <c r="C726" s="1">
        <v>2018</v>
      </c>
      <c r="D726" s="1" t="s">
        <v>612</v>
      </c>
      <c r="E726" s="8">
        <v>0.27</v>
      </c>
    </row>
    <row r="727" spans="2:6" x14ac:dyDescent="0.4">
      <c r="B727" s="1" t="s">
        <v>687</v>
      </c>
      <c r="C727" s="1">
        <v>2018</v>
      </c>
      <c r="D727" s="1" t="s">
        <v>612</v>
      </c>
      <c r="E727" s="8">
        <v>0.27</v>
      </c>
    </row>
    <row r="728" spans="2:6" x14ac:dyDescent="0.4">
      <c r="B728" s="1" t="s">
        <v>688</v>
      </c>
      <c r="C728" s="1">
        <v>2018</v>
      </c>
      <c r="D728" s="1" t="s">
        <v>612</v>
      </c>
      <c r="E728" s="8">
        <v>0.27</v>
      </c>
      <c r="F728" s="1">
        <v>0.17</v>
      </c>
    </row>
    <row r="729" spans="2:6" x14ac:dyDescent="0.4">
      <c r="B729" s="1" t="s">
        <v>689</v>
      </c>
      <c r="C729" s="1">
        <v>2018</v>
      </c>
      <c r="D729" s="1" t="s">
        <v>612</v>
      </c>
      <c r="E729" s="8">
        <v>0.27</v>
      </c>
    </row>
    <row r="730" spans="2:6" x14ac:dyDescent="0.4">
      <c r="B730" s="1" t="s">
        <v>690</v>
      </c>
      <c r="C730" s="1">
        <v>2018</v>
      </c>
      <c r="D730" s="1" t="s">
        <v>612</v>
      </c>
      <c r="E730" s="8">
        <v>0.27</v>
      </c>
    </row>
    <row r="731" spans="2:6" x14ac:dyDescent="0.4">
      <c r="B731" s="1" t="s">
        <v>691</v>
      </c>
      <c r="C731" s="1">
        <v>2018</v>
      </c>
      <c r="D731" s="1" t="s">
        <v>612</v>
      </c>
      <c r="E731" s="8">
        <v>0.27</v>
      </c>
    </row>
    <row r="732" spans="2:6" x14ac:dyDescent="0.4">
      <c r="B732" s="1" t="s">
        <v>233</v>
      </c>
      <c r="C732" s="1">
        <v>2018</v>
      </c>
      <c r="D732" s="1" t="s">
        <v>612</v>
      </c>
      <c r="E732" s="8">
        <v>0.27</v>
      </c>
      <c r="F732" s="1">
        <v>0.73599999999999999</v>
      </c>
    </row>
    <row r="733" spans="2:6" x14ac:dyDescent="0.4">
      <c r="B733" s="1" t="s">
        <v>692</v>
      </c>
      <c r="C733" s="1">
        <v>2018</v>
      </c>
      <c r="D733" s="1" t="s">
        <v>612</v>
      </c>
      <c r="E733" s="8">
        <v>0.27</v>
      </c>
    </row>
    <row r="734" spans="2:6" x14ac:dyDescent="0.4">
      <c r="B734" s="1" t="s">
        <v>693</v>
      </c>
      <c r="C734" s="1">
        <v>2018</v>
      </c>
      <c r="D734" s="1" t="s">
        <v>612</v>
      </c>
      <c r="E734" s="8">
        <v>0.27</v>
      </c>
    </row>
    <row r="735" spans="2:6" x14ac:dyDescent="0.4">
      <c r="B735" s="1" t="s">
        <v>587</v>
      </c>
      <c r="C735" s="1">
        <v>2018</v>
      </c>
      <c r="D735" s="1" t="s">
        <v>612</v>
      </c>
      <c r="E735" s="8">
        <v>0.27</v>
      </c>
      <c r="F735" s="1">
        <v>-2.5000000000000001E-2</v>
      </c>
    </row>
    <row r="736" spans="2:6" x14ac:dyDescent="0.4">
      <c r="B736" s="1" t="s">
        <v>738</v>
      </c>
      <c r="C736" s="1">
        <v>2018</v>
      </c>
      <c r="D736" s="1" t="s">
        <v>695</v>
      </c>
      <c r="E736" s="8">
        <v>0.27</v>
      </c>
    </row>
    <row r="737" spans="2:6" x14ac:dyDescent="0.4">
      <c r="B737" s="1" t="s">
        <v>739</v>
      </c>
      <c r="C737" s="1">
        <v>2018</v>
      </c>
      <c r="D737" s="1" t="s">
        <v>695</v>
      </c>
      <c r="E737" s="8">
        <v>0.27</v>
      </c>
    </row>
    <row r="738" spans="2:6" x14ac:dyDescent="0.4">
      <c r="B738" s="1" t="s">
        <v>740</v>
      </c>
      <c r="C738" s="1">
        <v>2018</v>
      </c>
      <c r="D738" s="1" t="s">
        <v>695</v>
      </c>
      <c r="E738" s="8">
        <v>0.27</v>
      </c>
    </row>
    <row r="739" spans="2:6" x14ac:dyDescent="0.4">
      <c r="B739" s="1" t="s">
        <v>741</v>
      </c>
      <c r="C739" s="1">
        <v>2018</v>
      </c>
      <c r="D739" s="1" t="s">
        <v>695</v>
      </c>
      <c r="E739" s="8">
        <v>0.27</v>
      </c>
      <c r="F739" s="1">
        <v>-0.30299999999999999</v>
      </c>
    </row>
    <row r="740" spans="2:6" x14ac:dyDescent="0.4">
      <c r="B740" s="1" t="s">
        <v>742</v>
      </c>
      <c r="C740" s="1">
        <v>2018</v>
      </c>
      <c r="D740" s="1" t="s">
        <v>695</v>
      </c>
      <c r="E740" s="8">
        <v>0.27</v>
      </c>
      <c r="F740" s="1">
        <v>-0.32300000000000001</v>
      </c>
    </row>
    <row r="741" spans="2:6" x14ac:dyDescent="0.4">
      <c r="B741" s="1" t="s">
        <v>743</v>
      </c>
      <c r="C741" s="1">
        <v>2018</v>
      </c>
      <c r="D741" s="1" t="s">
        <v>695</v>
      </c>
      <c r="E741" s="8">
        <v>0.27</v>
      </c>
      <c r="F741" s="1">
        <v>-0.17599999999999999</v>
      </c>
    </row>
    <row r="742" spans="2:6" x14ac:dyDescent="0.4">
      <c r="B742" s="1" t="s">
        <v>744</v>
      </c>
      <c r="C742" s="1">
        <v>2018</v>
      </c>
      <c r="D742" s="1" t="s">
        <v>695</v>
      </c>
      <c r="E742" s="8">
        <v>0.27</v>
      </c>
    </row>
    <row r="743" spans="2:6" x14ac:dyDescent="0.4">
      <c r="B743" s="1" t="s">
        <v>745</v>
      </c>
      <c r="C743" s="1">
        <v>2018</v>
      </c>
      <c r="D743" s="1" t="s">
        <v>695</v>
      </c>
      <c r="E743" s="8">
        <v>0.27</v>
      </c>
    </row>
    <row r="744" spans="2:6" x14ac:dyDescent="0.4">
      <c r="B744" s="1" t="s">
        <v>746</v>
      </c>
      <c r="C744" s="1">
        <v>2018</v>
      </c>
      <c r="D744" s="1" t="s">
        <v>695</v>
      </c>
      <c r="E744" s="8">
        <v>0.27</v>
      </c>
    </row>
    <row r="745" spans="2:6" x14ac:dyDescent="0.4">
      <c r="B745" s="1" t="s">
        <v>747</v>
      </c>
      <c r="C745" s="1">
        <v>2018</v>
      </c>
      <c r="D745" s="1" t="s">
        <v>695</v>
      </c>
      <c r="E745" s="8">
        <v>0.27</v>
      </c>
    </row>
    <row r="746" spans="2:6" x14ac:dyDescent="0.4">
      <c r="B746" s="1" t="s">
        <v>748</v>
      </c>
      <c r="C746" s="1">
        <v>2018</v>
      </c>
      <c r="D746" s="1" t="s">
        <v>695</v>
      </c>
      <c r="E746" s="8">
        <v>0.27</v>
      </c>
    </row>
    <row r="747" spans="2:6" x14ac:dyDescent="0.4">
      <c r="B747" s="1" t="s">
        <v>749</v>
      </c>
      <c r="C747" s="1">
        <v>2018</v>
      </c>
      <c r="D747" s="1" t="s">
        <v>695</v>
      </c>
      <c r="E747" s="8">
        <v>0.27</v>
      </c>
    </row>
    <row r="748" spans="2:6" x14ac:dyDescent="0.4">
      <c r="B748" s="1" t="s">
        <v>750</v>
      </c>
      <c r="C748" s="1">
        <v>2018</v>
      </c>
      <c r="D748" s="1" t="s">
        <v>695</v>
      </c>
      <c r="E748" s="8">
        <v>0.27</v>
      </c>
    </row>
    <row r="749" spans="2:6" x14ac:dyDescent="0.4">
      <c r="B749" s="1" t="s">
        <v>751</v>
      </c>
      <c r="C749" s="1">
        <v>2018</v>
      </c>
      <c r="D749" s="1" t="s">
        <v>695</v>
      </c>
      <c r="E749" s="8">
        <v>0.27</v>
      </c>
    </row>
    <row r="750" spans="2:6" x14ac:dyDescent="0.4">
      <c r="B750" s="1" t="s">
        <v>752</v>
      </c>
      <c r="C750" s="1">
        <v>2018</v>
      </c>
      <c r="D750" s="1" t="s">
        <v>695</v>
      </c>
      <c r="E750" s="8">
        <v>0.27</v>
      </c>
    </row>
    <row r="751" spans="2:6" x14ac:dyDescent="0.4">
      <c r="B751" s="1" t="s">
        <v>753</v>
      </c>
      <c r="C751" s="1">
        <v>2018</v>
      </c>
      <c r="D751" s="1" t="s">
        <v>695</v>
      </c>
      <c r="E751" s="8">
        <v>0.27</v>
      </c>
    </row>
    <row r="752" spans="2:6" x14ac:dyDescent="0.4">
      <c r="B752" s="1" t="s">
        <v>754</v>
      </c>
      <c r="C752" s="1">
        <v>2018</v>
      </c>
      <c r="D752" s="1" t="s">
        <v>695</v>
      </c>
      <c r="E752" s="8">
        <v>0.27</v>
      </c>
    </row>
    <row r="753" spans="2:6" x14ac:dyDescent="0.4">
      <c r="B753" s="1" t="s">
        <v>755</v>
      </c>
      <c r="C753" s="1">
        <v>2018</v>
      </c>
      <c r="D753" s="1" t="s">
        <v>695</v>
      </c>
      <c r="E753" s="8">
        <v>0.27</v>
      </c>
      <c r="F753" s="1">
        <v>3.4000000000000002E-2</v>
      </c>
    </row>
    <row r="754" spans="2:6" x14ac:dyDescent="0.4">
      <c r="B754" s="1" t="s">
        <v>756</v>
      </c>
      <c r="C754" s="1">
        <v>2018</v>
      </c>
      <c r="D754" s="1" t="s">
        <v>695</v>
      </c>
      <c r="E754" s="8">
        <v>0.27</v>
      </c>
    </row>
    <row r="755" spans="2:6" x14ac:dyDescent="0.4">
      <c r="B755" s="1" t="s">
        <v>757</v>
      </c>
      <c r="C755" s="1">
        <v>2018</v>
      </c>
      <c r="D755" s="1" t="s">
        <v>695</v>
      </c>
      <c r="E755" s="8">
        <v>0.27</v>
      </c>
      <c r="F755" s="1">
        <v>0.03</v>
      </c>
    </row>
    <row r="756" spans="2:6" x14ac:dyDescent="0.4">
      <c r="B756" s="1" t="s">
        <v>758</v>
      </c>
      <c r="C756" s="1">
        <v>2018</v>
      </c>
      <c r="D756" s="1" t="s">
        <v>695</v>
      </c>
      <c r="E756" s="8">
        <v>0.27</v>
      </c>
      <c r="F756" s="1">
        <v>-8.1000000000000003E-2</v>
      </c>
    </row>
    <row r="757" spans="2:6" x14ac:dyDescent="0.4">
      <c r="B757" s="1" t="s">
        <v>759</v>
      </c>
      <c r="C757" s="1">
        <v>2018</v>
      </c>
      <c r="D757" s="1" t="s">
        <v>695</v>
      </c>
      <c r="E757" s="8">
        <v>0.27</v>
      </c>
      <c r="F757" s="1">
        <v>-0.122</v>
      </c>
    </row>
    <row r="758" spans="2:6" x14ac:dyDescent="0.4">
      <c r="B758" s="1" t="s">
        <v>760</v>
      </c>
      <c r="C758" s="1">
        <v>2018</v>
      </c>
      <c r="D758" s="1" t="s">
        <v>695</v>
      </c>
      <c r="E758" s="8">
        <v>0.27</v>
      </c>
    </row>
    <row r="759" spans="2:6" x14ac:dyDescent="0.4">
      <c r="B759" s="1" t="s">
        <v>761</v>
      </c>
      <c r="C759" s="1">
        <v>2018</v>
      </c>
      <c r="D759" s="1" t="s">
        <v>695</v>
      </c>
      <c r="E759" s="8">
        <v>0.27</v>
      </c>
    </row>
    <row r="760" spans="2:6" x14ac:dyDescent="0.4">
      <c r="B760" s="1" t="s">
        <v>762</v>
      </c>
      <c r="C760" s="1">
        <v>2018</v>
      </c>
      <c r="D760" s="1" t="s">
        <v>695</v>
      </c>
      <c r="E760" s="8">
        <v>0.27</v>
      </c>
    </row>
    <row r="761" spans="2:6" x14ac:dyDescent="0.4">
      <c r="B761" s="1" t="s">
        <v>763</v>
      </c>
      <c r="C761" s="1">
        <v>2018</v>
      </c>
      <c r="D761" s="1" t="s">
        <v>695</v>
      </c>
      <c r="E761" s="8">
        <v>0.27</v>
      </c>
    </row>
    <row r="762" spans="2:6" x14ac:dyDescent="0.4">
      <c r="B762" s="1" t="s">
        <v>381</v>
      </c>
      <c r="C762" s="1">
        <v>2018</v>
      </c>
      <c r="D762" s="1" t="s">
        <v>695</v>
      </c>
      <c r="E762" s="8">
        <v>0.27</v>
      </c>
    </row>
    <row r="763" spans="2:6" x14ac:dyDescent="0.4">
      <c r="B763" s="1" t="s">
        <v>764</v>
      </c>
      <c r="C763" s="1">
        <v>2018</v>
      </c>
      <c r="D763" s="1" t="s">
        <v>695</v>
      </c>
      <c r="E763" s="8">
        <v>0.27</v>
      </c>
    </row>
    <row r="764" spans="2:6" x14ac:dyDescent="0.4">
      <c r="B764" s="1" t="s">
        <v>765</v>
      </c>
      <c r="C764" s="1">
        <v>2018</v>
      </c>
      <c r="D764" s="1" t="s">
        <v>695</v>
      </c>
      <c r="E764" s="8">
        <v>0.27</v>
      </c>
    </row>
    <row r="765" spans="2:6" x14ac:dyDescent="0.4">
      <c r="B765" s="1" t="s">
        <v>766</v>
      </c>
      <c r="C765" s="1">
        <v>2018</v>
      </c>
      <c r="D765" s="1" t="s">
        <v>695</v>
      </c>
      <c r="E765" s="8">
        <v>0.27</v>
      </c>
    </row>
    <row r="766" spans="2:6" x14ac:dyDescent="0.4">
      <c r="B766" s="1" t="s">
        <v>554</v>
      </c>
      <c r="C766" s="1">
        <v>2018</v>
      </c>
      <c r="D766" s="1" t="s">
        <v>695</v>
      </c>
      <c r="E766" s="8">
        <v>0.27</v>
      </c>
    </row>
    <row r="767" spans="2:6" x14ac:dyDescent="0.4">
      <c r="B767" s="1" t="s">
        <v>767</v>
      </c>
      <c r="C767" s="1">
        <v>2018</v>
      </c>
      <c r="D767" s="1" t="s">
        <v>695</v>
      </c>
      <c r="E767" s="8">
        <v>0.27</v>
      </c>
      <c r="F767" s="1">
        <v>0.57699999999999996</v>
      </c>
    </row>
    <row r="768" spans="2:6" x14ac:dyDescent="0.4">
      <c r="B768" s="1" t="s">
        <v>768</v>
      </c>
      <c r="C768" s="1">
        <v>2018</v>
      </c>
      <c r="D768" s="1" t="s">
        <v>695</v>
      </c>
      <c r="E768" s="8">
        <v>0.27</v>
      </c>
    </row>
    <row r="769" spans="2:6" x14ac:dyDescent="0.4">
      <c r="B769" s="1" t="s">
        <v>769</v>
      </c>
      <c r="C769" s="1">
        <v>2018</v>
      </c>
      <c r="D769" s="1" t="s">
        <v>695</v>
      </c>
      <c r="E769" s="8">
        <v>0.27</v>
      </c>
    </row>
    <row r="770" spans="2:6" x14ac:dyDescent="0.4">
      <c r="B770" s="1" t="s">
        <v>770</v>
      </c>
      <c r="C770" s="1">
        <v>2018</v>
      </c>
      <c r="D770" s="1" t="s">
        <v>695</v>
      </c>
      <c r="E770" s="8">
        <v>0.27</v>
      </c>
    </row>
    <row r="771" spans="2:6" x14ac:dyDescent="0.4">
      <c r="B771" s="1" t="s">
        <v>811</v>
      </c>
      <c r="C771" s="1">
        <v>2018</v>
      </c>
      <c r="D771" s="1" t="s">
        <v>772</v>
      </c>
      <c r="E771" s="8">
        <v>0.27</v>
      </c>
      <c r="F771" s="1">
        <v>0.111</v>
      </c>
    </row>
    <row r="772" spans="2:6" x14ac:dyDescent="0.4">
      <c r="B772" s="1" t="s">
        <v>812</v>
      </c>
      <c r="C772" s="1">
        <v>2018</v>
      </c>
      <c r="D772" s="1" t="s">
        <v>772</v>
      </c>
      <c r="E772" s="8">
        <v>0.27</v>
      </c>
    </row>
    <row r="773" spans="2:6" x14ac:dyDescent="0.4">
      <c r="B773" s="1" t="s">
        <v>813</v>
      </c>
      <c r="C773" s="1">
        <v>2018</v>
      </c>
      <c r="D773" s="1" t="s">
        <v>772</v>
      </c>
      <c r="E773" s="8">
        <v>0.27</v>
      </c>
    </row>
    <row r="774" spans="2:6" x14ac:dyDescent="0.4">
      <c r="B774" s="1" t="s">
        <v>814</v>
      </c>
      <c r="C774" s="1">
        <v>2018</v>
      </c>
      <c r="D774" s="1" t="s">
        <v>772</v>
      </c>
      <c r="E774" s="8">
        <v>0.27</v>
      </c>
      <c r="F774" s="1">
        <v>-0.52700000000000002</v>
      </c>
    </row>
    <row r="775" spans="2:6" x14ac:dyDescent="0.4">
      <c r="B775" s="1" t="s">
        <v>815</v>
      </c>
      <c r="C775" s="1">
        <v>2018</v>
      </c>
      <c r="D775" s="1" t="s">
        <v>772</v>
      </c>
      <c r="E775" s="8">
        <v>0.27</v>
      </c>
      <c r="F775" s="1">
        <v>-0.122</v>
      </c>
    </row>
    <row r="776" spans="2:6" x14ac:dyDescent="0.4">
      <c r="B776" s="1" t="s">
        <v>816</v>
      </c>
      <c r="C776" s="1">
        <v>2018</v>
      </c>
      <c r="D776" s="1" t="s">
        <v>772</v>
      </c>
      <c r="E776" s="8">
        <v>0.27</v>
      </c>
    </row>
    <row r="777" spans="2:6" x14ac:dyDescent="0.4">
      <c r="B777" s="1" t="s">
        <v>817</v>
      </c>
      <c r="C777" s="1">
        <v>2018</v>
      </c>
      <c r="D777" s="1" t="s">
        <v>772</v>
      </c>
      <c r="E777" s="8">
        <v>0.27</v>
      </c>
    </row>
    <row r="778" spans="2:6" x14ac:dyDescent="0.4">
      <c r="B778" s="1" t="s">
        <v>818</v>
      </c>
      <c r="C778" s="1">
        <v>2018</v>
      </c>
      <c r="D778" s="1" t="s">
        <v>772</v>
      </c>
      <c r="E778" s="8">
        <v>0.27</v>
      </c>
    </row>
    <row r="779" spans="2:6" x14ac:dyDescent="0.4">
      <c r="B779" s="1" t="s">
        <v>819</v>
      </c>
      <c r="C779" s="1">
        <v>2018</v>
      </c>
      <c r="D779" s="1" t="s">
        <v>772</v>
      </c>
      <c r="E779" s="8">
        <v>0.27</v>
      </c>
      <c r="F779" s="1">
        <v>4.0000000000000001E-3</v>
      </c>
    </row>
    <row r="780" spans="2:6" x14ac:dyDescent="0.4">
      <c r="B780" s="1" t="s">
        <v>584</v>
      </c>
      <c r="C780" s="1">
        <v>2018</v>
      </c>
      <c r="D780" s="1" t="s">
        <v>772</v>
      </c>
      <c r="E780" s="8">
        <v>0.27</v>
      </c>
    </row>
    <row r="781" spans="2:6" x14ac:dyDescent="0.4">
      <c r="B781" s="1" t="s">
        <v>820</v>
      </c>
      <c r="C781" s="1">
        <v>2018</v>
      </c>
      <c r="D781" s="1" t="s">
        <v>772</v>
      </c>
      <c r="E781" s="8">
        <v>0.27</v>
      </c>
    </row>
    <row r="782" spans="2:6" x14ac:dyDescent="0.4">
      <c r="B782" s="1" t="s">
        <v>821</v>
      </c>
      <c r="C782" s="1">
        <v>2018</v>
      </c>
      <c r="D782" s="1" t="s">
        <v>772</v>
      </c>
      <c r="E782" s="8">
        <v>0.27</v>
      </c>
    </row>
    <row r="783" spans="2:6" x14ac:dyDescent="0.4">
      <c r="B783" s="1" t="s">
        <v>822</v>
      </c>
      <c r="C783" s="1">
        <v>2018</v>
      </c>
      <c r="D783" s="1" t="s">
        <v>772</v>
      </c>
      <c r="E783" s="8">
        <v>0.27</v>
      </c>
    </row>
    <row r="784" spans="2:6" x14ac:dyDescent="0.4">
      <c r="B784" s="1" t="s">
        <v>823</v>
      </c>
      <c r="C784" s="1">
        <v>2018</v>
      </c>
      <c r="D784" s="1" t="s">
        <v>772</v>
      </c>
      <c r="E784" s="8">
        <v>0.27</v>
      </c>
    </row>
    <row r="785" spans="2:6" x14ac:dyDescent="0.4">
      <c r="B785" s="1" t="s">
        <v>824</v>
      </c>
      <c r="C785" s="1">
        <v>2018</v>
      </c>
      <c r="D785" s="1" t="s">
        <v>772</v>
      </c>
      <c r="E785" s="8">
        <v>0.27</v>
      </c>
    </row>
    <row r="786" spans="2:6" x14ac:dyDescent="0.4">
      <c r="B786" s="1" t="s">
        <v>825</v>
      </c>
      <c r="C786" s="1">
        <v>2018</v>
      </c>
      <c r="D786" s="1" t="s">
        <v>772</v>
      </c>
      <c r="E786" s="8">
        <v>0.27</v>
      </c>
    </row>
    <row r="787" spans="2:6" x14ac:dyDescent="0.4">
      <c r="B787" s="1" t="s">
        <v>826</v>
      </c>
      <c r="C787" s="1">
        <v>2018</v>
      </c>
      <c r="D787" s="1" t="s">
        <v>772</v>
      </c>
      <c r="E787" s="8">
        <v>0.27</v>
      </c>
    </row>
    <row r="788" spans="2:6" x14ac:dyDescent="0.4">
      <c r="B788" s="1" t="s">
        <v>827</v>
      </c>
      <c r="C788" s="1">
        <v>2018</v>
      </c>
      <c r="D788" s="1" t="s">
        <v>772</v>
      </c>
      <c r="E788" s="8">
        <v>0.27</v>
      </c>
    </row>
    <row r="789" spans="2:6" x14ac:dyDescent="0.4">
      <c r="B789" s="1" t="s">
        <v>828</v>
      </c>
      <c r="C789" s="1">
        <v>2018</v>
      </c>
      <c r="D789" s="1" t="s">
        <v>772</v>
      </c>
      <c r="E789" s="8">
        <v>0.27</v>
      </c>
      <c r="F789" s="1">
        <v>3.0000000000000001E-3</v>
      </c>
    </row>
    <row r="790" spans="2:6" x14ac:dyDescent="0.4">
      <c r="B790" s="1" t="s">
        <v>829</v>
      </c>
      <c r="C790" s="1">
        <v>2018</v>
      </c>
      <c r="D790" s="1" t="s">
        <v>772</v>
      </c>
      <c r="E790" s="8">
        <v>0.27</v>
      </c>
    </row>
    <row r="791" spans="2:6" x14ac:dyDescent="0.4">
      <c r="B791" s="1" t="s">
        <v>830</v>
      </c>
      <c r="C791" s="1">
        <v>2018</v>
      </c>
      <c r="D791" s="1" t="s">
        <v>772</v>
      </c>
      <c r="E791" s="8">
        <v>0.27</v>
      </c>
    </row>
    <row r="792" spans="2:6" x14ac:dyDescent="0.4">
      <c r="B792" s="1" t="s">
        <v>831</v>
      </c>
      <c r="C792" s="1">
        <v>2018</v>
      </c>
      <c r="D792" s="1" t="s">
        <v>772</v>
      </c>
      <c r="E792" s="8">
        <v>0.27</v>
      </c>
      <c r="F792" s="1">
        <v>-6.5000000000000002E-2</v>
      </c>
    </row>
    <row r="793" spans="2:6" x14ac:dyDescent="0.4">
      <c r="B793" s="1" t="s">
        <v>358</v>
      </c>
      <c r="C793" s="1">
        <v>2018</v>
      </c>
      <c r="D793" s="1" t="s">
        <v>772</v>
      </c>
      <c r="E793" s="8">
        <v>0.27</v>
      </c>
      <c r="F793" s="1">
        <v>0.33100000000000002</v>
      </c>
    </row>
    <row r="794" spans="2:6" x14ac:dyDescent="0.4">
      <c r="B794" s="1" t="s">
        <v>832</v>
      </c>
      <c r="C794" s="1">
        <v>2018</v>
      </c>
      <c r="D794" s="1" t="s">
        <v>772</v>
      </c>
      <c r="E794" s="8">
        <v>0.27</v>
      </c>
    </row>
    <row r="795" spans="2:6" x14ac:dyDescent="0.4">
      <c r="B795" s="1" t="s">
        <v>833</v>
      </c>
      <c r="C795" s="1">
        <v>2018</v>
      </c>
      <c r="D795" s="1" t="s">
        <v>772</v>
      </c>
      <c r="E795" s="8">
        <v>0.27</v>
      </c>
    </row>
    <row r="796" spans="2:6" x14ac:dyDescent="0.4">
      <c r="B796" s="1" t="s">
        <v>834</v>
      </c>
      <c r="C796" s="1">
        <v>2018</v>
      </c>
      <c r="D796" s="1" t="s">
        <v>772</v>
      </c>
      <c r="E796" s="8">
        <v>0.27</v>
      </c>
      <c r="F796" s="1">
        <v>-5.1999999999999998E-2</v>
      </c>
    </row>
    <row r="797" spans="2:6" x14ac:dyDescent="0.4">
      <c r="B797" s="1" t="s">
        <v>835</v>
      </c>
      <c r="C797" s="1">
        <v>2018</v>
      </c>
      <c r="D797" s="1" t="s">
        <v>772</v>
      </c>
      <c r="E797" s="8">
        <v>0.27</v>
      </c>
      <c r="F797" s="1">
        <v>-0.27700000000000002</v>
      </c>
    </row>
    <row r="798" spans="2:6" x14ac:dyDescent="0.4">
      <c r="B798" s="1" t="s">
        <v>836</v>
      </c>
      <c r="C798" s="1">
        <v>2018</v>
      </c>
      <c r="D798" s="1" t="s">
        <v>772</v>
      </c>
      <c r="E798" s="8">
        <v>0.27</v>
      </c>
      <c r="F798" s="1">
        <v>-2.3E-2</v>
      </c>
    </row>
    <row r="799" spans="2:6" x14ac:dyDescent="0.4">
      <c r="B799" s="1" t="s">
        <v>837</v>
      </c>
      <c r="C799" s="1">
        <v>2018</v>
      </c>
      <c r="D799" s="1" t="s">
        <v>772</v>
      </c>
      <c r="E799" s="8">
        <v>0.27</v>
      </c>
    </row>
    <row r="800" spans="2:6" x14ac:dyDescent="0.4">
      <c r="B800" s="1" t="s">
        <v>838</v>
      </c>
      <c r="C800" s="1">
        <v>2018</v>
      </c>
      <c r="D800" s="1" t="s">
        <v>772</v>
      </c>
      <c r="E800" s="8">
        <v>0.27</v>
      </c>
    </row>
    <row r="801" spans="2:6" x14ac:dyDescent="0.4">
      <c r="B801" s="1" t="s">
        <v>839</v>
      </c>
      <c r="C801" s="1">
        <v>2018</v>
      </c>
      <c r="D801" s="1" t="s">
        <v>772</v>
      </c>
      <c r="E801" s="8">
        <v>0.27</v>
      </c>
    </row>
    <row r="802" spans="2:6" x14ac:dyDescent="0.4">
      <c r="B802" s="1" t="s">
        <v>840</v>
      </c>
      <c r="C802" s="1">
        <v>2018</v>
      </c>
      <c r="D802" s="1" t="s">
        <v>772</v>
      </c>
      <c r="E802" s="8">
        <v>0.27</v>
      </c>
    </row>
    <row r="803" spans="2:6" x14ac:dyDescent="0.4">
      <c r="B803" s="1" t="s">
        <v>841</v>
      </c>
      <c r="C803" s="1">
        <v>2018</v>
      </c>
      <c r="D803" s="1" t="s">
        <v>772</v>
      </c>
      <c r="E803" s="8">
        <v>0.27</v>
      </c>
    </row>
    <row r="804" spans="2:6" x14ac:dyDescent="0.4">
      <c r="B804" s="1" t="s">
        <v>842</v>
      </c>
      <c r="C804" s="1">
        <v>2018</v>
      </c>
      <c r="D804" s="1" t="s">
        <v>772</v>
      </c>
      <c r="E804" s="8">
        <v>0.27</v>
      </c>
    </row>
    <row r="805" spans="2:6" x14ac:dyDescent="0.4">
      <c r="B805" s="1" t="s">
        <v>843</v>
      </c>
      <c r="C805" s="1">
        <v>2018</v>
      </c>
      <c r="D805" s="1" t="s">
        <v>772</v>
      </c>
      <c r="E805" s="8">
        <v>0.27</v>
      </c>
    </row>
    <row r="806" spans="2:6" x14ac:dyDescent="0.4">
      <c r="B806" s="1" t="s">
        <v>844</v>
      </c>
      <c r="C806" s="1">
        <v>2018</v>
      </c>
      <c r="D806" s="1" t="s">
        <v>772</v>
      </c>
      <c r="E806" s="8">
        <v>0.27</v>
      </c>
    </row>
    <row r="807" spans="2:6" x14ac:dyDescent="0.4">
      <c r="B807" s="1" t="s">
        <v>244</v>
      </c>
      <c r="C807" s="1">
        <v>2018</v>
      </c>
      <c r="D807" s="1" t="s">
        <v>772</v>
      </c>
      <c r="E807" s="8">
        <v>0.27</v>
      </c>
    </row>
    <row r="808" spans="2:6" x14ac:dyDescent="0.4">
      <c r="B808" s="1" t="s">
        <v>845</v>
      </c>
      <c r="C808" s="1">
        <v>2018</v>
      </c>
      <c r="D808" s="1" t="s">
        <v>772</v>
      </c>
      <c r="E808" s="8">
        <v>0.27</v>
      </c>
    </row>
    <row r="809" spans="2:6" x14ac:dyDescent="0.4">
      <c r="B809" s="1" t="s">
        <v>846</v>
      </c>
      <c r="C809" s="1">
        <v>2018</v>
      </c>
      <c r="D809" s="1" t="s">
        <v>772</v>
      </c>
      <c r="E809" s="8">
        <v>0.27</v>
      </c>
    </row>
    <row r="810" spans="2:6" x14ac:dyDescent="0.4">
      <c r="B810" s="1" t="s">
        <v>847</v>
      </c>
      <c r="C810" s="1">
        <v>2018</v>
      </c>
      <c r="D810" s="1" t="s">
        <v>772</v>
      </c>
      <c r="E810" s="8">
        <v>0.27</v>
      </c>
    </row>
    <row r="811" spans="2:6" x14ac:dyDescent="0.4">
      <c r="B811" s="1" t="s">
        <v>848</v>
      </c>
      <c r="C811" s="1">
        <v>2018</v>
      </c>
      <c r="D811" s="1" t="s">
        <v>772</v>
      </c>
      <c r="E811" s="8">
        <v>0.27</v>
      </c>
      <c r="F811" s="1">
        <v>-2.1000000000000001E-2</v>
      </c>
    </row>
    <row r="812" spans="2:6" x14ac:dyDescent="0.4">
      <c r="B812" s="1" t="s">
        <v>849</v>
      </c>
      <c r="C812" s="1">
        <v>2018</v>
      </c>
      <c r="D812" s="1" t="s">
        <v>772</v>
      </c>
      <c r="E812" s="8">
        <v>0.27</v>
      </c>
      <c r="F812" s="1">
        <v>2.5000000000000001E-2</v>
      </c>
    </row>
    <row r="813" spans="2:6" x14ac:dyDescent="0.4">
      <c r="B813" s="1" t="s">
        <v>850</v>
      </c>
      <c r="C813" s="1">
        <v>2018</v>
      </c>
      <c r="D813" s="1" t="s">
        <v>772</v>
      </c>
      <c r="E813" s="8">
        <v>0.27</v>
      </c>
    </row>
    <row r="814" spans="2:6" x14ac:dyDescent="0.4">
      <c r="B814" s="1" t="s">
        <v>851</v>
      </c>
      <c r="C814" s="1">
        <v>2018</v>
      </c>
      <c r="D814" s="1" t="s">
        <v>772</v>
      </c>
      <c r="E814" s="8">
        <v>0.27</v>
      </c>
    </row>
    <row r="815" spans="2:6" x14ac:dyDescent="0.4">
      <c r="B815" s="1" t="s">
        <v>852</v>
      </c>
      <c r="C815" s="1">
        <v>2018</v>
      </c>
      <c r="D815" s="1" t="s">
        <v>772</v>
      </c>
      <c r="E815" s="8">
        <v>0.27</v>
      </c>
    </row>
    <row r="816" spans="2:6" x14ac:dyDescent="0.4">
      <c r="B816" s="1" t="s">
        <v>902</v>
      </c>
      <c r="C816" s="1">
        <v>2018</v>
      </c>
      <c r="D816" s="1" t="s">
        <v>853</v>
      </c>
      <c r="E816" s="8">
        <v>0.27</v>
      </c>
    </row>
    <row r="817" spans="2:6" x14ac:dyDescent="0.4">
      <c r="B817" s="1" t="s">
        <v>903</v>
      </c>
      <c r="C817" s="1">
        <v>2018</v>
      </c>
      <c r="D817" s="1" t="s">
        <v>853</v>
      </c>
      <c r="E817" s="8">
        <v>0.27</v>
      </c>
    </row>
    <row r="818" spans="2:6" x14ac:dyDescent="0.4">
      <c r="B818" s="1" t="s">
        <v>727</v>
      </c>
      <c r="C818" s="1">
        <v>2018</v>
      </c>
      <c r="D818" s="1" t="s">
        <v>853</v>
      </c>
      <c r="E818" s="8">
        <v>0.27</v>
      </c>
    </row>
    <row r="819" spans="2:6" x14ac:dyDescent="0.4">
      <c r="B819" s="1" t="s">
        <v>904</v>
      </c>
      <c r="C819" s="1">
        <v>2018</v>
      </c>
      <c r="D819" s="1" t="s">
        <v>853</v>
      </c>
      <c r="E819" s="8">
        <v>0.27</v>
      </c>
    </row>
    <row r="820" spans="2:6" x14ac:dyDescent="0.4">
      <c r="B820" s="1" t="s">
        <v>905</v>
      </c>
      <c r="C820" s="1">
        <v>2018</v>
      </c>
      <c r="D820" s="1" t="s">
        <v>853</v>
      </c>
      <c r="E820" s="8">
        <v>0.27</v>
      </c>
    </row>
    <row r="821" spans="2:6" x14ac:dyDescent="0.4">
      <c r="B821" s="1" t="s">
        <v>906</v>
      </c>
      <c r="C821" s="1">
        <v>2018</v>
      </c>
      <c r="D821" s="1" t="s">
        <v>853</v>
      </c>
      <c r="E821" s="8">
        <v>0.27</v>
      </c>
    </row>
    <row r="822" spans="2:6" x14ac:dyDescent="0.4">
      <c r="B822" s="1" t="s">
        <v>907</v>
      </c>
      <c r="C822" s="1">
        <v>2018</v>
      </c>
      <c r="D822" s="1" t="s">
        <v>853</v>
      </c>
      <c r="E822" s="8">
        <v>0.27</v>
      </c>
    </row>
    <row r="823" spans="2:6" x14ac:dyDescent="0.4">
      <c r="B823" s="1" t="s">
        <v>908</v>
      </c>
      <c r="C823" s="1">
        <v>2018</v>
      </c>
      <c r="D823" s="1" t="s">
        <v>853</v>
      </c>
      <c r="E823" s="8">
        <v>0.27</v>
      </c>
    </row>
    <row r="824" spans="2:6" x14ac:dyDescent="0.4">
      <c r="B824" s="1" t="s">
        <v>909</v>
      </c>
      <c r="C824" s="1">
        <v>2018</v>
      </c>
      <c r="D824" s="1" t="s">
        <v>853</v>
      </c>
      <c r="E824" s="8">
        <v>0.27</v>
      </c>
    </row>
    <row r="825" spans="2:6" x14ac:dyDescent="0.4">
      <c r="B825" s="1" t="s">
        <v>910</v>
      </c>
      <c r="C825" s="1">
        <v>2018</v>
      </c>
      <c r="D825" s="1" t="s">
        <v>853</v>
      </c>
      <c r="E825" s="8">
        <v>0.27</v>
      </c>
    </row>
    <row r="826" spans="2:6" x14ac:dyDescent="0.4">
      <c r="B826" s="1" t="s">
        <v>656</v>
      </c>
      <c r="C826" s="1">
        <v>2018</v>
      </c>
      <c r="D826" s="1" t="s">
        <v>853</v>
      </c>
      <c r="E826" s="8">
        <v>0.27</v>
      </c>
    </row>
    <row r="827" spans="2:6" x14ac:dyDescent="0.4">
      <c r="B827" s="1" t="s">
        <v>911</v>
      </c>
      <c r="C827" s="1">
        <v>2018</v>
      </c>
      <c r="D827" s="1" t="s">
        <v>853</v>
      </c>
      <c r="E827" s="8">
        <v>0.27</v>
      </c>
    </row>
    <row r="828" spans="2:6" x14ac:dyDescent="0.4">
      <c r="B828" s="1" t="s">
        <v>912</v>
      </c>
      <c r="C828" s="1">
        <v>2018</v>
      </c>
      <c r="D828" s="1" t="s">
        <v>853</v>
      </c>
      <c r="E828" s="8">
        <v>0.27</v>
      </c>
    </row>
    <row r="829" spans="2:6" x14ac:dyDescent="0.4">
      <c r="B829" s="1" t="s">
        <v>913</v>
      </c>
      <c r="C829" s="1">
        <v>2018</v>
      </c>
      <c r="D829" s="1" t="s">
        <v>853</v>
      </c>
      <c r="E829" s="8">
        <v>0.27</v>
      </c>
    </row>
    <row r="830" spans="2:6" x14ac:dyDescent="0.4">
      <c r="B830" s="1" t="s">
        <v>914</v>
      </c>
      <c r="C830" s="1">
        <v>2018</v>
      </c>
      <c r="D830" s="1" t="s">
        <v>853</v>
      </c>
      <c r="E830" s="8">
        <v>0.27</v>
      </c>
      <c r="F830" s="1">
        <v>-0.104</v>
      </c>
    </row>
    <row r="831" spans="2:6" x14ac:dyDescent="0.4">
      <c r="B831" s="1" t="s">
        <v>915</v>
      </c>
      <c r="C831" s="1">
        <v>2018</v>
      </c>
      <c r="D831" s="1" t="s">
        <v>853</v>
      </c>
      <c r="E831" s="8">
        <v>0.27</v>
      </c>
    </row>
    <row r="832" spans="2:6" x14ac:dyDescent="0.4">
      <c r="B832" s="1" t="s">
        <v>916</v>
      </c>
      <c r="C832" s="1">
        <v>2018</v>
      </c>
      <c r="D832" s="1" t="s">
        <v>853</v>
      </c>
      <c r="E832" s="8">
        <v>0.27</v>
      </c>
    </row>
    <row r="833" spans="2:6" x14ac:dyDescent="0.4">
      <c r="B833" s="1" t="s">
        <v>917</v>
      </c>
      <c r="C833" s="1">
        <v>2018</v>
      </c>
      <c r="D833" s="1" t="s">
        <v>853</v>
      </c>
      <c r="E833" s="8">
        <v>0.27</v>
      </c>
    </row>
    <row r="834" spans="2:6" x14ac:dyDescent="0.4">
      <c r="B834" s="1" t="s">
        <v>918</v>
      </c>
      <c r="C834" s="1">
        <v>2018</v>
      </c>
      <c r="D834" s="1" t="s">
        <v>853</v>
      </c>
      <c r="E834" s="8">
        <v>0.27</v>
      </c>
    </row>
    <row r="835" spans="2:6" x14ac:dyDescent="0.4">
      <c r="B835" s="1" t="s">
        <v>919</v>
      </c>
      <c r="C835" s="1">
        <v>2018</v>
      </c>
      <c r="D835" s="1" t="s">
        <v>853</v>
      </c>
      <c r="E835" s="8">
        <v>0.27</v>
      </c>
      <c r="F835" s="1">
        <v>0.06</v>
      </c>
    </row>
    <row r="836" spans="2:6" x14ac:dyDescent="0.4">
      <c r="B836" s="1" t="s">
        <v>920</v>
      </c>
      <c r="C836" s="1">
        <v>2018</v>
      </c>
      <c r="D836" s="1" t="s">
        <v>853</v>
      </c>
      <c r="E836" s="8">
        <v>0.27</v>
      </c>
    </row>
    <row r="837" spans="2:6" x14ac:dyDescent="0.4">
      <c r="B837" s="1" t="s">
        <v>921</v>
      </c>
      <c r="C837" s="1">
        <v>2018</v>
      </c>
      <c r="D837" s="1" t="s">
        <v>853</v>
      </c>
      <c r="E837" s="8">
        <v>0.27</v>
      </c>
      <c r="F837" s="1">
        <v>0.28899999999999998</v>
      </c>
    </row>
    <row r="838" spans="2:6" x14ac:dyDescent="0.4">
      <c r="B838" s="1" t="s">
        <v>922</v>
      </c>
      <c r="C838" s="1">
        <v>2018</v>
      </c>
      <c r="D838" s="1" t="s">
        <v>853</v>
      </c>
      <c r="E838" s="8">
        <v>0.27</v>
      </c>
      <c r="F838" s="1">
        <v>1.7210000000000001</v>
      </c>
    </row>
    <row r="839" spans="2:6" x14ac:dyDescent="0.4">
      <c r="B839" s="1" t="s">
        <v>923</v>
      </c>
      <c r="C839" s="1">
        <v>2018</v>
      </c>
      <c r="D839" s="1" t="s">
        <v>853</v>
      </c>
      <c r="E839" s="8">
        <v>0.27</v>
      </c>
      <c r="F839" s="1">
        <v>-5.2999999999999999E-2</v>
      </c>
    </row>
    <row r="840" spans="2:6" x14ac:dyDescent="0.4">
      <c r="B840" s="1" t="s">
        <v>924</v>
      </c>
      <c r="C840" s="1">
        <v>2018</v>
      </c>
      <c r="D840" s="1" t="s">
        <v>853</v>
      </c>
      <c r="E840" s="8">
        <v>0.27</v>
      </c>
    </row>
    <row r="841" spans="2:6" x14ac:dyDescent="0.4">
      <c r="B841" s="1" t="s">
        <v>925</v>
      </c>
      <c r="C841" s="1">
        <v>2018</v>
      </c>
      <c r="D841" s="1" t="s">
        <v>853</v>
      </c>
      <c r="E841" s="8">
        <v>0.27</v>
      </c>
      <c r="F841" s="1">
        <v>-4.3999999999999997E-2</v>
      </c>
    </row>
    <row r="842" spans="2:6" x14ac:dyDescent="0.4">
      <c r="B842" s="1" t="s">
        <v>926</v>
      </c>
      <c r="C842" s="1">
        <v>2018</v>
      </c>
      <c r="D842" s="1" t="s">
        <v>853</v>
      </c>
      <c r="E842" s="8">
        <v>0.27</v>
      </c>
    </row>
    <row r="843" spans="2:6" x14ac:dyDescent="0.4">
      <c r="B843" s="1" t="s">
        <v>248</v>
      </c>
      <c r="C843" s="1">
        <v>2018</v>
      </c>
      <c r="D843" s="1" t="s">
        <v>853</v>
      </c>
      <c r="E843" s="8">
        <v>0.27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2014~2018</vt:lpstr>
      <vt:lpstr>2019</vt:lpstr>
      <vt:lpstr>2019 - 연봉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2019-01-21T08:52:35Z</dcterms:modified>
</cp:coreProperties>
</file>