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2019\"/>
    </mc:Choice>
  </mc:AlternateContent>
  <xr:revisionPtr revIDLastSave="0" documentId="13_ncr:1_{AD50F1B1-20C6-4742-BF51-E15662805223}" xr6:coauthVersionLast="40" xr6:coauthVersionMax="40" xr10:uidLastSave="{00000000-0000-0000-0000-000000000000}"/>
  <bookViews>
    <workbookView xWindow="-108" yWindow="-108" windowWidth="23256" windowHeight="13176" activeTab="1" xr2:uid="{5597B640-FD87-4908-AEB1-91AF7FFF875D}"/>
  </bookViews>
  <sheets>
    <sheet name="총합" sheetId="2" r:id="rId1"/>
    <sheet name="SK" sheetId="3" r:id="rId2"/>
    <sheet name="두산" sheetId="1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D24" i="1"/>
  <c r="D3" i="2"/>
  <c r="O26" i="3"/>
  <c r="M17" i="3"/>
  <c r="L28" i="1"/>
  <c r="P28" i="1" s="1"/>
  <c r="L29" i="1"/>
  <c r="P29" i="1" s="1"/>
  <c r="L30" i="1"/>
  <c r="P30" i="1" s="1"/>
  <c r="P27" i="1"/>
  <c r="L27" i="1"/>
  <c r="L5" i="3"/>
  <c r="P5" i="3" s="1"/>
  <c r="L6" i="3"/>
  <c r="P6" i="3" s="1"/>
  <c r="L7" i="3"/>
  <c r="P7" i="3" s="1"/>
  <c r="L8" i="3"/>
  <c r="P8" i="3" s="1"/>
  <c r="L9" i="3"/>
  <c r="P9" i="3" s="1"/>
  <c r="L10" i="3"/>
  <c r="P10" i="3" s="1"/>
  <c r="L11" i="3"/>
  <c r="P11" i="3" s="1"/>
  <c r="L12" i="3"/>
  <c r="P12" i="3" s="1"/>
  <c r="L13" i="3"/>
  <c r="P13" i="3" s="1"/>
  <c r="L14" i="3"/>
  <c r="P14" i="3" s="1"/>
  <c r="L15" i="3"/>
  <c r="P15" i="3" s="1"/>
  <c r="L16" i="3"/>
  <c r="P16" i="3" s="1"/>
  <c r="L17" i="3"/>
  <c r="P17" i="3" s="1"/>
  <c r="L18" i="3"/>
  <c r="P18" i="3" s="1"/>
  <c r="L19" i="3"/>
  <c r="P19" i="3" s="1"/>
  <c r="L20" i="3"/>
  <c r="P20" i="3" s="1"/>
  <c r="L21" i="3"/>
  <c r="P21" i="3" s="1"/>
  <c r="L22" i="3"/>
  <c r="P22" i="3" s="1"/>
  <c r="L23" i="3"/>
  <c r="P23" i="3" s="1"/>
  <c r="L24" i="3"/>
  <c r="P24" i="3" s="1"/>
  <c r="L25" i="3"/>
  <c r="P25" i="3" s="1"/>
  <c r="L26" i="3"/>
  <c r="P26" i="3" s="1"/>
  <c r="L27" i="3"/>
  <c r="P27" i="3" s="1"/>
  <c r="L28" i="3"/>
  <c r="P28" i="3" s="1"/>
  <c r="P4" i="3"/>
  <c r="L4" i="3"/>
  <c r="E5" i="2"/>
  <c r="E6" i="2"/>
  <c r="E7" i="2"/>
  <c r="E8" i="2"/>
  <c r="E9" i="2"/>
  <c r="E10" i="2"/>
  <c r="E11" i="2"/>
  <c r="E12" i="2"/>
  <c r="C3" i="2"/>
  <c r="G13" i="3"/>
  <c r="F8" i="3"/>
  <c r="D5" i="3"/>
  <c r="H5" i="3" s="1"/>
  <c r="D6" i="3"/>
  <c r="H6" i="3" s="1"/>
  <c r="D7" i="3"/>
  <c r="H7" i="3" s="1"/>
  <c r="D8" i="3"/>
  <c r="D9" i="3"/>
  <c r="H9" i="3" s="1"/>
  <c r="D10" i="3"/>
  <c r="H10" i="3" s="1"/>
  <c r="D11" i="3"/>
  <c r="H11" i="3" s="1"/>
  <c r="D12" i="3"/>
  <c r="H12" i="3" s="1"/>
  <c r="D13" i="3"/>
  <c r="H13" i="3" s="1"/>
  <c r="D14" i="3"/>
  <c r="H14" i="3" s="1"/>
  <c r="D15" i="3"/>
  <c r="H15" i="3" s="1"/>
  <c r="D16" i="3"/>
  <c r="H16" i="3" s="1"/>
  <c r="D17" i="3"/>
  <c r="H17" i="3" s="1"/>
  <c r="D18" i="3"/>
  <c r="H18" i="3" s="1"/>
  <c r="D19" i="3"/>
  <c r="H19" i="3" s="1"/>
  <c r="D20" i="3"/>
  <c r="H20" i="3" s="1"/>
  <c r="D21" i="3"/>
  <c r="H21" i="3" s="1"/>
  <c r="D22" i="3"/>
  <c r="H22" i="3" s="1"/>
  <c r="D23" i="3"/>
  <c r="H23" i="3" s="1"/>
  <c r="D4" i="3"/>
  <c r="H4" i="3" s="1"/>
  <c r="O25" i="1"/>
  <c r="P26" i="1"/>
  <c r="P4" i="1"/>
  <c r="L5" i="1"/>
  <c r="P5" i="1" s="1"/>
  <c r="L6" i="1"/>
  <c r="P6" i="1" s="1"/>
  <c r="L7" i="1"/>
  <c r="P7" i="1" s="1"/>
  <c r="L8" i="1"/>
  <c r="P8" i="1" s="1"/>
  <c r="L9" i="1"/>
  <c r="P9" i="1" s="1"/>
  <c r="L10" i="1"/>
  <c r="P10" i="1" s="1"/>
  <c r="L11" i="1"/>
  <c r="P11" i="1" s="1"/>
  <c r="L12" i="1"/>
  <c r="P12" i="1" s="1"/>
  <c r="L13" i="1"/>
  <c r="P13" i="1" s="1"/>
  <c r="L14" i="1"/>
  <c r="P14" i="1" s="1"/>
  <c r="L15" i="1"/>
  <c r="P15" i="1" s="1"/>
  <c r="L16" i="1"/>
  <c r="P16" i="1" s="1"/>
  <c r="L17" i="1"/>
  <c r="P17" i="1" s="1"/>
  <c r="L18" i="1"/>
  <c r="P18" i="1" s="1"/>
  <c r="L19" i="1"/>
  <c r="P19" i="1" s="1"/>
  <c r="L20" i="1"/>
  <c r="P20" i="1" s="1"/>
  <c r="L21" i="1"/>
  <c r="P21" i="1" s="1"/>
  <c r="L22" i="1"/>
  <c r="P22" i="1" s="1"/>
  <c r="L23" i="1"/>
  <c r="P23" i="1" s="1"/>
  <c r="L24" i="1"/>
  <c r="P24" i="1" s="1"/>
  <c r="L25" i="1"/>
  <c r="L26" i="1"/>
  <c r="L4" i="1"/>
  <c r="F23" i="1"/>
  <c r="D5" i="1"/>
  <c r="H5" i="1" s="1"/>
  <c r="D6" i="1"/>
  <c r="H6" i="1" s="1"/>
  <c r="D7" i="1"/>
  <c r="H7" i="1" s="1"/>
  <c r="D8" i="1"/>
  <c r="H8" i="1" s="1"/>
  <c r="D9" i="1"/>
  <c r="H9" i="1" s="1"/>
  <c r="D10" i="1"/>
  <c r="H10" i="1" s="1"/>
  <c r="D11" i="1"/>
  <c r="H11" i="1" s="1"/>
  <c r="D12" i="1"/>
  <c r="H12" i="1" s="1"/>
  <c r="D13" i="1"/>
  <c r="H13" i="1" s="1"/>
  <c r="D14" i="1"/>
  <c r="H14" i="1" s="1"/>
  <c r="D15" i="1"/>
  <c r="H15" i="1" s="1"/>
  <c r="D16" i="1"/>
  <c r="H16" i="1" s="1"/>
  <c r="D17" i="1"/>
  <c r="H17" i="1" s="1"/>
  <c r="D18" i="1"/>
  <c r="H18" i="1" s="1"/>
  <c r="D19" i="1"/>
  <c r="H19" i="1" s="1"/>
  <c r="D20" i="1"/>
  <c r="H20" i="1" s="1"/>
  <c r="D21" i="1"/>
  <c r="H21" i="1" s="1"/>
  <c r="D22" i="1"/>
  <c r="H22" i="1" s="1"/>
  <c r="D23" i="1"/>
  <c r="D4" i="1"/>
  <c r="H4" i="1" s="1"/>
  <c r="E3" i="2" l="1"/>
  <c r="H8" i="3"/>
  <c r="P25" i="1"/>
  <c r="D4" i="2"/>
  <c r="H23" i="1"/>
  <c r="C4" i="2" s="1"/>
  <c r="E4" i="2" l="1"/>
  <c r="F6" i="2" s="1"/>
  <c r="F3" i="2" l="1"/>
  <c r="F4" i="2"/>
  <c r="F11" i="2"/>
  <c r="F5" i="2"/>
  <c r="F12" i="2"/>
  <c r="F10" i="2"/>
  <c r="F9" i="2"/>
  <c r="F8" i="2"/>
  <c r="F7" i="2"/>
</calcChain>
</file>

<file path=xl/sharedStrings.xml><?xml version="1.0" encoding="utf-8"?>
<sst xmlns="http://schemas.openxmlformats.org/spreadsheetml/2006/main" count="125" uniqueCount="113">
  <si>
    <t>김재환</t>
  </si>
  <si>
    <t>최주환</t>
  </si>
  <si>
    <t>허경민</t>
  </si>
  <si>
    <t>김재호</t>
  </si>
  <si>
    <t>박건우</t>
  </si>
  <si>
    <t>오재원</t>
  </si>
  <si>
    <t>오재일</t>
  </si>
  <si>
    <t>정수빈</t>
  </si>
  <si>
    <t>박세혁</t>
  </si>
  <si>
    <t>류지혁</t>
  </si>
  <si>
    <t>정진호</t>
  </si>
  <si>
    <t>국해성</t>
  </si>
  <si>
    <t>장승현</t>
  </si>
  <si>
    <t>전민재</t>
  </si>
  <si>
    <t>백동훈</t>
  </si>
  <si>
    <t>김인태</t>
  </si>
  <si>
    <t>함덕주</t>
  </si>
  <si>
    <t>이현승</t>
  </si>
  <si>
    <t>유재유</t>
  </si>
  <si>
    <t>이영하</t>
  </si>
  <si>
    <t>변진수</t>
  </si>
  <si>
    <t>이병휘</t>
  </si>
  <si>
    <t>이흥련</t>
  </si>
  <si>
    <t>황경태</t>
  </si>
  <si>
    <t>신성현</t>
  </si>
  <si>
    <t>생년월일</t>
    <phoneticPr fontId="1" type="noConversion"/>
  </si>
  <si>
    <t>선수</t>
    <phoneticPr fontId="1" type="noConversion"/>
  </si>
  <si>
    <t>만 나이</t>
    <phoneticPr fontId="1" type="noConversion"/>
  </si>
  <si>
    <t>두산</t>
    <phoneticPr fontId="1" type="noConversion"/>
  </si>
  <si>
    <t>팀</t>
    <phoneticPr fontId="1" type="noConversion"/>
  </si>
  <si>
    <t>타자</t>
    <phoneticPr fontId="1" type="noConversion"/>
  </si>
  <si>
    <t>*</t>
    <phoneticPr fontId="1" type="noConversion"/>
  </si>
  <si>
    <t>투수</t>
    <phoneticPr fontId="1" type="noConversion"/>
  </si>
  <si>
    <t>총합</t>
    <phoneticPr fontId="1" type="noConversion"/>
  </si>
  <si>
    <t>SK</t>
    <phoneticPr fontId="1" type="noConversion"/>
  </si>
  <si>
    <t>한화</t>
    <phoneticPr fontId="1" type="noConversion"/>
  </si>
  <si>
    <t>나이 기준</t>
    <phoneticPr fontId="1" type="noConversion"/>
  </si>
  <si>
    <t>린드블럼</t>
  </si>
  <si>
    <t>후랭코프</t>
  </si>
  <si>
    <t>이용찬</t>
  </si>
  <si>
    <t>박치국</t>
  </si>
  <si>
    <t>김승회</t>
  </si>
  <si>
    <t>김강률</t>
  </si>
  <si>
    <t>박신지</t>
  </si>
  <si>
    <t>이현호</t>
  </si>
  <si>
    <t>홍상삼</t>
  </si>
  <si>
    <t>강동연</t>
  </si>
  <si>
    <t>한주성</t>
  </si>
  <si>
    <t>김민규</t>
  </si>
  <si>
    <t>허준혁</t>
  </si>
  <si>
    <t>최대성</t>
  </si>
  <si>
    <t>유희관</t>
  </si>
  <si>
    <t>윤수호</t>
  </si>
  <si>
    <t>장원준</t>
  </si>
  <si>
    <t>순위</t>
    <phoneticPr fontId="1" type="noConversion"/>
  </si>
  <si>
    <t>넥센</t>
    <phoneticPr fontId="1" type="noConversion"/>
  </si>
  <si>
    <t>KIA</t>
    <phoneticPr fontId="1" type="noConversion"/>
  </si>
  <si>
    <t>삼성</t>
    <phoneticPr fontId="1" type="noConversion"/>
  </si>
  <si>
    <t>롯데</t>
    <phoneticPr fontId="1" type="noConversion"/>
  </si>
  <si>
    <t>LG</t>
    <phoneticPr fontId="1" type="noConversion"/>
  </si>
  <si>
    <t>KT</t>
    <phoneticPr fontId="1" type="noConversion"/>
  </si>
  <si>
    <t>NC</t>
    <phoneticPr fontId="1" type="noConversion"/>
  </si>
  <si>
    <t>최원준</t>
    <phoneticPr fontId="1" type="noConversion"/>
  </si>
  <si>
    <t>로맥</t>
  </si>
  <si>
    <t>한동민</t>
  </si>
  <si>
    <t>이재원</t>
  </si>
  <si>
    <t>최정</t>
  </si>
  <si>
    <t>노수광</t>
  </si>
  <si>
    <t>김강민</t>
  </si>
  <si>
    <t>최항</t>
  </si>
  <si>
    <t>나주환</t>
  </si>
  <si>
    <t>김성현</t>
  </si>
  <si>
    <t>강승호</t>
  </si>
  <si>
    <t>박승욱</t>
  </si>
  <si>
    <t>김재현</t>
  </si>
  <si>
    <t>정의윤</t>
  </si>
  <si>
    <t>허도환</t>
  </si>
  <si>
    <t>윤정우</t>
  </si>
  <si>
    <t>최승준</t>
  </si>
  <si>
    <t>안상현</t>
  </si>
  <si>
    <t>박정배</t>
  </si>
  <si>
    <t>윤희상</t>
  </si>
  <si>
    <t>신재웅</t>
  </si>
  <si>
    <t>박희수</t>
  </si>
  <si>
    <t>강지광</t>
  </si>
  <si>
    <t>이윤재</t>
  </si>
  <si>
    <t>박정권</t>
  </si>
  <si>
    <t>정진기</t>
  </si>
  <si>
    <t>김광현</t>
  </si>
  <si>
    <t>박종훈</t>
  </si>
  <si>
    <t>문승원</t>
  </si>
  <si>
    <t>김태훈</t>
  </si>
  <si>
    <t>산체스</t>
  </si>
  <si>
    <t>이승진</t>
  </si>
  <si>
    <t>채병용</t>
  </si>
  <si>
    <t>남윤성</t>
  </si>
  <si>
    <t>서진용</t>
  </si>
  <si>
    <t>임준혁</t>
  </si>
  <si>
    <t>봉민호</t>
  </si>
  <si>
    <t>정영일</t>
  </si>
  <si>
    <t>조성훈</t>
  </si>
  <si>
    <t>박민호</t>
  </si>
  <si>
    <t>김택형</t>
  </si>
  <si>
    <t>최민준</t>
  </si>
  <si>
    <t>김주한</t>
  </si>
  <si>
    <t>정재원</t>
  </si>
  <si>
    <t>백인식</t>
  </si>
  <si>
    <t>이원준</t>
  </si>
  <si>
    <t>권혁</t>
    <phoneticPr fontId="1" type="noConversion"/>
  </si>
  <si>
    <t>배영수</t>
    <phoneticPr fontId="1" type="noConversion"/>
  </si>
  <si>
    <t>이정담</t>
    <phoneticPr fontId="1" type="noConversion"/>
  </si>
  <si>
    <t>이형범</t>
    <phoneticPr fontId="1" type="noConversion"/>
  </si>
  <si>
    <t>정병곤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</si>
</sst>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4F85C-C13F-49CB-B0DF-1E263BE58DDE}">
  <dimension ref="B1:F12"/>
  <sheetViews>
    <sheetView workbookViewId="0">
      <selection activeCell="G2" sqref="G2"/>
    </sheetView>
  </sheetViews>
  <sheetFormatPr defaultRowHeight="17.399999999999999" x14ac:dyDescent="0.4"/>
  <cols>
    <col min="1" max="16384" width="8.796875" style="1"/>
  </cols>
  <sheetData>
    <row r="1" spans="2:6" x14ac:dyDescent="0.4">
      <c r="B1" s="5" t="s">
        <v>31</v>
      </c>
      <c r="C1" s="5"/>
    </row>
    <row r="2" spans="2:6" x14ac:dyDescent="0.4">
      <c r="B2" s="1" t="s">
        <v>29</v>
      </c>
      <c r="C2" s="1" t="s">
        <v>30</v>
      </c>
      <c r="D2" s="1" t="s">
        <v>32</v>
      </c>
      <c r="E2" s="1" t="s">
        <v>33</v>
      </c>
      <c r="F2" s="1" t="s">
        <v>54</v>
      </c>
    </row>
    <row r="3" spans="2:6" x14ac:dyDescent="0.4">
      <c r="B3" s="1" t="s">
        <v>34</v>
      </c>
      <c r="C3" s="3">
        <f>SUM(SK!H4:H1048576)</f>
        <v>21.911300000000001</v>
      </c>
      <c r="D3" s="3">
        <f>SUM(SK!P4:P1048576)</f>
        <v>17.230000000000004</v>
      </c>
      <c r="E3" s="4">
        <f>C3+D3</f>
        <v>39.141300000000001</v>
      </c>
      <c r="F3" s="1">
        <f>RANK(E3,$E$3:$E$12)</f>
        <v>2</v>
      </c>
    </row>
    <row r="4" spans="2:6" x14ac:dyDescent="0.4">
      <c r="B4" s="1" t="s">
        <v>28</v>
      </c>
      <c r="C4" s="3">
        <f>SUM(두산!H4:H1048576)</f>
        <v>30.620799999999988</v>
      </c>
      <c r="D4" s="3">
        <f>SUM(두산!P4:P1048576)</f>
        <v>23.238000000000003</v>
      </c>
      <c r="E4" s="4">
        <f>C4+D4</f>
        <v>53.858799999999988</v>
      </c>
      <c r="F4" s="1">
        <f>RANK(E4,$E$3:$E$12)</f>
        <v>1</v>
      </c>
    </row>
    <row r="5" spans="2:6" x14ac:dyDescent="0.4">
      <c r="B5" s="1" t="s">
        <v>35</v>
      </c>
      <c r="E5" s="4">
        <f t="shared" ref="E5:E12" si="0">C5+D5</f>
        <v>0</v>
      </c>
      <c r="F5" s="1">
        <f t="shared" ref="F5:F12" si="1">RANK(E5,$E$3:$E$12)</f>
        <v>3</v>
      </c>
    </row>
    <row r="6" spans="2:6" x14ac:dyDescent="0.4">
      <c r="B6" s="1" t="s">
        <v>55</v>
      </c>
      <c r="E6" s="4">
        <f t="shared" si="0"/>
        <v>0</v>
      </c>
      <c r="F6" s="1">
        <f t="shared" si="1"/>
        <v>3</v>
      </c>
    </row>
    <row r="7" spans="2:6" x14ac:dyDescent="0.4">
      <c r="B7" s="1" t="s">
        <v>56</v>
      </c>
      <c r="E7" s="4">
        <f t="shared" si="0"/>
        <v>0</v>
      </c>
      <c r="F7" s="1">
        <f t="shared" si="1"/>
        <v>3</v>
      </c>
    </row>
    <row r="8" spans="2:6" x14ac:dyDescent="0.4">
      <c r="B8" s="1" t="s">
        <v>57</v>
      </c>
      <c r="E8" s="4">
        <f t="shared" si="0"/>
        <v>0</v>
      </c>
      <c r="F8" s="1">
        <f t="shared" si="1"/>
        <v>3</v>
      </c>
    </row>
    <row r="9" spans="2:6" x14ac:dyDescent="0.4">
      <c r="B9" s="1" t="s">
        <v>58</v>
      </c>
      <c r="E9" s="4">
        <f t="shared" si="0"/>
        <v>0</v>
      </c>
      <c r="F9" s="1">
        <f t="shared" si="1"/>
        <v>3</v>
      </c>
    </row>
    <row r="10" spans="2:6" x14ac:dyDescent="0.4">
      <c r="B10" s="1" t="s">
        <v>59</v>
      </c>
      <c r="E10" s="4">
        <f t="shared" si="0"/>
        <v>0</v>
      </c>
      <c r="F10" s="1">
        <f t="shared" si="1"/>
        <v>3</v>
      </c>
    </row>
    <row r="11" spans="2:6" x14ac:dyDescent="0.4">
      <c r="B11" s="1" t="s">
        <v>60</v>
      </c>
      <c r="E11" s="4">
        <f t="shared" si="0"/>
        <v>0</v>
      </c>
      <c r="F11" s="1">
        <f t="shared" si="1"/>
        <v>3</v>
      </c>
    </row>
    <row r="12" spans="2:6" x14ac:dyDescent="0.4">
      <c r="B12" s="1" t="s">
        <v>61</v>
      </c>
      <c r="E12" s="4">
        <f t="shared" si="0"/>
        <v>0</v>
      </c>
      <c r="F12" s="1">
        <f t="shared" si="1"/>
        <v>3</v>
      </c>
    </row>
  </sheetData>
  <mergeCells count="1">
    <mergeCell ref="B1:C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2C1EE-D0C3-413F-8832-24BACB741254}">
  <dimension ref="B1:P28"/>
  <sheetViews>
    <sheetView tabSelected="1" topLeftCell="A7" workbookViewId="0">
      <selection activeCell="G23" sqref="G23"/>
    </sheetView>
  </sheetViews>
  <sheetFormatPr defaultRowHeight="17.399999999999999" x14ac:dyDescent="0.4"/>
  <cols>
    <col min="1" max="2" width="8.796875" style="1"/>
    <col min="3" max="3" width="11.09765625" style="1" customWidth="1"/>
    <col min="4" max="10" width="8.796875" style="1"/>
    <col min="11" max="11" width="10.8984375" style="1" bestFit="1" customWidth="1"/>
    <col min="12" max="16384" width="8.796875" style="1"/>
  </cols>
  <sheetData>
    <row r="1" spans="2:16" x14ac:dyDescent="0.4">
      <c r="B1" s="1" t="s">
        <v>36</v>
      </c>
      <c r="C1" s="2">
        <v>43647</v>
      </c>
    </row>
    <row r="2" spans="2:16" x14ac:dyDescent="0.4">
      <c r="B2" s="1" t="s">
        <v>30</v>
      </c>
      <c r="C2" s="2"/>
      <c r="J2" s="1" t="s">
        <v>32</v>
      </c>
    </row>
    <row r="3" spans="2:16" x14ac:dyDescent="0.4">
      <c r="B3" s="1" t="s">
        <v>26</v>
      </c>
      <c r="C3" s="1" t="s">
        <v>25</v>
      </c>
      <c r="D3" s="1" t="s">
        <v>27</v>
      </c>
      <c r="E3" s="1">
        <v>2016</v>
      </c>
      <c r="F3" s="1">
        <v>2017</v>
      </c>
      <c r="G3" s="1">
        <v>2018</v>
      </c>
      <c r="H3" s="1">
        <v>2019</v>
      </c>
      <c r="J3" s="1" t="s">
        <v>26</v>
      </c>
      <c r="K3" s="1" t="s">
        <v>25</v>
      </c>
      <c r="L3" s="1" t="s">
        <v>27</v>
      </c>
      <c r="M3" s="1">
        <v>2016</v>
      </c>
      <c r="N3" s="1">
        <v>2017</v>
      </c>
      <c r="O3" s="1">
        <v>2018</v>
      </c>
      <c r="P3" s="1">
        <v>2019</v>
      </c>
    </row>
    <row r="4" spans="2:16" x14ac:dyDescent="0.4">
      <c r="B4" s="1" t="s">
        <v>63</v>
      </c>
      <c r="C4" s="2">
        <v>31320</v>
      </c>
      <c r="D4" s="1">
        <f>DATEDIF(C4,$C$1,"y")</f>
        <v>33</v>
      </c>
      <c r="F4" s="1">
        <v>1.76</v>
      </c>
      <c r="G4" s="3">
        <v>5.36</v>
      </c>
      <c r="H4" s="3">
        <f>((G4*0.6)+(F4*0.3)+(E4*0.1))*0.9+0.05*(32-D4)</f>
        <v>3.3196000000000003</v>
      </c>
      <c r="J4" s="1" t="s">
        <v>88</v>
      </c>
      <c r="K4" s="2">
        <v>32346</v>
      </c>
      <c r="L4" s="1">
        <f>DATEDIF(K4,$C$1,"y")</f>
        <v>30</v>
      </c>
      <c r="M4" s="1">
        <v>3.69</v>
      </c>
      <c r="O4" s="1">
        <v>5.26</v>
      </c>
      <c r="P4" s="3">
        <f>((O4*0.6)+(N4*0.3)+(M4*0.1))*0.9+0.05*(32-L4)</f>
        <v>3.2724999999999995</v>
      </c>
    </row>
    <row r="5" spans="2:16" x14ac:dyDescent="0.4">
      <c r="B5" s="1" t="s">
        <v>64</v>
      </c>
      <c r="C5" s="2">
        <v>32729</v>
      </c>
      <c r="D5" s="1">
        <f t="shared" ref="D5:D23" si="0">DATEDIF(C5,$C$1,"y")</f>
        <v>29</v>
      </c>
      <c r="E5" s="1">
        <v>0.05</v>
      </c>
      <c r="F5" s="1">
        <v>4</v>
      </c>
      <c r="G5" s="3">
        <v>4.4800000000000004</v>
      </c>
      <c r="H5" s="3">
        <f t="shared" ref="H5:H23" si="1">((G5*0.6)+(F5*0.3)+(E5*0.1))*0.9+0.05*(32-D5)</f>
        <v>3.6536999999999997</v>
      </c>
      <c r="J5" s="1" t="s">
        <v>89</v>
      </c>
      <c r="K5" s="2">
        <v>33463</v>
      </c>
      <c r="L5" s="1">
        <f t="shared" ref="L5:L14" si="2">DATEDIF(K5,$C$1,"y")</f>
        <v>27</v>
      </c>
      <c r="M5" s="1">
        <v>0.69</v>
      </c>
      <c r="N5" s="1">
        <v>3.48</v>
      </c>
      <c r="O5" s="1">
        <v>3.38</v>
      </c>
      <c r="P5" s="3">
        <f t="shared" ref="P5:P14" si="3">((O5*0.6)+(N5*0.3)+(M5*0.1))*0.9+0.05*(32-L5)</f>
        <v>3.0769000000000002</v>
      </c>
    </row>
    <row r="6" spans="2:16" x14ac:dyDescent="0.4">
      <c r="B6" s="1" t="s">
        <v>65</v>
      </c>
      <c r="C6" s="2">
        <v>32197</v>
      </c>
      <c r="D6" s="1">
        <f t="shared" si="0"/>
        <v>31</v>
      </c>
      <c r="E6" s="1">
        <v>1.91</v>
      </c>
      <c r="F6" s="1">
        <v>0.22</v>
      </c>
      <c r="G6" s="3">
        <v>4.13</v>
      </c>
      <c r="H6" s="3">
        <f t="shared" si="1"/>
        <v>2.5114999999999994</v>
      </c>
      <c r="J6" s="1" t="s">
        <v>90</v>
      </c>
      <c r="K6" s="2">
        <v>32840</v>
      </c>
      <c r="L6" s="1">
        <f t="shared" si="2"/>
        <v>29</v>
      </c>
      <c r="M6" s="1">
        <v>-7.0000000000000007E-2</v>
      </c>
      <c r="N6" s="1">
        <v>1.67</v>
      </c>
      <c r="O6" s="1">
        <v>2.41</v>
      </c>
      <c r="P6" s="3">
        <f t="shared" si="3"/>
        <v>1.8960000000000004</v>
      </c>
    </row>
    <row r="7" spans="2:16" x14ac:dyDescent="0.4">
      <c r="B7" s="1" t="s">
        <v>66</v>
      </c>
      <c r="C7" s="2">
        <v>31836</v>
      </c>
      <c r="D7" s="1">
        <f t="shared" si="0"/>
        <v>32</v>
      </c>
      <c r="E7" s="1">
        <v>5.5</v>
      </c>
      <c r="F7" s="1">
        <v>6.68</v>
      </c>
      <c r="G7" s="3">
        <v>3.8</v>
      </c>
      <c r="H7" s="3">
        <f t="shared" si="1"/>
        <v>4.3506</v>
      </c>
      <c r="J7" s="1" t="s">
        <v>91</v>
      </c>
      <c r="K7" s="2">
        <v>33012</v>
      </c>
      <c r="L7" s="1">
        <f t="shared" si="2"/>
        <v>29</v>
      </c>
      <c r="M7" s="1">
        <v>0.27</v>
      </c>
      <c r="N7" s="1">
        <v>-0.15</v>
      </c>
      <c r="O7" s="1">
        <v>2.2599999999999998</v>
      </c>
      <c r="P7" s="3">
        <f t="shared" si="3"/>
        <v>1.3542000000000001</v>
      </c>
    </row>
    <row r="8" spans="2:16" x14ac:dyDescent="0.4">
      <c r="B8" s="1" t="s">
        <v>67</v>
      </c>
      <c r="C8" s="2">
        <v>33091</v>
      </c>
      <c r="D8" s="1">
        <f t="shared" si="0"/>
        <v>28</v>
      </c>
      <c r="E8" s="1">
        <v>1.36</v>
      </c>
      <c r="F8" s="1">
        <f>0.88+0.12</f>
        <v>1</v>
      </c>
      <c r="G8" s="3">
        <v>3.05</v>
      </c>
      <c r="H8" s="3">
        <f t="shared" si="1"/>
        <v>2.2394000000000003</v>
      </c>
      <c r="J8" s="1" t="s">
        <v>92</v>
      </c>
      <c r="K8" s="2">
        <v>32840</v>
      </c>
      <c r="L8" s="1">
        <f t="shared" si="2"/>
        <v>29</v>
      </c>
      <c r="O8" s="1">
        <v>1.88</v>
      </c>
      <c r="P8" s="3">
        <f t="shared" si="3"/>
        <v>1.1652</v>
      </c>
    </row>
    <row r="9" spans="2:16" x14ac:dyDescent="0.4">
      <c r="B9" s="1" t="s">
        <v>68</v>
      </c>
      <c r="C9" s="2">
        <v>30207</v>
      </c>
      <c r="D9" s="1">
        <f t="shared" si="0"/>
        <v>36</v>
      </c>
      <c r="E9" s="1">
        <v>2.48</v>
      </c>
      <c r="F9" s="1">
        <v>0.06</v>
      </c>
      <c r="G9" s="3">
        <v>1.51</v>
      </c>
      <c r="H9" s="3">
        <f t="shared" si="1"/>
        <v>0.8548</v>
      </c>
      <c r="J9" s="1" t="s">
        <v>82</v>
      </c>
      <c r="K9" s="2">
        <v>30038</v>
      </c>
      <c r="L9" s="1">
        <f t="shared" si="2"/>
        <v>37</v>
      </c>
      <c r="M9" s="1">
        <v>0.12</v>
      </c>
      <c r="N9" s="1">
        <v>1.07</v>
      </c>
      <c r="O9" s="1">
        <v>1.68</v>
      </c>
      <c r="P9" s="3">
        <f t="shared" si="3"/>
        <v>0.95690000000000008</v>
      </c>
    </row>
    <row r="10" spans="2:16" x14ac:dyDescent="0.4">
      <c r="B10" s="1" t="s">
        <v>69</v>
      </c>
      <c r="C10" s="2">
        <v>34337</v>
      </c>
      <c r="D10" s="1">
        <f t="shared" si="0"/>
        <v>25</v>
      </c>
      <c r="F10" s="1">
        <v>0.45</v>
      </c>
      <c r="G10" s="3">
        <v>1.31</v>
      </c>
      <c r="H10" s="3">
        <f t="shared" si="1"/>
        <v>1.1789000000000001</v>
      </c>
      <c r="J10" s="1" t="s">
        <v>83</v>
      </c>
      <c r="K10" s="2">
        <v>30510</v>
      </c>
      <c r="L10" s="1">
        <f t="shared" si="2"/>
        <v>35</v>
      </c>
      <c r="M10" s="1">
        <v>1.94</v>
      </c>
      <c r="N10" s="1">
        <v>-0.1</v>
      </c>
      <c r="O10" s="1">
        <v>0.83</v>
      </c>
      <c r="P10" s="3">
        <f t="shared" si="3"/>
        <v>0.44579999999999997</v>
      </c>
    </row>
    <row r="11" spans="2:16" x14ac:dyDescent="0.4">
      <c r="B11" s="1" t="s">
        <v>70</v>
      </c>
      <c r="C11" s="2">
        <v>30847</v>
      </c>
      <c r="D11" s="1">
        <f t="shared" si="0"/>
        <v>35</v>
      </c>
      <c r="E11" s="1">
        <v>0.32</v>
      </c>
      <c r="F11" s="1">
        <v>1.65</v>
      </c>
      <c r="G11" s="3">
        <v>1.27</v>
      </c>
      <c r="H11" s="3">
        <f t="shared" si="1"/>
        <v>1.0101</v>
      </c>
      <c r="J11" s="1" t="s">
        <v>81</v>
      </c>
      <c r="K11" s="2">
        <v>31184</v>
      </c>
      <c r="L11" s="1">
        <f t="shared" si="2"/>
        <v>34</v>
      </c>
      <c r="M11" s="1">
        <v>2.4</v>
      </c>
      <c r="N11" s="1">
        <v>0.21</v>
      </c>
      <c r="O11" s="1">
        <v>0.71</v>
      </c>
      <c r="P11" s="3">
        <f t="shared" si="3"/>
        <v>0.55610000000000004</v>
      </c>
    </row>
    <row r="12" spans="2:16" x14ac:dyDescent="0.4">
      <c r="B12" s="1" t="s">
        <v>71</v>
      </c>
      <c r="C12" s="2">
        <v>31845</v>
      </c>
      <c r="D12" s="1">
        <f t="shared" si="0"/>
        <v>32</v>
      </c>
      <c r="E12" s="1">
        <v>2.64</v>
      </c>
      <c r="F12" s="1">
        <v>0.86</v>
      </c>
      <c r="G12" s="3">
        <v>0.7</v>
      </c>
      <c r="H12" s="3">
        <f t="shared" si="1"/>
        <v>0.8478</v>
      </c>
      <c r="J12" s="1" t="s">
        <v>93</v>
      </c>
      <c r="K12" s="2">
        <v>34706</v>
      </c>
      <c r="L12" s="1">
        <f t="shared" si="2"/>
        <v>24</v>
      </c>
      <c r="O12" s="1">
        <v>0.56000000000000005</v>
      </c>
      <c r="P12" s="3">
        <f t="shared" si="3"/>
        <v>0.70240000000000002</v>
      </c>
    </row>
    <row r="13" spans="2:16" x14ac:dyDescent="0.4">
      <c r="B13" s="1" t="s">
        <v>72</v>
      </c>
      <c r="C13" s="2">
        <v>34374</v>
      </c>
      <c r="D13" s="1">
        <f t="shared" si="0"/>
        <v>25</v>
      </c>
      <c r="E13" s="1">
        <v>-0.31</v>
      </c>
      <c r="F13" s="1">
        <v>0.63</v>
      </c>
      <c r="G13" s="3">
        <f>-1.09+0.67</f>
        <v>-0.42000000000000004</v>
      </c>
      <c r="H13" s="3">
        <f t="shared" si="1"/>
        <v>0.26540000000000002</v>
      </c>
      <c r="J13" s="1" t="s">
        <v>94</v>
      </c>
      <c r="K13" s="2">
        <v>30066</v>
      </c>
      <c r="L13" s="1">
        <f t="shared" si="2"/>
        <v>37</v>
      </c>
      <c r="M13" s="1">
        <v>1.67</v>
      </c>
      <c r="N13" s="1">
        <v>-0.69</v>
      </c>
      <c r="O13" s="1">
        <v>0.51</v>
      </c>
      <c r="P13" s="3">
        <f t="shared" si="3"/>
        <v>-1.0599999999999971E-2</v>
      </c>
    </row>
    <row r="14" spans="2:16" x14ac:dyDescent="0.4">
      <c r="B14" s="1" t="s">
        <v>73</v>
      </c>
      <c r="C14" s="2">
        <v>33942</v>
      </c>
      <c r="D14" s="1">
        <f t="shared" si="0"/>
        <v>26</v>
      </c>
      <c r="E14" s="1">
        <v>0.51</v>
      </c>
      <c r="F14" s="1">
        <v>-0.24</v>
      </c>
      <c r="G14" s="3">
        <v>0.38</v>
      </c>
      <c r="H14" s="3">
        <f t="shared" si="1"/>
        <v>0.48630000000000001</v>
      </c>
      <c r="J14" s="1" t="s">
        <v>80</v>
      </c>
      <c r="K14" s="2">
        <v>30042</v>
      </c>
      <c r="L14" s="1">
        <f t="shared" si="2"/>
        <v>37</v>
      </c>
      <c r="M14" s="1">
        <v>0.32</v>
      </c>
      <c r="N14" s="1">
        <v>1.91</v>
      </c>
      <c r="O14" s="1">
        <v>0.26</v>
      </c>
      <c r="P14" s="3">
        <f t="shared" si="3"/>
        <v>0.43490000000000006</v>
      </c>
    </row>
    <row r="15" spans="2:16" x14ac:dyDescent="0.4">
      <c r="B15" s="1" t="s">
        <v>74</v>
      </c>
      <c r="C15" s="2">
        <v>32088</v>
      </c>
      <c r="D15" s="1">
        <f t="shared" si="0"/>
        <v>31</v>
      </c>
      <c r="E15" s="1">
        <v>1.37</v>
      </c>
      <c r="F15" s="1">
        <v>-0.19</v>
      </c>
      <c r="G15" s="3">
        <v>0.24</v>
      </c>
      <c r="H15" s="3">
        <f t="shared" si="1"/>
        <v>0.25159999999999999</v>
      </c>
      <c r="J15" s="1" t="s">
        <v>95</v>
      </c>
      <c r="K15" s="2">
        <v>31993</v>
      </c>
      <c r="L15" s="1">
        <f t="shared" ref="L15:L28" si="4">DATEDIF(K15,$C$1,"y")</f>
        <v>31</v>
      </c>
      <c r="O15" s="1">
        <v>0.13</v>
      </c>
      <c r="P15" s="3">
        <f t="shared" ref="P15:P28" si="5">((O15*0.6)+(N15*0.3)+(M15*0.1))*0.9+0.05*(32-L15)</f>
        <v>0.1202</v>
      </c>
    </row>
    <row r="16" spans="2:16" x14ac:dyDescent="0.4">
      <c r="B16" s="1" t="s">
        <v>75</v>
      </c>
      <c r="C16" s="2">
        <v>31618</v>
      </c>
      <c r="D16" s="1">
        <f t="shared" si="0"/>
        <v>32</v>
      </c>
      <c r="E16" s="1">
        <v>1.79</v>
      </c>
      <c r="F16" s="1">
        <v>1.3</v>
      </c>
      <c r="G16" s="3">
        <v>0.17</v>
      </c>
      <c r="H16" s="3">
        <f t="shared" si="1"/>
        <v>0.6039000000000001</v>
      </c>
      <c r="J16" s="1" t="s">
        <v>96</v>
      </c>
      <c r="K16" s="2">
        <v>33879</v>
      </c>
      <c r="L16" s="1">
        <f t="shared" si="4"/>
        <v>26</v>
      </c>
      <c r="M16" s="1">
        <v>0.34</v>
      </c>
      <c r="N16" s="1">
        <v>1.26</v>
      </c>
      <c r="O16" s="1">
        <v>0.11</v>
      </c>
      <c r="P16" s="3">
        <f t="shared" si="5"/>
        <v>0.73019999999999996</v>
      </c>
    </row>
    <row r="17" spans="2:16" x14ac:dyDescent="0.4">
      <c r="B17" s="1" t="s">
        <v>76</v>
      </c>
      <c r="C17" s="2">
        <v>30894</v>
      </c>
      <c r="D17" s="1">
        <f t="shared" si="0"/>
        <v>34</v>
      </c>
      <c r="E17" s="1">
        <v>0.2</v>
      </c>
      <c r="F17" s="1">
        <v>0.15</v>
      </c>
      <c r="G17" s="3">
        <v>0.1</v>
      </c>
      <c r="H17" s="3">
        <f t="shared" si="1"/>
        <v>1.2499999999999997E-2</v>
      </c>
      <c r="J17" s="1" t="s">
        <v>97</v>
      </c>
      <c r="K17" s="2">
        <v>30964</v>
      </c>
      <c r="L17" s="1">
        <f t="shared" si="4"/>
        <v>34</v>
      </c>
      <c r="M17" s="1">
        <f>-0.63-0.38</f>
        <v>-1.01</v>
      </c>
      <c r="N17" s="1">
        <v>0.55000000000000004</v>
      </c>
      <c r="O17" s="1">
        <v>0.01</v>
      </c>
      <c r="P17" s="3">
        <f t="shared" si="5"/>
        <v>-3.6999999999999991E-2</v>
      </c>
    </row>
    <row r="18" spans="2:16" x14ac:dyDescent="0.4">
      <c r="B18" s="1" t="s">
        <v>77</v>
      </c>
      <c r="C18" s="2">
        <v>32275</v>
      </c>
      <c r="D18" s="1">
        <f t="shared" si="0"/>
        <v>31</v>
      </c>
      <c r="E18" s="1">
        <v>0.41</v>
      </c>
      <c r="G18" s="3">
        <v>0.09</v>
      </c>
      <c r="H18" s="3">
        <f t="shared" si="1"/>
        <v>0.13550000000000001</v>
      </c>
      <c r="J18" s="1" t="s">
        <v>98</v>
      </c>
      <c r="K18" s="2">
        <v>35242</v>
      </c>
      <c r="L18" s="1">
        <f t="shared" si="4"/>
        <v>23</v>
      </c>
      <c r="O18" s="1">
        <v>0.01</v>
      </c>
      <c r="P18" s="3">
        <f t="shared" si="5"/>
        <v>0.45540000000000003</v>
      </c>
    </row>
    <row r="19" spans="2:16" x14ac:dyDescent="0.4">
      <c r="B19" s="1" t="s">
        <v>78</v>
      </c>
      <c r="C19" s="2">
        <v>32153</v>
      </c>
      <c r="D19" s="1">
        <f t="shared" si="0"/>
        <v>31</v>
      </c>
      <c r="E19" s="1">
        <v>0.62</v>
      </c>
      <c r="F19" s="1">
        <v>-0.14000000000000001</v>
      </c>
      <c r="G19" s="3">
        <v>0.06</v>
      </c>
      <c r="H19" s="3">
        <f t="shared" si="1"/>
        <v>0.10039999999999999</v>
      </c>
      <c r="J19" s="1" t="s">
        <v>99</v>
      </c>
      <c r="K19" s="2">
        <v>32463</v>
      </c>
      <c r="L19" s="1">
        <f t="shared" si="4"/>
        <v>30</v>
      </c>
      <c r="M19" s="1">
        <v>0.39</v>
      </c>
      <c r="N19" s="1">
        <v>-0.34</v>
      </c>
      <c r="O19" s="1">
        <v>-0.04</v>
      </c>
      <c r="P19" s="3">
        <f t="shared" si="5"/>
        <v>2.1700000000000011E-2</v>
      </c>
    </row>
    <row r="20" spans="2:16" x14ac:dyDescent="0.4">
      <c r="B20" s="1" t="s">
        <v>79</v>
      </c>
      <c r="C20" s="2">
        <v>35457</v>
      </c>
      <c r="D20" s="1">
        <f t="shared" si="0"/>
        <v>22</v>
      </c>
      <c r="G20" s="3">
        <v>0.03</v>
      </c>
      <c r="H20" s="3">
        <f t="shared" si="1"/>
        <v>0.51619999999999999</v>
      </c>
      <c r="J20" s="1" t="s">
        <v>100</v>
      </c>
      <c r="K20" s="2">
        <v>36241</v>
      </c>
      <c r="L20" s="1">
        <f t="shared" si="4"/>
        <v>20</v>
      </c>
      <c r="O20" s="1">
        <v>-0.06</v>
      </c>
      <c r="P20" s="3">
        <f t="shared" si="5"/>
        <v>0.5676000000000001</v>
      </c>
    </row>
    <row r="21" spans="2:16" x14ac:dyDescent="0.4">
      <c r="B21" s="1" t="s">
        <v>85</v>
      </c>
      <c r="C21" s="2">
        <v>32510</v>
      </c>
      <c r="D21" s="1">
        <f t="shared" si="0"/>
        <v>30</v>
      </c>
      <c r="G21" s="3">
        <v>-0.03</v>
      </c>
      <c r="H21" s="3">
        <f t="shared" si="1"/>
        <v>8.3800000000000013E-2</v>
      </c>
      <c r="J21" s="1" t="s">
        <v>101</v>
      </c>
      <c r="K21" s="2">
        <v>33659</v>
      </c>
      <c r="L21" s="1">
        <f t="shared" si="4"/>
        <v>27</v>
      </c>
      <c r="M21" s="1">
        <v>0.52</v>
      </c>
      <c r="O21" s="1">
        <v>-0.09</v>
      </c>
      <c r="P21" s="3">
        <f t="shared" si="5"/>
        <v>0.2482</v>
      </c>
    </row>
    <row r="22" spans="2:16" x14ac:dyDescent="0.4">
      <c r="B22" s="1" t="s">
        <v>86</v>
      </c>
      <c r="C22" s="2">
        <v>29788</v>
      </c>
      <c r="D22" s="1">
        <f t="shared" si="0"/>
        <v>37</v>
      </c>
      <c r="G22" s="3">
        <v>-0.13</v>
      </c>
      <c r="H22" s="3">
        <f t="shared" si="1"/>
        <v>-0.32019999999999998</v>
      </c>
      <c r="J22" s="1" t="s">
        <v>102</v>
      </c>
      <c r="K22" s="2">
        <v>35348</v>
      </c>
      <c r="L22" s="1">
        <f t="shared" si="4"/>
        <v>22</v>
      </c>
      <c r="M22" s="1">
        <v>-0.51</v>
      </c>
      <c r="O22" s="1">
        <v>-0.13</v>
      </c>
      <c r="P22" s="3">
        <f t="shared" si="5"/>
        <v>0.38390000000000002</v>
      </c>
    </row>
    <row r="23" spans="2:16" x14ac:dyDescent="0.4">
      <c r="B23" s="1" t="s">
        <v>87</v>
      </c>
      <c r="C23" s="2">
        <v>33887</v>
      </c>
      <c r="D23" s="1">
        <f t="shared" si="0"/>
        <v>26</v>
      </c>
      <c r="E23" s="1">
        <v>-0.11</v>
      </c>
      <c r="F23" s="1">
        <v>0.02</v>
      </c>
      <c r="G23" s="3">
        <v>-0.9</v>
      </c>
      <c r="H23" s="3">
        <f t="shared" si="1"/>
        <v>-0.1905</v>
      </c>
      <c r="J23" s="1" t="s">
        <v>103</v>
      </c>
      <c r="K23" s="2">
        <v>36322</v>
      </c>
      <c r="L23" s="1">
        <f t="shared" si="4"/>
        <v>20</v>
      </c>
      <c r="O23" s="1">
        <v>-0.16</v>
      </c>
      <c r="P23" s="3">
        <f t="shared" si="5"/>
        <v>0.51360000000000006</v>
      </c>
    </row>
    <row r="24" spans="2:16" x14ac:dyDescent="0.4">
      <c r="J24" s="1" t="s">
        <v>84</v>
      </c>
      <c r="K24" s="2">
        <v>33169</v>
      </c>
      <c r="L24" s="1">
        <f t="shared" si="4"/>
        <v>28</v>
      </c>
      <c r="O24" s="1">
        <v>-0.19</v>
      </c>
      <c r="P24" s="3">
        <f t="shared" si="5"/>
        <v>9.7400000000000014E-2</v>
      </c>
    </row>
    <row r="25" spans="2:16" x14ac:dyDescent="0.4">
      <c r="J25" s="1" t="s">
        <v>104</v>
      </c>
      <c r="K25" s="2">
        <v>34003</v>
      </c>
      <c r="L25" s="1">
        <f t="shared" si="4"/>
        <v>26</v>
      </c>
      <c r="M25" s="1">
        <v>1.3</v>
      </c>
      <c r="N25" s="1">
        <v>0.02</v>
      </c>
      <c r="O25" s="1">
        <v>-0.32</v>
      </c>
      <c r="P25" s="3">
        <f t="shared" si="5"/>
        <v>0.24960000000000004</v>
      </c>
    </row>
    <row r="26" spans="2:16" x14ac:dyDescent="0.4">
      <c r="J26" s="1" t="s">
        <v>105</v>
      </c>
      <c r="K26" s="2">
        <v>30905</v>
      </c>
      <c r="L26" s="1">
        <f t="shared" si="4"/>
        <v>34</v>
      </c>
      <c r="M26" s="1">
        <v>0.05</v>
      </c>
      <c r="N26" s="1">
        <v>0.35</v>
      </c>
      <c r="O26" s="1">
        <f>-0.38-0.19</f>
        <v>-0.57000000000000006</v>
      </c>
      <c r="P26" s="3">
        <f t="shared" si="5"/>
        <v>-0.30880000000000007</v>
      </c>
    </row>
    <row r="27" spans="2:16" x14ac:dyDescent="0.4">
      <c r="J27" s="1" t="s">
        <v>106</v>
      </c>
      <c r="K27" s="2">
        <v>32100</v>
      </c>
      <c r="L27" s="1">
        <f t="shared" si="4"/>
        <v>31</v>
      </c>
      <c r="M27" s="1">
        <v>0.28000000000000003</v>
      </c>
      <c r="N27" s="1">
        <v>0.87</v>
      </c>
      <c r="O27" s="1">
        <v>-0.44</v>
      </c>
      <c r="P27" s="3">
        <f t="shared" si="5"/>
        <v>7.2500000000000009E-2</v>
      </c>
    </row>
    <row r="28" spans="2:16" x14ac:dyDescent="0.4">
      <c r="J28" s="1" t="s">
        <v>107</v>
      </c>
      <c r="K28" s="2">
        <v>35978</v>
      </c>
      <c r="L28" s="1">
        <f t="shared" si="4"/>
        <v>20</v>
      </c>
      <c r="O28" s="1">
        <v>-0.62</v>
      </c>
      <c r="P28" s="3">
        <f t="shared" si="5"/>
        <v>0.2652000000000001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90D3B-32A8-4EA7-AF9D-9A3FB72F348F}">
  <dimension ref="B1:P30"/>
  <sheetViews>
    <sheetView topLeftCell="A13" workbookViewId="0">
      <selection activeCell="H23" sqref="H23:H24"/>
    </sheetView>
  </sheetViews>
  <sheetFormatPr defaultRowHeight="17.399999999999999" x14ac:dyDescent="0.4"/>
  <cols>
    <col min="1" max="2" width="8.796875" style="1"/>
    <col min="3" max="3" width="10.8984375" style="1" bestFit="1" customWidth="1"/>
    <col min="4" max="10" width="8.796875" style="1"/>
    <col min="11" max="11" width="11.59765625" style="1" customWidth="1"/>
    <col min="12" max="16384" width="8.796875" style="1"/>
  </cols>
  <sheetData>
    <row r="1" spans="2:16" x14ac:dyDescent="0.4">
      <c r="B1" s="1" t="s">
        <v>36</v>
      </c>
      <c r="C1" s="2">
        <v>43647</v>
      </c>
    </row>
    <row r="2" spans="2:16" x14ac:dyDescent="0.4">
      <c r="C2" s="2"/>
    </row>
    <row r="3" spans="2:16" x14ac:dyDescent="0.4">
      <c r="B3" s="1" t="s">
        <v>26</v>
      </c>
      <c r="C3" s="1" t="s">
        <v>25</v>
      </c>
      <c r="D3" s="1" t="s">
        <v>27</v>
      </c>
      <c r="E3" s="1">
        <v>2016</v>
      </c>
      <c r="F3" s="1">
        <v>2017</v>
      </c>
      <c r="G3" s="1">
        <v>2018</v>
      </c>
      <c r="H3" s="1">
        <v>2019</v>
      </c>
      <c r="J3" s="1" t="s">
        <v>26</v>
      </c>
      <c r="K3" s="1" t="s">
        <v>25</v>
      </c>
      <c r="L3" s="1" t="s">
        <v>27</v>
      </c>
      <c r="M3" s="1">
        <v>2016</v>
      </c>
      <c r="N3" s="1">
        <v>2017</v>
      </c>
      <c r="O3" s="1">
        <v>2018</v>
      </c>
      <c r="P3" s="1">
        <v>2019</v>
      </c>
    </row>
    <row r="4" spans="2:16" x14ac:dyDescent="0.4">
      <c r="B4" s="1" t="s">
        <v>0</v>
      </c>
      <c r="C4" s="2">
        <v>32408</v>
      </c>
      <c r="D4" s="1">
        <f>DATEDIF(C4,$C$1,"y")</f>
        <v>30</v>
      </c>
      <c r="E4" s="3">
        <v>5.37</v>
      </c>
      <c r="F4" s="3">
        <v>7.37</v>
      </c>
      <c r="G4" s="3">
        <v>6.25</v>
      </c>
      <c r="H4" s="3">
        <f>((G4*0.6)+(F4*0.3)+(E4*0.1))*0.9+0.05*(32-D4)</f>
        <v>5.9481999999999999</v>
      </c>
      <c r="J4" s="1" t="s">
        <v>37</v>
      </c>
      <c r="K4" s="2">
        <v>31943</v>
      </c>
      <c r="L4" s="1">
        <f>DATEDIF(K4,$C$1,"y")</f>
        <v>32</v>
      </c>
      <c r="M4" s="1">
        <v>2.69</v>
      </c>
      <c r="N4" s="1">
        <v>2.33</v>
      </c>
      <c r="O4" s="1">
        <v>6.81</v>
      </c>
      <c r="P4" s="3">
        <f>((O4*0.6)+(N4*0.3)+(M4*0.1))*0.9+0.05*(32-L4)</f>
        <v>4.5485999999999995</v>
      </c>
    </row>
    <row r="5" spans="2:16" x14ac:dyDescent="0.4">
      <c r="B5" s="1" t="s">
        <v>1</v>
      </c>
      <c r="C5" s="2">
        <v>32201</v>
      </c>
      <c r="D5" s="1">
        <f t="shared" ref="D5:D24" si="0">DATEDIF(C5,$C$1,"y")</f>
        <v>31</v>
      </c>
      <c r="E5" s="3">
        <v>0.08</v>
      </c>
      <c r="F5" s="3">
        <v>2.85</v>
      </c>
      <c r="G5" s="3">
        <v>4.51</v>
      </c>
      <c r="H5" s="3">
        <f t="shared" ref="H5:H24" si="1">((G5*0.6)+(F5*0.3)+(E5*0.1))*0.9+0.05*(32-D5)</f>
        <v>3.2620999999999998</v>
      </c>
      <c r="J5" s="1" t="s">
        <v>38</v>
      </c>
      <c r="K5" s="2">
        <v>32382</v>
      </c>
      <c r="L5" s="1">
        <f t="shared" ref="L5:L18" si="2">DATEDIF(K5,$C$1,"y")</f>
        <v>30</v>
      </c>
      <c r="O5" s="1">
        <v>4.12</v>
      </c>
      <c r="P5" s="3">
        <f>((O5*0.6)+(N5*0.3)+(M5*0.1))*0.9+0.05*(32-L5)</f>
        <v>2.3248000000000002</v>
      </c>
    </row>
    <row r="6" spans="2:16" x14ac:dyDescent="0.4">
      <c r="B6" s="1" t="s">
        <v>2</v>
      </c>
      <c r="C6" s="2">
        <v>33111</v>
      </c>
      <c r="D6" s="1">
        <f t="shared" si="0"/>
        <v>28</v>
      </c>
      <c r="E6" s="3">
        <v>1.27</v>
      </c>
      <c r="F6" s="3">
        <v>0.62</v>
      </c>
      <c r="G6" s="3">
        <v>4.05</v>
      </c>
      <c r="H6" s="3">
        <f t="shared" si="1"/>
        <v>2.6686999999999999</v>
      </c>
      <c r="J6" s="1" t="s">
        <v>39</v>
      </c>
      <c r="K6" s="2">
        <v>32510</v>
      </c>
      <c r="L6" s="1">
        <f t="shared" si="2"/>
        <v>30</v>
      </c>
      <c r="M6" s="1">
        <v>0.26</v>
      </c>
      <c r="N6" s="1">
        <v>1.23</v>
      </c>
      <c r="O6" s="1">
        <v>3.91</v>
      </c>
      <c r="P6" s="3">
        <f t="shared" ref="P6:P18" si="3">((O6*0.6)+(N6*0.3)+(M6*0.1))*0.9+0.05*(32-L6)</f>
        <v>2.5669</v>
      </c>
    </row>
    <row r="7" spans="2:16" x14ac:dyDescent="0.4">
      <c r="B7" s="1" t="s">
        <v>3</v>
      </c>
      <c r="C7" s="2">
        <v>31127</v>
      </c>
      <c r="D7" s="1">
        <f t="shared" si="0"/>
        <v>34</v>
      </c>
      <c r="E7" s="3">
        <v>4.41</v>
      </c>
      <c r="F7" s="3">
        <v>2.74</v>
      </c>
      <c r="G7" s="3">
        <v>3.57</v>
      </c>
      <c r="H7" s="3">
        <f t="shared" si="1"/>
        <v>2.9645000000000001</v>
      </c>
      <c r="J7" s="1" t="s">
        <v>16</v>
      </c>
      <c r="K7" s="2">
        <v>34712</v>
      </c>
      <c r="L7" s="1">
        <f t="shared" si="2"/>
        <v>24</v>
      </c>
      <c r="M7" s="1">
        <v>0.03</v>
      </c>
      <c r="N7" s="1">
        <v>3.22</v>
      </c>
      <c r="O7" s="1">
        <v>2.95</v>
      </c>
      <c r="P7" s="3">
        <f t="shared" si="3"/>
        <v>2.8651</v>
      </c>
    </row>
    <row r="8" spans="2:16" x14ac:dyDescent="0.4">
      <c r="B8" s="1" t="s">
        <v>4</v>
      </c>
      <c r="C8" s="2">
        <v>33124</v>
      </c>
      <c r="D8" s="1">
        <f t="shared" si="0"/>
        <v>28</v>
      </c>
      <c r="E8" s="3">
        <v>4.71</v>
      </c>
      <c r="F8" s="3">
        <v>6.8</v>
      </c>
      <c r="G8" s="3">
        <v>3.4</v>
      </c>
      <c r="H8" s="3">
        <f t="shared" si="1"/>
        <v>4.2959000000000005</v>
      </c>
      <c r="J8" s="1" t="s">
        <v>40</v>
      </c>
      <c r="K8" s="2">
        <v>35864</v>
      </c>
      <c r="L8" s="1">
        <f t="shared" si="2"/>
        <v>21</v>
      </c>
      <c r="N8" s="1">
        <v>-0.2</v>
      </c>
      <c r="O8" s="1">
        <v>1.72</v>
      </c>
      <c r="P8" s="3">
        <f t="shared" si="3"/>
        <v>1.4248000000000001</v>
      </c>
    </row>
    <row r="9" spans="2:16" x14ac:dyDescent="0.4">
      <c r="B9" s="1" t="s">
        <v>5</v>
      </c>
      <c r="C9" s="2">
        <v>31087</v>
      </c>
      <c r="D9" s="1">
        <f t="shared" si="0"/>
        <v>34</v>
      </c>
      <c r="E9" s="3">
        <v>1.76</v>
      </c>
      <c r="F9" s="3">
        <v>0.31</v>
      </c>
      <c r="G9" s="3">
        <v>3.34</v>
      </c>
      <c r="H9" s="3">
        <f t="shared" si="1"/>
        <v>1.9457</v>
      </c>
      <c r="J9" s="1" t="s">
        <v>19</v>
      </c>
      <c r="K9" s="2">
        <v>35735</v>
      </c>
      <c r="L9" s="1">
        <f t="shared" si="2"/>
        <v>21</v>
      </c>
      <c r="N9" s="1">
        <v>0.24</v>
      </c>
      <c r="O9" s="1">
        <v>1.32</v>
      </c>
      <c r="P9" s="3">
        <f t="shared" si="3"/>
        <v>1.3275999999999999</v>
      </c>
    </row>
    <row r="10" spans="2:16" x14ac:dyDescent="0.4">
      <c r="B10" s="1" t="s">
        <v>6</v>
      </c>
      <c r="C10" s="2">
        <v>31714</v>
      </c>
      <c r="D10" s="1">
        <f t="shared" si="0"/>
        <v>32</v>
      </c>
      <c r="E10" s="3">
        <v>3.99</v>
      </c>
      <c r="F10" s="3">
        <v>3.89</v>
      </c>
      <c r="G10" s="3">
        <v>3.2</v>
      </c>
      <c r="H10" s="3">
        <f t="shared" si="1"/>
        <v>3.1374</v>
      </c>
      <c r="J10" s="1" t="s">
        <v>41</v>
      </c>
      <c r="K10" s="2">
        <v>29628</v>
      </c>
      <c r="L10" s="1">
        <f t="shared" si="2"/>
        <v>38</v>
      </c>
      <c r="M10" s="1">
        <v>0.22</v>
      </c>
      <c r="N10" s="1">
        <v>0.89</v>
      </c>
      <c r="O10" s="1">
        <v>1.21</v>
      </c>
      <c r="P10" s="3">
        <f t="shared" si="3"/>
        <v>0.61349999999999993</v>
      </c>
    </row>
    <row r="11" spans="2:16" x14ac:dyDescent="0.4">
      <c r="B11" s="1" t="s">
        <v>7</v>
      </c>
      <c r="C11" s="2">
        <v>33153</v>
      </c>
      <c r="D11" s="1">
        <f t="shared" si="0"/>
        <v>28</v>
      </c>
      <c r="E11" s="3">
        <v>1.6</v>
      </c>
      <c r="F11" s="3">
        <v>0.54</v>
      </c>
      <c r="G11" s="3">
        <v>1.5</v>
      </c>
      <c r="H11" s="3">
        <f t="shared" si="1"/>
        <v>1.2998000000000001</v>
      </c>
      <c r="J11" s="1" t="s">
        <v>42</v>
      </c>
      <c r="K11" s="2">
        <v>32383</v>
      </c>
      <c r="L11" s="1">
        <f t="shared" si="2"/>
        <v>30</v>
      </c>
      <c r="M11" s="1">
        <v>0.18</v>
      </c>
      <c r="N11" s="1">
        <v>2.2799999999999998</v>
      </c>
      <c r="O11" s="1">
        <v>1.04</v>
      </c>
      <c r="P11" s="3">
        <f t="shared" si="3"/>
        <v>1.2933999999999999</v>
      </c>
    </row>
    <row r="12" spans="2:16" x14ac:dyDescent="0.4">
      <c r="B12" s="1" t="s">
        <v>8</v>
      </c>
      <c r="C12" s="2">
        <v>32882</v>
      </c>
      <c r="D12" s="1">
        <f t="shared" si="0"/>
        <v>29</v>
      </c>
      <c r="E12" s="3">
        <v>0.11</v>
      </c>
      <c r="F12" s="3">
        <v>1.23</v>
      </c>
      <c r="G12" s="3">
        <v>1.32</v>
      </c>
      <c r="H12" s="3">
        <f t="shared" si="1"/>
        <v>1.2048000000000001</v>
      </c>
      <c r="J12" s="1" t="s">
        <v>43</v>
      </c>
      <c r="K12" s="2">
        <v>36357</v>
      </c>
      <c r="L12" s="1">
        <f t="shared" si="2"/>
        <v>19</v>
      </c>
      <c r="O12" s="1">
        <v>0.61</v>
      </c>
      <c r="P12" s="3">
        <f t="shared" si="3"/>
        <v>0.97940000000000005</v>
      </c>
    </row>
    <row r="13" spans="2:16" x14ac:dyDescent="0.4">
      <c r="B13" s="1" t="s">
        <v>9</v>
      </c>
      <c r="C13" s="2">
        <v>34347</v>
      </c>
      <c r="D13" s="1">
        <f t="shared" si="0"/>
        <v>25</v>
      </c>
      <c r="E13" s="3">
        <v>1.22</v>
      </c>
      <c r="F13" s="3">
        <v>0.24</v>
      </c>
      <c r="G13" s="3">
        <v>0.87</v>
      </c>
      <c r="H13" s="3">
        <f t="shared" si="1"/>
        <v>0.99439999999999995</v>
      </c>
      <c r="J13" s="1" t="s">
        <v>17</v>
      </c>
      <c r="K13" s="2">
        <v>30600</v>
      </c>
      <c r="L13" s="1">
        <f t="shared" si="2"/>
        <v>35</v>
      </c>
      <c r="M13" s="1">
        <v>0.24</v>
      </c>
      <c r="N13" s="1">
        <v>1.45</v>
      </c>
      <c r="O13" s="1">
        <v>0.35</v>
      </c>
      <c r="P13" s="3">
        <f t="shared" si="3"/>
        <v>0.45210000000000006</v>
      </c>
    </row>
    <row r="14" spans="2:16" x14ac:dyDescent="0.4">
      <c r="B14" s="1" t="s">
        <v>10</v>
      </c>
      <c r="C14" s="2">
        <v>32418</v>
      </c>
      <c r="D14" s="1">
        <f t="shared" si="0"/>
        <v>30</v>
      </c>
      <c r="E14" s="3">
        <v>0.23</v>
      </c>
      <c r="F14" s="3">
        <v>0.23</v>
      </c>
      <c r="G14" s="3">
        <v>0.6</v>
      </c>
      <c r="H14" s="3">
        <f t="shared" si="1"/>
        <v>0.50680000000000003</v>
      </c>
      <c r="J14" s="1" t="s">
        <v>44</v>
      </c>
      <c r="K14" s="2">
        <v>33799</v>
      </c>
      <c r="L14" s="1">
        <f t="shared" si="2"/>
        <v>26</v>
      </c>
      <c r="M14" s="1">
        <v>-0.11</v>
      </c>
      <c r="N14" s="1">
        <v>-0.37</v>
      </c>
      <c r="O14" s="1">
        <v>0.27</v>
      </c>
      <c r="P14" s="3">
        <f t="shared" si="3"/>
        <v>0.33600000000000008</v>
      </c>
    </row>
    <row r="15" spans="2:16" x14ac:dyDescent="0.4">
      <c r="B15" s="1" t="s">
        <v>11</v>
      </c>
      <c r="C15" s="2">
        <v>32789</v>
      </c>
      <c r="D15" s="1">
        <f t="shared" si="0"/>
        <v>29</v>
      </c>
      <c r="E15" s="3">
        <v>0.54</v>
      </c>
      <c r="F15" s="3">
        <v>-0.18</v>
      </c>
      <c r="G15" s="3">
        <v>0.17</v>
      </c>
      <c r="H15" s="3">
        <f t="shared" si="1"/>
        <v>0.24180000000000001</v>
      </c>
      <c r="J15" s="1" t="s">
        <v>45</v>
      </c>
      <c r="K15" s="2">
        <v>32917</v>
      </c>
      <c r="L15" s="1">
        <f t="shared" si="2"/>
        <v>29</v>
      </c>
      <c r="M15" s="1">
        <v>0.14000000000000001</v>
      </c>
      <c r="N15" s="1">
        <v>-0.38</v>
      </c>
      <c r="O15" s="1">
        <v>0.25</v>
      </c>
      <c r="P15" s="3">
        <f t="shared" si="3"/>
        <v>0.19500000000000003</v>
      </c>
    </row>
    <row r="16" spans="2:16" x14ac:dyDescent="0.4">
      <c r="B16" s="1" t="s">
        <v>12</v>
      </c>
      <c r="C16" s="2">
        <v>34400</v>
      </c>
      <c r="D16" s="1">
        <f t="shared" si="0"/>
        <v>25</v>
      </c>
      <c r="E16" s="3"/>
      <c r="F16" s="3"/>
      <c r="G16" s="3">
        <v>0.09</v>
      </c>
      <c r="H16" s="3">
        <f t="shared" si="1"/>
        <v>0.39860000000000001</v>
      </c>
      <c r="J16" s="1" t="s">
        <v>46</v>
      </c>
      <c r="K16" s="2">
        <v>33956</v>
      </c>
      <c r="L16" s="1">
        <f t="shared" si="2"/>
        <v>26</v>
      </c>
      <c r="M16" s="1">
        <v>-0.09</v>
      </c>
      <c r="O16" s="1">
        <v>0.04</v>
      </c>
      <c r="P16" s="3">
        <f t="shared" si="3"/>
        <v>0.31350000000000006</v>
      </c>
    </row>
    <row r="17" spans="2:16" x14ac:dyDescent="0.4">
      <c r="B17" s="1" t="s">
        <v>13</v>
      </c>
      <c r="C17" s="2">
        <v>36341</v>
      </c>
      <c r="D17" s="1">
        <f t="shared" si="0"/>
        <v>20</v>
      </c>
      <c r="E17" s="3"/>
      <c r="F17" s="3"/>
      <c r="G17" s="3">
        <v>0.05</v>
      </c>
      <c r="H17" s="3">
        <f t="shared" si="1"/>
        <v>0.62700000000000011</v>
      </c>
      <c r="J17" s="1" t="s">
        <v>47</v>
      </c>
      <c r="K17" s="2">
        <v>34756</v>
      </c>
      <c r="L17" s="1">
        <f t="shared" si="2"/>
        <v>24</v>
      </c>
      <c r="O17" s="1">
        <v>0.01</v>
      </c>
      <c r="P17" s="3">
        <f t="shared" si="3"/>
        <v>0.40540000000000004</v>
      </c>
    </row>
    <row r="18" spans="2:16" x14ac:dyDescent="0.4">
      <c r="B18" s="1" t="s">
        <v>14</v>
      </c>
      <c r="C18" s="2">
        <v>33132</v>
      </c>
      <c r="D18" s="1">
        <f t="shared" si="0"/>
        <v>28</v>
      </c>
      <c r="E18" s="3"/>
      <c r="F18" s="3"/>
      <c r="G18" s="3">
        <v>0.04</v>
      </c>
      <c r="H18" s="3">
        <f t="shared" si="1"/>
        <v>0.22160000000000002</v>
      </c>
      <c r="J18" s="1" t="s">
        <v>18</v>
      </c>
      <c r="K18" s="2">
        <v>35492</v>
      </c>
      <c r="L18" s="1">
        <f t="shared" si="2"/>
        <v>22</v>
      </c>
      <c r="M18" s="1">
        <v>-0.28999999999999998</v>
      </c>
      <c r="N18" s="1">
        <v>0.12</v>
      </c>
      <c r="O18" s="1">
        <v>-0.02</v>
      </c>
      <c r="P18" s="3">
        <f t="shared" si="3"/>
        <v>0.4955</v>
      </c>
    </row>
    <row r="19" spans="2:16" x14ac:dyDescent="0.4">
      <c r="B19" s="1" t="s">
        <v>15</v>
      </c>
      <c r="C19" s="2">
        <v>34518</v>
      </c>
      <c r="D19" s="1">
        <f t="shared" si="0"/>
        <v>24</v>
      </c>
      <c r="E19" s="3">
        <v>-0.27</v>
      </c>
      <c r="F19" s="3">
        <v>-0.15</v>
      </c>
      <c r="G19" s="3">
        <v>0.01</v>
      </c>
      <c r="H19" s="3">
        <f t="shared" si="1"/>
        <v>0.34060000000000001</v>
      </c>
      <c r="J19" s="1" t="s">
        <v>48</v>
      </c>
      <c r="K19" s="2">
        <v>36287</v>
      </c>
      <c r="L19" s="1">
        <f t="shared" ref="L19:L27" si="4">DATEDIF(K19,$C$1,"y")</f>
        <v>20</v>
      </c>
      <c r="O19" s="1">
        <v>-7.0000000000000007E-2</v>
      </c>
      <c r="P19" s="3">
        <f t="shared" ref="P19:P26" si="5">((O19*0.6)+(N19*0.3)+(M19*0.1))*0.9+0.05*(32-L19)</f>
        <v>0.56220000000000003</v>
      </c>
    </row>
    <row r="20" spans="2:16" x14ac:dyDescent="0.4">
      <c r="B20" s="1" t="s">
        <v>21</v>
      </c>
      <c r="C20" s="2">
        <v>35188</v>
      </c>
      <c r="D20" s="1">
        <f t="shared" si="0"/>
        <v>23</v>
      </c>
      <c r="E20" s="3"/>
      <c r="F20" s="3">
        <v>-0.18</v>
      </c>
      <c r="G20" s="3">
        <v>-0.01</v>
      </c>
      <c r="H20" s="3">
        <f t="shared" si="1"/>
        <v>0.39600000000000002</v>
      </c>
      <c r="J20" s="1" t="s">
        <v>20</v>
      </c>
      <c r="K20" s="2">
        <v>34060</v>
      </c>
      <c r="L20" s="1">
        <f t="shared" si="4"/>
        <v>26</v>
      </c>
      <c r="O20" s="1">
        <v>-0.24</v>
      </c>
      <c r="P20" s="3">
        <f t="shared" si="5"/>
        <v>0.17040000000000005</v>
      </c>
    </row>
    <row r="21" spans="2:16" x14ac:dyDescent="0.4">
      <c r="B21" s="1" t="s">
        <v>22</v>
      </c>
      <c r="C21" s="2">
        <v>32644</v>
      </c>
      <c r="D21" s="1">
        <f t="shared" si="0"/>
        <v>30</v>
      </c>
      <c r="E21" s="3">
        <v>0.36</v>
      </c>
      <c r="F21" s="3"/>
      <c r="G21" s="3">
        <v>-0.18</v>
      </c>
      <c r="H21" s="3">
        <f t="shared" si="1"/>
        <v>3.5199999999999995E-2</v>
      </c>
      <c r="J21" s="1" t="s">
        <v>49</v>
      </c>
      <c r="K21" s="2">
        <v>33146</v>
      </c>
      <c r="L21" s="1">
        <f t="shared" si="4"/>
        <v>28</v>
      </c>
      <c r="M21" s="1">
        <v>0.33</v>
      </c>
      <c r="O21" s="1">
        <v>-0.28000000000000003</v>
      </c>
      <c r="P21" s="3">
        <f t="shared" si="5"/>
        <v>7.85E-2</v>
      </c>
    </row>
    <row r="22" spans="2:16" x14ac:dyDescent="0.4">
      <c r="B22" s="1" t="s">
        <v>23</v>
      </c>
      <c r="C22" s="2">
        <v>35294</v>
      </c>
      <c r="D22" s="1">
        <f t="shared" si="0"/>
        <v>22</v>
      </c>
      <c r="E22" s="3"/>
      <c r="F22" s="3">
        <v>0</v>
      </c>
      <c r="G22" s="3">
        <v>-0.21</v>
      </c>
      <c r="H22" s="3">
        <f t="shared" si="1"/>
        <v>0.3866</v>
      </c>
      <c r="J22" s="1" t="s">
        <v>62</v>
      </c>
      <c r="K22" s="2">
        <v>34689</v>
      </c>
      <c r="L22" s="1">
        <f t="shared" si="4"/>
        <v>24</v>
      </c>
      <c r="O22" s="1">
        <v>-0.44</v>
      </c>
      <c r="P22" s="3">
        <f t="shared" si="5"/>
        <v>0.16240000000000002</v>
      </c>
    </row>
    <row r="23" spans="2:16" x14ac:dyDescent="0.4">
      <c r="B23" s="1" t="s">
        <v>24</v>
      </c>
      <c r="C23" s="2">
        <v>33165</v>
      </c>
      <c r="D23" s="1">
        <f t="shared" si="0"/>
        <v>28</v>
      </c>
      <c r="E23" s="3">
        <v>0.24</v>
      </c>
      <c r="F23" s="3">
        <f>-0.46-0.22</f>
        <v>-0.68</v>
      </c>
      <c r="G23" s="3">
        <v>-0.25</v>
      </c>
      <c r="H23" s="3">
        <f t="shared" si="1"/>
        <v>-9.6999999999999975E-2</v>
      </c>
      <c r="J23" s="1" t="s">
        <v>50</v>
      </c>
      <c r="K23" s="2">
        <v>31184</v>
      </c>
      <c r="L23" s="1">
        <f t="shared" si="4"/>
        <v>34</v>
      </c>
      <c r="O23" s="1">
        <v>-0.44</v>
      </c>
      <c r="P23" s="3">
        <f t="shared" si="5"/>
        <v>-0.33760000000000001</v>
      </c>
    </row>
    <row r="24" spans="2:16" x14ac:dyDescent="0.4">
      <c r="B24" s="1" t="s">
        <v>112</v>
      </c>
      <c r="C24" s="2">
        <v>32225</v>
      </c>
      <c r="D24" s="1">
        <f t="shared" si="0"/>
        <v>31</v>
      </c>
      <c r="F24" s="1">
        <v>-0.11</v>
      </c>
      <c r="G24" s="1">
        <v>-0.33</v>
      </c>
      <c r="H24" s="3">
        <f t="shared" si="1"/>
        <v>-0.15789999999999998</v>
      </c>
      <c r="J24" s="1" t="s">
        <v>51</v>
      </c>
      <c r="K24" s="2">
        <v>31564</v>
      </c>
      <c r="L24" s="1">
        <f t="shared" si="4"/>
        <v>33</v>
      </c>
      <c r="M24" s="1">
        <v>4.13</v>
      </c>
      <c r="N24" s="1">
        <v>2.33</v>
      </c>
      <c r="O24" s="1">
        <v>-0.53</v>
      </c>
      <c r="P24" s="3">
        <f t="shared" si="5"/>
        <v>0.66459999999999997</v>
      </c>
    </row>
    <row r="25" spans="2:16" x14ac:dyDescent="0.4">
      <c r="J25" s="1" t="s">
        <v>52</v>
      </c>
      <c r="K25" s="2">
        <v>33794</v>
      </c>
      <c r="L25" s="1">
        <f t="shared" si="4"/>
        <v>26</v>
      </c>
      <c r="N25" s="1">
        <v>0.28000000000000003</v>
      </c>
      <c r="O25" s="1">
        <f>-0.68+0.03</f>
        <v>-0.65</v>
      </c>
      <c r="P25" s="3">
        <f t="shared" si="5"/>
        <v>2.4600000000000066E-2</v>
      </c>
    </row>
    <row r="26" spans="2:16" x14ac:dyDescent="0.4">
      <c r="J26" s="1" t="s">
        <v>53</v>
      </c>
      <c r="K26" s="2">
        <v>31259</v>
      </c>
      <c r="L26" s="1">
        <f t="shared" si="4"/>
        <v>33</v>
      </c>
      <c r="M26" s="1">
        <v>5.67</v>
      </c>
      <c r="N26" s="1">
        <v>5.41</v>
      </c>
      <c r="O26" s="1">
        <v>-2.19</v>
      </c>
      <c r="P26" s="3">
        <f t="shared" si="5"/>
        <v>0.73840000000000017</v>
      </c>
    </row>
    <row r="27" spans="2:16" x14ac:dyDescent="0.4">
      <c r="J27" s="1" t="s">
        <v>108</v>
      </c>
      <c r="K27" s="2">
        <v>30626</v>
      </c>
      <c r="L27" s="1">
        <f t="shared" si="4"/>
        <v>35</v>
      </c>
      <c r="M27" s="1">
        <v>2.79</v>
      </c>
      <c r="N27" s="1">
        <v>0.01</v>
      </c>
      <c r="O27" s="1">
        <v>0.22</v>
      </c>
      <c r="P27" s="3">
        <f t="shared" ref="P27:P30" si="6">((O27*0.6)+(N27*0.3)+(M27*0.1))*0.9+0.05*(32-L27)</f>
        <v>0.22260000000000002</v>
      </c>
    </row>
    <row r="28" spans="2:16" x14ac:dyDescent="0.4">
      <c r="J28" s="1" t="s">
        <v>109</v>
      </c>
      <c r="K28" s="2">
        <v>29710</v>
      </c>
      <c r="L28" s="1">
        <f t="shared" ref="L28:L30" si="7">DATEDIF(K28,$C$1,"y")</f>
        <v>38</v>
      </c>
      <c r="M28" s="1">
        <v>-1.55</v>
      </c>
      <c r="N28" s="1">
        <v>1.1299999999999999</v>
      </c>
      <c r="O28" s="1">
        <v>-0.03</v>
      </c>
      <c r="P28" s="3">
        <f t="shared" si="6"/>
        <v>-0.15060000000000009</v>
      </c>
    </row>
    <row r="29" spans="2:16" x14ac:dyDescent="0.4">
      <c r="J29" s="1" t="s">
        <v>110</v>
      </c>
      <c r="K29" s="2">
        <v>33455</v>
      </c>
      <c r="L29" s="1">
        <f t="shared" si="7"/>
        <v>27</v>
      </c>
      <c r="M29" s="1">
        <v>0.08</v>
      </c>
      <c r="P29" s="3">
        <f t="shared" si="6"/>
        <v>0.25719999999999998</v>
      </c>
    </row>
    <row r="30" spans="2:16" x14ac:dyDescent="0.4">
      <c r="J30" s="1" t="s">
        <v>111</v>
      </c>
      <c r="K30" s="2">
        <v>34392</v>
      </c>
      <c r="L30" s="1">
        <f t="shared" si="7"/>
        <v>25</v>
      </c>
      <c r="N30" s="1">
        <v>0.47</v>
      </c>
      <c r="O30" s="1">
        <v>0.42</v>
      </c>
      <c r="P30" s="3">
        <f t="shared" si="6"/>
        <v>0.70369999999999999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총합</vt:lpstr>
      <vt:lpstr>SK</vt:lpstr>
      <vt:lpstr>두산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2019-02-13T06:03:50Z</dcterms:created>
  <dcterms:modified xsi:type="dcterms:W3CDTF">2019-02-13T08:42:43Z</dcterms:modified>
</cp:coreProperties>
</file>