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25" firstSheet="2" activeTab="8"/>
  </bookViews>
  <sheets>
    <sheet name="Monthly performance" sheetId="7" r:id="rId1"/>
    <sheet name="Monthly performance+" sheetId="12" r:id="rId2"/>
    <sheet name="VaR" sheetId="11" r:id="rId3"/>
    <sheet name="Sector Style weights" sheetId="14" r:id="rId4"/>
    <sheet name="Corr" sheetId="16" r:id="rId5"/>
    <sheet name="Breakdown" sheetId="15" r:id="rId6"/>
    <sheet name="Stock level" sheetId="17" r:id="rId7"/>
    <sheet name="PCA" sheetId="18" r:id="rId8"/>
    <sheet name="Breakdown2" sheetId="19" r:id="rId9"/>
  </sheets>
  <definedNames>
    <definedName name="DB">"WIREHKPROD"</definedName>
  </definedNames>
  <calcPr calcId="144525"/>
</workbook>
</file>

<file path=xl/sharedStrings.xml><?xml version="1.0" encoding="utf-8"?>
<sst xmlns="http://schemas.openxmlformats.org/spreadsheetml/2006/main" count="1157" uniqueCount="469">
  <si>
    <t>Top 20</t>
  </si>
  <si>
    <t>MSCI China A</t>
  </si>
  <si>
    <t>Rel perf</t>
  </si>
  <si>
    <t>Annualized return</t>
  </si>
  <si>
    <t>Annualized vol</t>
  </si>
  <si>
    <t>TE</t>
  </si>
  <si>
    <t>CSI 300</t>
  </si>
  <si>
    <t>1 days</t>
  </si>
  <si>
    <t>5 days</t>
  </si>
  <si>
    <t>10 days</t>
  </si>
  <si>
    <t>21 days</t>
  </si>
  <si>
    <t>Mean</t>
  </si>
  <si>
    <t>Sd</t>
  </si>
  <si>
    <t>1 Day</t>
  </si>
  <si>
    <t>5 Days</t>
  </si>
  <si>
    <t>10 Days</t>
  </si>
  <si>
    <t>21 Days</t>
  </si>
  <si>
    <t>Imperical</t>
  </si>
  <si>
    <t>1 day return</t>
  </si>
  <si>
    <t>5 day return</t>
  </si>
  <si>
    <t>10 day return</t>
  </si>
  <si>
    <t>21 day return</t>
  </si>
  <si>
    <t>Normal</t>
  </si>
  <si>
    <t>Portfolio Weight</t>
  </si>
  <si>
    <t>Active Weight</t>
  </si>
  <si>
    <t>TICKER</t>
  </si>
  <si>
    <t>Sector</t>
  </si>
  <si>
    <t>MOM</t>
  </si>
  <si>
    <t>vol_volatility_1m</t>
  </si>
  <si>
    <t>volatility_1m</t>
  </si>
  <si>
    <t>pe</t>
  </si>
  <si>
    <t>circ_mv</t>
  </si>
  <si>
    <t>dv_ratio</t>
  </si>
  <si>
    <t>Min TE</t>
  </si>
  <si>
    <t>MVO</t>
  </si>
  <si>
    <t>Benchmark Weight</t>
  </si>
  <si>
    <t>Marketcap Weight</t>
  </si>
  <si>
    <t>MinTE Weight</t>
  </si>
  <si>
    <t>600346.SH</t>
  </si>
  <si>
    <t>机械行业</t>
  </si>
  <si>
    <t>600271.SH</t>
  </si>
  <si>
    <t>电子信息</t>
  </si>
  <si>
    <t>600276.SH</t>
  </si>
  <si>
    <t>生物制药</t>
  </si>
  <si>
    <t>600297.SH</t>
  </si>
  <si>
    <t>医疗器械</t>
  </si>
  <si>
    <t>600309.SH</t>
  </si>
  <si>
    <t>化工行业</t>
  </si>
  <si>
    <t>600332.SH</t>
  </si>
  <si>
    <t>房地产</t>
  </si>
  <si>
    <t>600339.SH</t>
  </si>
  <si>
    <t>服装鞋类</t>
  </si>
  <si>
    <t>600340.SH</t>
  </si>
  <si>
    <t>有色金属</t>
  </si>
  <si>
    <t>600398.SH</t>
  </si>
  <si>
    <t>金融行业</t>
  </si>
  <si>
    <t>600352.SH</t>
  </si>
  <si>
    <t>飞机制造</t>
  </si>
  <si>
    <t>600362.SH</t>
  </si>
  <si>
    <t>交通运输</t>
  </si>
  <si>
    <t>600369.SH</t>
  </si>
  <si>
    <t>煤炭行业</t>
  </si>
  <si>
    <t>600372.SH</t>
  </si>
  <si>
    <t>NaN</t>
  </si>
  <si>
    <t>600383.SH</t>
  </si>
  <si>
    <t>汽车制造</t>
  </si>
  <si>
    <t>600390.SH</t>
  </si>
  <si>
    <t>物资外贸</t>
  </si>
  <si>
    <t>600221.SH</t>
  </si>
  <si>
    <t>商业百货</t>
  </si>
  <si>
    <t>600233.SH</t>
  </si>
  <si>
    <t>建筑建材</t>
  </si>
  <si>
    <t>600157.SH</t>
  </si>
  <si>
    <t>玻璃行业</t>
  </si>
  <si>
    <t>600219.SH</t>
  </si>
  <si>
    <t>农林牧渔</t>
  </si>
  <si>
    <t>600208.SH</t>
  </si>
  <si>
    <t>电力行业</t>
  </si>
  <si>
    <t>603799.SH</t>
  </si>
  <si>
    <t>石油行业</t>
  </si>
  <si>
    <t>603833.SH</t>
  </si>
  <si>
    <t>家电行业</t>
  </si>
  <si>
    <t>603858.SH</t>
  </si>
  <si>
    <t>电子器件</t>
  </si>
  <si>
    <t>600104.SH</t>
  </si>
  <si>
    <t>酿酒行业</t>
  </si>
  <si>
    <t>600109.SH</t>
  </si>
  <si>
    <t>传媒娱乐</t>
  </si>
  <si>
    <t>600111.SH</t>
  </si>
  <si>
    <t>电器行业</t>
  </si>
  <si>
    <t>600115.SH</t>
  </si>
  <si>
    <t>其它行业</t>
  </si>
  <si>
    <t>600118.SH</t>
  </si>
  <si>
    <t>食品行业</t>
  </si>
  <si>
    <t>600153.SH</t>
  </si>
  <si>
    <t>水泥行业</t>
  </si>
  <si>
    <t>600415.SH</t>
  </si>
  <si>
    <t>船舶制造</t>
  </si>
  <si>
    <t>600170.SH</t>
  </si>
  <si>
    <t>酒店旅游</t>
  </si>
  <si>
    <t>600176.SH</t>
  </si>
  <si>
    <t>发电设备</t>
  </si>
  <si>
    <t>600177.SH</t>
  </si>
  <si>
    <t>农药化肥</t>
  </si>
  <si>
    <t>600188.SH</t>
  </si>
  <si>
    <t>化纤行业</t>
  </si>
  <si>
    <t>600196.SH</t>
  </si>
  <si>
    <t>钢铁行业</t>
  </si>
  <si>
    <t>600406.SH</t>
  </si>
  <si>
    <t>家具行业</t>
  </si>
  <si>
    <t>600518.SH</t>
  </si>
  <si>
    <t>仪器仪表</t>
  </si>
  <si>
    <t>600436.SH</t>
  </si>
  <si>
    <t>环保行业</t>
  </si>
  <si>
    <t>600438.SH</t>
  </si>
  <si>
    <t>综合行业</t>
  </si>
  <si>
    <t>600674.SH</t>
  </si>
  <si>
    <t>次新股</t>
  </si>
  <si>
    <t>600688.SH</t>
  </si>
  <si>
    <t>600690.SH</t>
  </si>
  <si>
    <t>600703.SH</t>
  </si>
  <si>
    <t>High MOM</t>
  </si>
  <si>
    <t>600704.SH</t>
  </si>
  <si>
    <t>High vol_volatility_1m</t>
  </si>
  <si>
    <t>600705.SH</t>
  </si>
  <si>
    <t>High volatility_1m</t>
  </si>
  <si>
    <t>600739.SH</t>
  </si>
  <si>
    <t>Low pe</t>
  </si>
  <si>
    <t>600741.SH</t>
  </si>
  <si>
    <t>High circ_mv</t>
  </si>
  <si>
    <t>600760.SH</t>
  </si>
  <si>
    <t>High dv_ratio</t>
  </si>
  <si>
    <t>600795.SH</t>
  </si>
  <si>
    <t>600809.SH</t>
  </si>
  <si>
    <t>600816.SH</t>
  </si>
  <si>
    <t>600837.SH</t>
  </si>
  <si>
    <t>600867.SH</t>
  </si>
  <si>
    <t>600886.SH</t>
  </si>
  <si>
    <t>600660.SH</t>
  </si>
  <si>
    <t>600637.SH</t>
  </si>
  <si>
    <t>600606.SH</t>
  </si>
  <si>
    <t>600522.SH</t>
  </si>
  <si>
    <t>600482.SH</t>
  </si>
  <si>
    <t>600487.SH</t>
  </si>
  <si>
    <t>600489.SH</t>
  </si>
  <si>
    <t>600498.SH</t>
  </si>
  <si>
    <t>600516.SH</t>
  </si>
  <si>
    <t>600519.SH</t>
  </si>
  <si>
    <t>600535.SH</t>
  </si>
  <si>
    <t>603288.SH</t>
  </si>
  <si>
    <t>600547.SH</t>
  </si>
  <si>
    <t>600583.SH</t>
  </si>
  <si>
    <t>600549.SH</t>
  </si>
  <si>
    <t>600566.SH</t>
  </si>
  <si>
    <t>600570.SH</t>
  </si>
  <si>
    <t>600585.SH</t>
  </si>
  <si>
    <t>600588.SH</t>
  </si>
  <si>
    <t>600999.SH</t>
  </si>
  <si>
    <t>603260.SH</t>
  </si>
  <si>
    <t>601211.SH</t>
  </si>
  <si>
    <t>601216.SH</t>
  </si>
  <si>
    <t>601225.SH</t>
  </si>
  <si>
    <t>601228.SH</t>
  </si>
  <si>
    <t>601229.SH</t>
  </si>
  <si>
    <t>601238.SH</t>
  </si>
  <si>
    <t>601288.SH</t>
  </si>
  <si>
    <t>601318.SH</t>
  </si>
  <si>
    <t>601328.SH</t>
  </si>
  <si>
    <t>601333.SH</t>
  </si>
  <si>
    <t>601336.SH</t>
  </si>
  <si>
    <t>601360.SH</t>
  </si>
  <si>
    <t>601377.SH</t>
  </si>
  <si>
    <t>601390.SH</t>
  </si>
  <si>
    <t>601398.SH</t>
  </si>
  <si>
    <t>601555.SH</t>
  </si>
  <si>
    <t>601212.SH</t>
  </si>
  <si>
    <t>601198.SH</t>
  </si>
  <si>
    <t>601601.SH</t>
  </si>
  <si>
    <t>601186.SH</t>
  </si>
  <si>
    <t>600893.SH</t>
  </si>
  <si>
    <t>601006.SH</t>
  </si>
  <si>
    <t>601009.SH</t>
  </si>
  <si>
    <t>601012.SH</t>
  </si>
  <si>
    <t>601018.SH</t>
  </si>
  <si>
    <t>601021.SH</t>
  </si>
  <si>
    <t>601066.SH</t>
  </si>
  <si>
    <t>601088.SH</t>
  </si>
  <si>
    <t>601108.SH</t>
  </si>
  <si>
    <t>601111.SH</t>
  </si>
  <si>
    <t>601117.SH</t>
  </si>
  <si>
    <t>601138.SH</t>
  </si>
  <si>
    <t>601155.SH</t>
  </si>
  <si>
    <t>601166.SH</t>
  </si>
  <si>
    <t>601169.SH</t>
  </si>
  <si>
    <t>601600.SH</t>
  </si>
  <si>
    <t>601607.SH</t>
  </si>
  <si>
    <t>603259.SH</t>
  </si>
  <si>
    <t>601881.SH</t>
  </si>
  <si>
    <t>601898.SH</t>
  </si>
  <si>
    <t>601899.SH</t>
  </si>
  <si>
    <t>601901.SH</t>
  </si>
  <si>
    <t>601919.SH</t>
  </si>
  <si>
    <t>601933.SH</t>
  </si>
  <si>
    <t>601939.SH</t>
  </si>
  <si>
    <t>601985.SH</t>
  </si>
  <si>
    <t>601988.SH</t>
  </si>
  <si>
    <t>601989.SH</t>
  </si>
  <si>
    <t>601991.SH</t>
  </si>
  <si>
    <t>601992.SH</t>
  </si>
  <si>
    <t>601997.SH</t>
  </si>
  <si>
    <t>601998.SH</t>
  </si>
  <si>
    <t>603156.SH</t>
  </si>
  <si>
    <t>603160.SH</t>
  </si>
  <si>
    <t>601888.SH</t>
  </si>
  <si>
    <t>601878.SH</t>
  </si>
  <si>
    <t>601611.SH</t>
  </si>
  <si>
    <t>601877.SH</t>
  </si>
  <si>
    <t>601618.SH</t>
  </si>
  <si>
    <t>601628.SH</t>
  </si>
  <si>
    <t>601633.SH</t>
  </si>
  <si>
    <t>601668.SH</t>
  </si>
  <si>
    <t>601669.SH</t>
  </si>
  <si>
    <t>601688.SH</t>
  </si>
  <si>
    <t>601727.SH</t>
  </si>
  <si>
    <t>601766.SH</t>
  </si>
  <si>
    <t>601788.SH</t>
  </si>
  <si>
    <t>601800.SH</t>
  </si>
  <si>
    <t>601808.SH</t>
  </si>
  <si>
    <t>601818.SH</t>
  </si>
  <si>
    <t>601828.SH</t>
  </si>
  <si>
    <t>601838.SH</t>
  </si>
  <si>
    <t>601857.SH</t>
  </si>
  <si>
    <t>600887.SH</t>
  </si>
  <si>
    <t>600031.SH</t>
  </si>
  <si>
    <t>600900.SH</t>
  </si>
  <si>
    <t>000408.SZ</t>
  </si>
  <si>
    <t>000415.SZ</t>
  </si>
  <si>
    <t>000423.SZ</t>
  </si>
  <si>
    <t>000425.SZ</t>
  </si>
  <si>
    <t>000503.SZ</t>
  </si>
  <si>
    <t>000538.SZ</t>
  </si>
  <si>
    <t>000553.SZ</t>
  </si>
  <si>
    <t>000568.SZ</t>
  </si>
  <si>
    <t>000625.SZ</t>
  </si>
  <si>
    <t>000627.SZ</t>
  </si>
  <si>
    <t>000630.SZ</t>
  </si>
  <si>
    <t>000651.SZ</t>
  </si>
  <si>
    <t>000661.SZ</t>
  </si>
  <si>
    <t>000671.SZ</t>
  </si>
  <si>
    <t>000703.SZ</t>
  </si>
  <si>
    <t>000709.SZ</t>
  </si>
  <si>
    <t>000413.SZ</t>
  </si>
  <si>
    <t>000402.SZ</t>
  </si>
  <si>
    <t>000725.SZ</t>
  </si>
  <si>
    <t>000338.SZ</t>
  </si>
  <si>
    <t>600050.SH</t>
  </si>
  <si>
    <t>600061.SH</t>
  </si>
  <si>
    <t>600066.SH</t>
  </si>
  <si>
    <t>600068.SH</t>
  </si>
  <si>
    <t>600085.SH</t>
  </si>
  <si>
    <t>600089.SH</t>
  </si>
  <si>
    <t>600100.SH</t>
  </si>
  <si>
    <t>000001.SZ</t>
  </si>
  <si>
    <t>000002.SZ</t>
  </si>
  <si>
    <t>000063.SZ</t>
  </si>
  <si>
    <t>000069.SZ</t>
  </si>
  <si>
    <t>000100.SZ</t>
  </si>
  <si>
    <t>000157.SZ</t>
  </si>
  <si>
    <t>000166.SZ</t>
  </si>
  <si>
    <t>000333.SZ</t>
  </si>
  <si>
    <t>000776.SZ</t>
  </si>
  <si>
    <t>000728.SZ</t>
  </si>
  <si>
    <t>600909.SH</t>
  </si>
  <si>
    <t>002007.SZ</t>
  </si>
  <si>
    <t>002024.SZ</t>
  </si>
  <si>
    <t>002027.SZ</t>
  </si>
  <si>
    <t>002032.SZ</t>
  </si>
  <si>
    <t>002044.SZ</t>
  </si>
  <si>
    <t>002050.SZ</t>
  </si>
  <si>
    <t>002065.SZ</t>
  </si>
  <si>
    <t>002081.SZ</t>
  </si>
  <si>
    <t>002085.SZ</t>
  </si>
  <si>
    <t>002120.SZ</t>
  </si>
  <si>
    <t>002142.SZ</t>
  </si>
  <si>
    <t>002146.SZ</t>
  </si>
  <si>
    <t>002153.SZ</t>
  </si>
  <si>
    <t>002179.SZ</t>
  </si>
  <si>
    <t>002202.SZ</t>
  </si>
  <si>
    <t>603986.SH</t>
  </si>
  <si>
    <t>002008.SZ</t>
  </si>
  <si>
    <t>002001.SZ</t>
  </si>
  <si>
    <t>000768.SZ</t>
  </si>
  <si>
    <t>001979.SZ</t>
  </si>
  <si>
    <t>000783.SZ</t>
  </si>
  <si>
    <t>000786.SZ</t>
  </si>
  <si>
    <t>000792.SZ</t>
  </si>
  <si>
    <t>000826.SZ</t>
  </si>
  <si>
    <t>000839.SZ</t>
  </si>
  <si>
    <t>000858.SZ</t>
  </si>
  <si>
    <t>000876.SZ</t>
  </si>
  <si>
    <t>000895.SZ</t>
  </si>
  <si>
    <t>000898.SZ</t>
  </si>
  <si>
    <t>000938.SZ</t>
  </si>
  <si>
    <t>000959.SZ</t>
  </si>
  <si>
    <t>000961.SZ</t>
  </si>
  <si>
    <t>000963.SZ</t>
  </si>
  <si>
    <t>000983.SZ</t>
  </si>
  <si>
    <t>001965.SZ</t>
  </si>
  <si>
    <t>600048.SH</t>
  </si>
  <si>
    <t>600038.SH</t>
  </si>
  <si>
    <t>600036.SH</t>
  </si>
  <si>
    <t>002422.SZ</t>
  </si>
  <si>
    <t>002456.SZ</t>
  </si>
  <si>
    <t>002460.SZ</t>
  </si>
  <si>
    <t>002466.SZ</t>
  </si>
  <si>
    <t>002468.SZ</t>
  </si>
  <si>
    <t>002475.SZ</t>
  </si>
  <si>
    <t>002493.SZ</t>
  </si>
  <si>
    <t>002508.SZ</t>
  </si>
  <si>
    <t>002555.SZ</t>
  </si>
  <si>
    <t>002558.SZ</t>
  </si>
  <si>
    <t>002572.SZ</t>
  </si>
  <si>
    <t>002594.SZ</t>
  </si>
  <si>
    <t>002601.SZ</t>
  </si>
  <si>
    <t>002602.SZ</t>
  </si>
  <si>
    <t>002624.SZ</t>
  </si>
  <si>
    <t>002625.SZ</t>
  </si>
  <si>
    <t>002450.SZ</t>
  </si>
  <si>
    <t>002415.SZ</t>
  </si>
  <si>
    <t>600030.SH</t>
  </si>
  <si>
    <t>002411.SZ</t>
  </si>
  <si>
    <t>600919.SH</t>
  </si>
  <si>
    <t>600926.SH</t>
  </si>
  <si>
    <t>600958.SH</t>
  </si>
  <si>
    <t>600977.SH</t>
  </si>
  <si>
    <t>600998.SH</t>
  </si>
  <si>
    <t>002230.SZ</t>
  </si>
  <si>
    <t>002236.SZ</t>
  </si>
  <si>
    <t>002241.SZ</t>
  </si>
  <si>
    <t>002252.SZ</t>
  </si>
  <si>
    <t>002271.SZ</t>
  </si>
  <si>
    <t>002294.SZ</t>
  </si>
  <si>
    <t>002304.SZ</t>
  </si>
  <si>
    <t>002310.SZ</t>
  </si>
  <si>
    <t>002311.SZ</t>
  </si>
  <si>
    <t>002352.SZ</t>
  </si>
  <si>
    <t>002673.SZ</t>
  </si>
  <si>
    <t>002714.SZ</t>
  </si>
  <si>
    <t>002736.SZ</t>
  </si>
  <si>
    <t>002773.SZ</t>
  </si>
  <si>
    <t>300433.SZ</t>
  </si>
  <si>
    <t>600000.SH</t>
  </si>
  <si>
    <t>600004.SH</t>
  </si>
  <si>
    <t>600009.SH</t>
  </si>
  <si>
    <t>600010.SH</t>
  </si>
  <si>
    <t>600011.SH</t>
  </si>
  <si>
    <t>600015.SH</t>
  </si>
  <si>
    <t>600016.SH</t>
  </si>
  <si>
    <t>600018.SH</t>
  </si>
  <si>
    <t>600019.SH</t>
  </si>
  <si>
    <t>600023.SH</t>
  </si>
  <si>
    <t>600025.SH</t>
  </si>
  <si>
    <t>600027.SH</t>
  </si>
  <si>
    <t>600028.SH</t>
  </si>
  <si>
    <t>600029.SH</t>
  </si>
  <si>
    <t>300408.SZ</t>
  </si>
  <si>
    <t>300296.SZ</t>
  </si>
  <si>
    <t>300251.SZ</t>
  </si>
  <si>
    <t>300033.SZ</t>
  </si>
  <si>
    <t>002797.SZ</t>
  </si>
  <si>
    <t>002925.SZ</t>
  </si>
  <si>
    <t>300003.SZ</t>
  </si>
  <si>
    <t>300015.SZ</t>
  </si>
  <si>
    <t>300017.SZ</t>
  </si>
  <si>
    <t>300024.SZ</t>
  </si>
  <si>
    <t>300059.SZ</t>
  </si>
  <si>
    <t>300144.SZ</t>
  </si>
  <si>
    <t>300070.SZ</t>
  </si>
  <si>
    <t>300072.SZ</t>
  </si>
  <si>
    <t>300142.SZ</t>
  </si>
  <si>
    <t>300122.SZ</t>
  </si>
  <si>
    <t>300124.SZ</t>
  </si>
  <si>
    <t>300136.SZ</t>
  </si>
  <si>
    <t>603993.SH</t>
  </si>
  <si>
    <t>Orignal</t>
  </si>
  <si>
    <t>BM</t>
  </si>
  <si>
    <t>EN</t>
  </si>
  <si>
    <t>MT</t>
  </si>
  <si>
    <t>ID</t>
  </si>
  <si>
    <t>CD</t>
  </si>
  <si>
    <t>CS</t>
  </si>
  <si>
    <t>HC</t>
  </si>
  <si>
    <t>FN</t>
  </si>
  <si>
    <t>IT</t>
  </si>
  <si>
    <t>TC</t>
  </si>
  <si>
    <t>UT</t>
  </si>
  <si>
    <t>RE</t>
  </si>
  <si>
    <t>ROE</t>
  </si>
  <si>
    <t>PM12m</t>
  </si>
  <si>
    <t>Vol</t>
  </si>
  <si>
    <t>EPSg</t>
  </si>
  <si>
    <t>BP</t>
  </si>
  <si>
    <t>EM</t>
  </si>
  <si>
    <t>Repo</t>
  </si>
  <si>
    <t>Govt10Y</t>
  </si>
  <si>
    <t>Govt3Y</t>
  </si>
  <si>
    <t>Copper</t>
  </si>
  <si>
    <t>Oil</t>
  </si>
  <si>
    <t>Othoganal</t>
  </si>
  <si>
    <t>Factor loading</t>
  </si>
  <si>
    <t>Benchmark</t>
  </si>
  <si>
    <t>Portfolio</t>
  </si>
  <si>
    <t>Active Porfolio</t>
  </si>
  <si>
    <t>Total variance</t>
  </si>
  <si>
    <t>%Contribution</t>
  </si>
  <si>
    <t>Active variance</t>
  </si>
  <si>
    <t>MXCN1A</t>
  </si>
  <si>
    <t>印刷包装</t>
  </si>
  <si>
    <t>塑料制品</t>
  </si>
  <si>
    <t>公路桥梁</t>
  </si>
  <si>
    <t>开发区</t>
  </si>
  <si>
    <t>供水供气</t>
  </si>
  <si>
    <t>Style</t>
  </si>
  <si>
    <t>Macro</t>
  </si>
  <si>
    <t>shibor_1m</t>
  </si>
  <si>
    <t>shibor_6m</t>
  </si>
  <si>
    <t>libor_1m</t>
  </si>
  <si>
    <t>libor_6m</t>
  </si>
  <si>
    <t>shibor_lpr_1y</t>
  </si>
  <si>
    <t>Systematic</t>
  </si>
  <si>
    <t>Stock specific</t>
  </si>
  <si>
    <t>All</t>
  </si>
  <si>
    <t>Total Risk</t>
  </si>
  <si>
    <t>Tracking error</t>
  </si>
  <si>
    <t>MCTR</t>
  </si>
  <si>
    <t>MCAR</t>
  </si>
  <si>
    <t>PortWgt*MCTR</t>
  </si>
  <si>
    <t>ActWgt*MCAR</t>
  </si>
  <si>
    <t>Stock specific vol</t>
  </si>
  <si>
    <t>Ticker</t>
  </si>
  <si>
    <t>Contribution to TR</t>
  </si>
  <si>
    <t>Contribution to TE</t>
  </si>
  <si>
    <t>Standard deviation</t>
  </si>
  <si>
    <t>Variance</t>
  </si>
  <si>
    <t>% Variance</t>
  </si>
  <si>
    <t>Cumulative Proportion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</si>
  <si>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</si>
  <si>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</si>
  <si>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</si>
  <si>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</si>
  <si>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</si>
  <si>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</si>
  <si>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</si>
  <si>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</si>
  <si>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</si>
  <si>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</si>
  <si>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</si>
  <si>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</si>
  <si>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</si>
  <si>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</si>
  <si>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</si>
  <si>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</si>
  <si>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</si>
  <si>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</si>
  <si>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</si>
  <si>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</si>
  <si>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Total</t>
  </si>
  <si>
    <t>Market cap weight</t>
  </si>
  <si>
    <t xml:space="preserve">Minimum Tracking error 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</si>
</sst>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176" formatCode="0.0%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00%"/>
    <numFmt numFmtId="178" formatCode="0.000000%"/>
  </numFmts>
  <fonts count="13">
    <font>
      <sz val="10.5"/>
      <color theme="1"/>
      <name val="Frutiger 45 Light"/>
      <charset val="134"/>
    </font>
    <font>
      <sz val="10"/>
      <color theme="1"/>
      <name val="Frutiger 45 Light"/>
      <charset val="134"/>
    </font>
    <font>
      <b/>
      <sz val="10"/>
      <color theme="1"/>
      <name val="Frutiger 45 Light"/>
      <charset val="134"/>
    </font>
    <font>
      <b/>
      <sz val="10.5"/>
      <color theme="1"/>
      <name val="Frutiger 45 Light"/>
      <charset val="134"/>
    </font>
    <font>
      <b/>
      <sz val="10"/>
      <color theme="0"/>
      <name val="Frutiger 45 Light"/>
      <charset val="134"/>
    </font>
    <font>
      <sz val="11"/>
      <color theme="1"/>
      <name val="宋体"/>
      <charset val="134"/>
      <scheme val="minor"/>
    </font>
    <font>
      <b/>
      <sz val="9"/>
      <color theme="1"/>
      <name val="Frutiger 45 Light"/>
      <charset val="134"/>
    </font>
    <font>
      <sz val="9"/>
      <color theme="1"/>
      <name val="Frutiger 45 Light"/>
      <charset val="134"/>
    </font>
    <font>
      <b/>
      <sz val="11"/>
      <color theme="1"/>
      <name val="宋体"/>
      <charset val="134"/>
      <scheme val="minor"/>
    </font>
    <font>
      <sz val="10"/>
      <color rgb="FF000000"/>
      <name val="Helvetica Neue"/>
      <charset val="134"/>
    </font>
    <font>
      <u/>
      <sz val="11"/>
      <color rgb="FF0000FF"/>
      <name val="宋体"/>
      <charset val="0"/>
      <scheme val="minor"/>
    </font>
    <font>
      <sz val="10.5"/>
      <color theme="0"/>
      <name val="Frutiger 45 Light"/>
      <charset val="134"/>
    </font>
    <font>
      <u/>
      <sz val="11"/>
      <color rgb="FF800080"/>
      <name val="宋体"/>
      <charset val="0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2">
    <xf numFmtId="0" fontId="0" fillId="0" borderId="0"/>
    <xf numFmtId="42" fontId="5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/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/>
    <xf numFmtId="43" fontId="5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/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/>
    <xf numFmtId="0" fontId="11" fillId="12" borderId="0" applyNumberFormat="0" applyBorder="0" applyAlignment="0" applyProtection="0"/>
    <xf numFmtId="0" fontId="11" fillId="20" borderId="0" applyNumberFormat="0" applyBorder="0" applyAlignment="0" applyProtection="0"/>
    <xf numFmtId="0" fontId="0" fillId="8" borderId="0" applyNumberFormat="0" applyBorder="0" applyAlignment="0" applyProtection="0"/>
    <xf numFmtId="0" fontId="11" fillId="22" borderId="0" applyNumberFormat="0" applyBorder="0" applyAlignment="0" applyProtection="0"/>
    <xf numFmtId="0" fontId="0" fillId="7" borderId="0" applyNumberFormat="0" applyBorder="0" applyAlignment="0" applyProtection="0"/>
    <xf numFmtId="0" fontId="11" fillId="23" borderId="0" applyNumberFormat="0" applyBorder="0" applyAlignment="0" applyProtection="0"/>
    <xf numFmtId="0" fontId="0" fillId="21" borderId="0" applyNumberFormat="0" applyBorder="0" applyAlignment="0" applyProtection="0"/>
    <xf numFmtId="0" fontId="0" fillId="25" borderId="0" applyNumberFormat="0" applyBorder="0" applyAlignment="0" applyProtection="0"/>
    <xf numFmtId="0" fontId="0" fillId="28" borderId="0" applyNumberFormat="0" applyBorder="0" applyAlignment="0" applyProtection="0"/>
    <xf numFmtId="0" fontId="0" fillId="27" borderId="0" applyNumberFormat="0" applyBorder="0" applyAlignment="0" applyProtection="0"/>
    <xf numFmtId="0" fontId="11" fillId="15" borderId="0" applyNumberFormat="0" applyBorder="0" applyAlignment="0" applyProtection="0"/>
    <xf numFmtId="0" fontId="11" fillId="14" borderId="0" applyNumberFormat="0" applyBorder="0" applyAlignment="0" applyProtection="0"/>
    <xf numFmtId="0" fontId="0" fillId="30" borderId="0" applyNumberFormat="0" applyBorder="0" applyAlignment="0" applyProtection="0"/>
    <xf numFmtId="0" fontId="0" fillId="11" borderId="0" applyNumberFormat="0" applyBorder="0" applyAlignment="0" applyProtection="0"/>
    <xf numFmtId="0" fontId="11" fillId="19" borderId="0" applyNumberFormat="0" applyBorder="0" applyAlignment="0" applyProtection="0"/>
    <xf numFmtId="0" fontId="0" fillId="18" borderId="0" applyNumberFormat="0" applyBorder="0" applyAlignment="0" applyProtection="0"/>
    <xf numFmtId="0" fontId="11" fillId="26" borderId="0" applyNumberFormat="0" applyBorder="0" applyAlignment="0" applyProtection="0"/>
    <xf numFmtId="0" fontId="11" fillId="17" borderId="0" applyNumberFormat="0" applyBorder="0" applyAlignment="0" applyProtection="0"/>
    <xf numFmtId="0" fontId="0" fillId="29" borderId="0" applyNumberFormat="0" applyBorder="0" applyAlignment="0" applyProtection="0"/>
    <xf numFmtId="0" fontId="11" fillId="24" borderId="0" applyNumberFormat="0" applyBorder="0" applyAlignment="0" applyProtection="0"/>
  </cellStyleXfs>
  <cellXfs count="161">
    <xf numFmtId="0" fontId="0" fillId="0" borderId="0" xfId="0"/>
    <xf numFmtId="0" fontId="1" fillId="2" borderId="0" xfId="0" applyFont="1" applyFill="1"/>
    <xf numFmtId="177" fontId="1" fillId="2" borderId="0" xfId="0" applyNumberFormat="1" applyFont="1" applyFill="1"/>
    <xf numFmtId="0" fontId="1" fillId="2" borderId="1" xfId="0" applyFont="1" applyFill="1" applyBorder="1"/>
    <xf numFmtId="0" fontId="2" fillId="2" borderId="2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3" fillId="2" borderId="0" xfId="0" applyFont="1" applyFill="1" applyBorder="1"/>
    <xf numFmtId="0" fontId="3" fillId="2" borderId="7" xfId="0" applyFont="1" applyFill="1" applyBorder="1"/>
    <xf numFmtId="10" fontId="3" fillId="2" borderId="0" xfId="9" applyNumberFormat="1" applyFont="1" applyFill="1" applyBorder="1" applyAlignment="1">
      <alignment horizontal="right"/>
    </xf>
    <xf numFmtId="10" fontId="4" fillId="2" borderId="8" xfId="9" applyNumberFormat="1" applyFont="1" applyFill="1" applyBorder="1" applyAlignment="1">
      <alignment horizontal="right"/>
    </xf>
    <xf numFmtId="0" fontId="0" fillId="2" borderId="0" xfId="0" applyFill="1" applyBorder="1" applyAlignment="1">
      <alignment horizontal="left" indent="1"/>
    </xf>
    <xf numFmtId="0" fontId="5" fillId="0" borderId="0" xfId="0" applyFont="1" applyFill="1" applyAlignment="1">
      <alignment vertical="center"/>
    </xf>
    <xf numFmtId="178" fontId="5" fillId="0" borderId="0" xfId="0" applyNumberFormat="1" applyFont="1" applyFill="1" applyAlignment="1">
      <alignment vertical="center"/>
    </xf>
    <xf numFmtId="10" fontId="0" fillId="2" borderId="0" xfId="9" applyNumberFormat="1" applyFont="1" applyFill="1" applyBorder="1" applyAlignment="1">
      <alignment horizontal="right"/>
    </xf>
    <xf numFmtId="2" fontId="3" fillId="2" borderId="0" xfId="0" applyNumberFormat="1" applyFont="1" applyFill="1" applyBorder="1"/>
    <xf numFmtId="2" fontId="3" fillId="2" borderId="7" xfId="0" applyNumberFormat="1" applyFont="1" applyFill="1" applyBorder="1"/>
    <xf numFmtId="2" fontId="2" fillId="2" borderId="8" xfId="0" applyNumberFormat="1" applyFont="1" applyFill="1" applyBorder="1"/>
    <xf numFmtId="11" fontId="5" fillId="0" borderId="0" xfId="0" applyNumberFormat="1" applyFont="1" applyFill="1" applyAlignment="1">
      <alignment vertical="center"/>
    </xf>
    <xf numFmtId="2" fontId="1" fillId="2" borderId="8" xfId="0" applyNumberFormat="1" applyFont="1" applyFill="1" applyBorder="1"/>
    <xf numFmtId="10" fontId="3" fillId="2" borderId="0" xfId="0" applyNumberFormat="1" applyFont="1" applyFill="1" applyBorder="1" applyAlignment="1">
      <alignment horizontal="right"/>
    </xf>
    <xf numFmtId="177" fontId="2" fillId="2" borderId="1" xfId="0" applyNumberFormat="1" applyFont="1" applyFill="1" applyBorder="1" applyAlignment="1">
      <alignment horizontal="center"/>
    </xf>
    <xf numFmtId="177" fontId="2" fillId="2" borderId="4" xfId="0" applyNumberFormat="1" applyFont="1" applyFill="1" applyBorder="1" applyAlignment="1">
      <alignment horizontal="right"/>
    </xf>
    <xf numFmtId="10" fontId="4" fillId="2" borderId="0" xfId="9" applyNumberFormat="1" applyFont="1" applyFill="1" applyBorder="1" applyAlignment="1">
      <alignment horizontal="right"/>
    </xf>
    <xf numFmtId="177" fontId="2" fillId="2" borderId="0" xfId="9" applyNumberFormat="1" applyFont="1" applyFill="1" applyBorder="1" applyAlignment="1">
      <alignment horizontal="right"/>
    </xf>
    <xf numFmtId="10" fontId="2" fillId="2" borderId="7" xfId="9" applyNumberFormat="1" applyFont="1" applyFill="1" applyBorder="1" applyAlignment="1">
      <alignment horizontal="right"/>
    </xf>
    <xf numFmtId="10" fontId="2" fillId="2" borderId="0" xfId="9" applyNumberFormat="1" applyFont="1" applyFill="1" applyBorder="1" applyAlignment="1">
      <alignment horizontal="right"/>
    </xf>
    <xf numFmtId="177" fontId="5" fillId="0" borderId="0" xfId="0" applyNumberFormat="1" applyFont="1" applyFill="1" applyAlignment="1">
      <alignment vertical="center"/>
    </xf>
    <xf numFmtId="10" fontId="1" fillId="2" borderId="7" xfId="9" applyNumberFormat="1" applyFont="1" applyFill="1" applyBorder="1" applyAlignment="1">
      <alignment horizontal="right"/>
    </xf>
    <xf numFmtId="10" fontId="1" fillId="2" borderId="0" xfId="9" applyNumberFormat="1" applyFont="1" applyFill="1" applyBorder="1" applyAlignment="1">
      <alignment horizontal="right"/>
    </xf>
    <xf numFmtId="2" fontId="2" fillId="2" borderId="0" xfId="0" applyNumberFormat="1" applyFont="1" applyFill="1" applyBorder="1"/>
    <xf numFmtId="10" fontId="1" fillId="3" borderId="7" xfId="9" applyNumberFormat="1" applyFont="1" applyFill="1" applyBorder="1" applyAlignment="1">
      <alignment horizontal="right"/>
    </xf>
    <xf numFmtId="10" fontId="1" fillId="3" borderId="0" xfId="9" applyNumberFormat="1" applyFont="1" applyFill="1" applyBorder="1" applyAlignment="1">
      <alignment horizontal="right"/>
    </xf>
    <xf numFmtId="10" fontId="2" fillId="2" borderId="7" xfId="0" applyNumberFormat="1" applyFont="1" applyFill="1" applyBorder="1" applyAlignment="1">
      <alignment horizontal="right"/>
    </xf>
    <xf numFmtId="2" fontId="1" fillId="2" borderId="0" xfId="0" applyNumberFormat="1" applyFont="1" applyFill="1" applyBorder="1"/>
    <xf numFmtId="11" fontId="1" fillId="2" borderId="0" xfId="0" applyNumberFormat="1" applyFont="1" applyFill="1"/>
    <xf numFmtId="0" fontId="2" fillId="2" borderId="0" xfId="0" applyFont="1" applyFill="1" applyBorder="1"/>
    <xf numFmtId="0" fontId="2" fillId="2" borderId="7" xfId="0" applyFont="1" applyFill="1" applyBorder="1"/>
    <xf numFmtId="10" fontId="2" fillId="2" borderId="0" xfId="0" applyNumberFormat="1" applyFont="1" applyFill="1" applyBorder="1" applyAlignment="1">
      <alignment horizontal="right"/>
    </xf>
    <xf numFmtId="10" fontId="2" fillId="2" borderId="8" xfId="0" applyNumberFormat="1" applyFont="1" applyFill="1" applyBorder="1" applyAlignment="1">
      <alignment horizontal="right"/>
    </xf>
    <xf numFmtId="0" fontId="2" fillId="2" borderId="4" xfId="0" applyFont="1" applyFill="1" applyBorder="1"/>
    <xf numFmtId="0" fontId="2" fillId="2" borderId="5" xfId="0" applyFont="1" applyFill="1" applyBorder="1"/>
    <xf numFmtId="10" fontId="2" fillId="2" borderId="4" xfId="9" applyNumberFormat="1" applyFont="1" applyFill="1" applyBorder="1" applyAlignment="1">
      <alignment horizontal="right"/>
    </xf>
    <xf numFmtId="10" fontId="2" fillId="2" borderId="5" xfId="9" applyNumberFormat="1" applyFont="1" applyFill="1" applyBorder="1" applyAlignment="1">
      <alignment horizontal="right"/>
    </xf>
    <xf numFmtId="10" fontId="2" fillId="2" borderId="6" xfId="9" applyNumberFormat="1" applyFont="1" applyFill="1" applyBorder="1" applyAlignment="1">
      <alignment horizontal="right"/>
    </xf>
    <xf numFmtId="0" fontId="2" fillId="2" borderId="0" xfId="0" applyFont="1" applyFill="1"/>
    <xf numFmtId="10" fontId="1" fillId="2" borderId="0" xfId="0" applyNumberFormat="1" applyFont="1" applyFill="1"/>
    <xf numFmtId="176" fontId="2" fillId="2" borderId="0" xfId="9" applyNumberFormat="1" applyFont="1" applyFill="1" applyAlignment="1">
      <alignment horizontal="left"/>
    </xf>
    <xf numFmtId="176" fontId="1" fillId="2" borderId="0" xfId="9" applyNumberFormat="1" applyFont="1" applyFill="1"/>
    <xf numFmtId="176" fontId="2" fillId="2" borderId="0" xfId="9" applyNumberFormat="1" applyFont="1" applyFill="1"/>
    <xf numFmtId="177" fontId="2" fillId="2" borderId="0" xfId="0" applyNumberFormat="1" applyFont="1" applyFill="1" applyBorder="1" applyAlignment="1">
      <alignment horizontal="right"/>
    </xf>
    <xf numFmtId="177" fontId="1" fillId="2" borderId="0" xfId="9" applyNumberFormat="1" applyFont="1" applyFill="1" applyBorder="1"/>
    <xf numFmtId="177" fontId="2" fillId="2" borderId="4" xfId="9" applyNumberFormat="1" applyFont="1" applyFill="1" applyBorder="1" applyAlignment="1">
      <alignment horizontal="right"/>
    </xf>
    <xf numFmtId="177" fontId="1" fillId="2" borderId="0" xfId="9" applyNumberFormat="1" applyFont="1" applyFill="1"/>
    <xf numFmtId="0" fontId="0" fillId="2" borderId="0" xfId="0" applyFont="1" applyFill="1"/>
    <xf numFmtId="0" fontId="0" fillId="2" borderId="9" xfId="0" applyFont="1" applyFill="1" applyBorder="1"/>
    <xf numFmtId="0" fontId="3" fillId="2" borderId="9" xfId="0" applyFont="1" applyFill="1" applyBorder="1" applyAlignment="1">
      <alignment horizontal="right"/>
    </xf>
    <xf numFmtId="0" fontId="0" fillId="2" borderId="1" xfId="0" applyFont="1" applyFill="1" applyBorder="1"/>
    <xf numFmtId="10" fontId="0" fillId="2" borderId="1" xfId="9" applyNumberFormat="1" applyFont="1" applyFill="1" applyBorder="1"/>
    <xf numFmtId="0" fontId="0" fillId="2" borderId="0" xfId="0" applyFont="1" applyFill="1" applyBorder="1"/>
    <xf numFmtId="10" fontId="0" fillId="2" borderId="0" xfId="9" applyNumberFormat="1" applyFont="1" applyFill="1" applyBorder="1"/>
    <xf numFmtId="0" fontId="0" fillId="2" borderId="4" xfId="0" applyFont="1" applyFill="1" applyBorder="1"/>
    <xf numFmtId="10" fontId="0" fillId="2" borderId="4" xfId="9" applyNumberFormat="1" applyFont="1" applyFill="1" applyBorder="1"/>
    <xf numFmtId="0" fontId="3" fillId="2" borderId="0" xfId="0" applyFont="1" applyFill="1"/>
    <xf numFmtId="10" fontId="3" fillId="2" borderId="0" xfId="0" applyNumberFormat="1" applyFont="1" applyFill="1"/>
    <xf numFmtId="0" fontId="6" fillId="0" borderId="0" xfId="0" applyFont="1"/>
    <xf numFmtId="0" fontId="7" fillId="0" borderId="0" xfId="0" applyFont="1"/>
    <xf numFmtId="10" fontId="7" fillId="0" borderId="0" xfId="9" applyNumberFormat="1" applyFont="1"/>
    <xf numFmtId="176" fontId="7" fillId="0" borderId="0" xfId="9" applyNumberFormat="1" applyFont="1"/>
    <xf numFmtId="0" fontId="6" fillId="0" borderId="0" xfId="0" applyFont="1" applyFill="1" applyAlignment="1"/>
    <xf numFmtId="177" fontId="6" fillId="0" borderId="0" xfId="9" applyNumberFormat="1" applyFont="1"/>
    <xf numFmtId="10" fontId="6" fillId="0" borderId="0" xfId="9" applyNumberFormat="1" applyFont="1"/>
    <xf numFmtId="0" fontId="5" fillId="0" borderId="0" xfId="0" applyFont="1" applyFill="1" applyBorder="1" applyAlignment="1">
      <alignment vertical="center"/>
    </xf>
    <xf numFmtId="177" fontId="5" fillId="0" borderId="0" xfId="0" applyNumberFormat="1" applyFont="1" applyFill="1" applyBorder="1" applyAlignment="1">
      <alignment vertical="center"/>
    </xf>
    <xf numFmtId="10" fontId="7" fillId="4" borderId="0" xfId="9" applyNumberFormat="1" applyFont="1" applyFill="1"/>
    <xf numFmtId="11" fontId="5" fillId="0" borderId="0" xfId="0" applyNumberFormat="1" applyFont="1" applyFill="1" applyBorder="1" applyAlignment="1">
      <alignment vertical="center"/>
    </xf>
    <xf numFmtId="177" fontId="6" fillId="0" borderId="0" xfId="9" applyNumberFormat="1" applyFont="1" applyFill="1"/>
    <xf numFmtId="176" fontId="6" fillId="0" borderId="0" xfId="9" applyNumberFormat="1" applyFont="1"/>
    <xf numFmtId="10" fontId="7" fillId="5" borderId="0" xfId="9" applyNumberFormat="1" applyFont="1" applyFill="1"/>
    <xf numFmtId="0" fontId="0" fillId="2" borderId="0" xfId="0" applyFill="1"/>
    <xf numFmtId="0" fontId="0" fillId="2" borderId="1" xfId="0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1" xfId="0" applyFill="1" applyBorder="1" applyAlignment="1"/>
    <xf numFmtId="0" fontId="0" fillId="2" borderId="4" xfId="0" applyFill="1" applyBorder="1"/>
    <xf numFmtId="0" fontId="3" fillId="2" borderId="4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10" fontId="0" fillId="3" borderId="0" xfId="9" applyNumberFormat="1" applyFont="1" applyFill="1" applyBorder="1" applyAlignment="1">
      <alignment horizontal="right"/>
    </xf>
    <xf numFmtId="0" fontId="3" fillId="2" borderId="4" xfId="0" applyFont="1" applyFill="1" applyBorder="1"/>
    <xf numFmtId="0" fontId="3" fillId="2" borderId="5" xfId="0" applyFont="1" applyFill="1" applyBorder="1"/>
    <xf numFmtId="10" fontId="3" fillId="2" borderId="4" xfId="9" applyNumberFormat="1" applyFont="1" applyFill="1" applyBorder="1" applyAlignment="1">
      <alignment horizontal="right"/>
    </xf>
    <xf numFmtId="10" fontId="0" fillId="2" borderId="0" xfId="0" applyNumberFormat="1" applyFill="1"/>
    <xf numFmtId="176" fontId="0" fillId="2" borderId="0" xfId="9" applyNumberFormat="1" applyFont="1" applyFill="1"/>
    <xf numFmtId="176" fontId="3" fillId="2" borderId="0" xfId="9" applyNumberFormat="1" applyFont="1" applyFill="1" applyAlignment="1">
      <alignment horizontal="right"/>
    </xf>
    <xf numFmtId="176" fontId="3" fillId="2" borderId="0" xfId="9" applyNumberFormat="1" applyFont="1" applyFill="1"/>
    <xf numFmtId="0" fontId="7" fillId="2" borderId="0" xfId="0" applyFont="1" applyFill="1"/>
    <xf numFmtId="0" fontId="6" fillId="2" borderId="0" xfId="0" applyFont="1" applyFill="1"/>
    <xf numFmtId="0" fontId="6" fillId="2" borderId="9" xfId="0" applyFont="1" applyFill="1" applyBorder="1"/>
    <xf numFmtId="0" fontId="6" fillId="2" borderId="1" xfId="0" applyFont="1" applyFill="1" applyBorder="1"/>
    <xf numFmtId="9" fontId="7" fillId="2" borderId="1" xfId="9" applyNumberFormat="1" applyFont="1" applyFill="1" applyBorder="1"/>
    <xf numFmtId="0" fontId="6" fillId="2" borderId="0" xfId="0" applyFont="1" applyFill="1" applyBorder="1"/>
    <xf numFmtId="9" fontId="7" fillId="2" borderId="0" xfId="9" applyNumberFormat="1" applyFont="1" applyFill="1" applyBorder="1"/>
    <xf numFmtId="9" fontId="7" fillId="2" borderId="10" xfId="9" applyNumberFormat="1" applyFont="1" applyFill="1" applyBorder="1"/>
    <xf numFmtId="9" fontId="7" fillId="2" borderId="11" xfId="9" applyNumberFormat="1" applyFont="1" applyFill="1" applyBorder="1"/>
    <xf numFmtId="9" fontId="7" fillId="2" borderId="12" xfId="9" applyNumberFormat="1" applyFont="1" applyFill="1" applyBorder="1"/>
    <xf numFmtId="9" fontId="7" fillId="2" borderId="13" xfId="9" applyNumberFormat="1" applyFont="1" applyFill="1" applyBorder="1"/>
    <xf numFmtId="9" fontId="7" fillId="2" borderId="14" xfId="9" applyNumberFormat="1" applyFont="1" applyFill="1" applyBorder="1"/>
    <xf numFmtId="0" fontId="6" fillId="2" borderId="4" xfId="0" applyFont="1" applyFill="1" applyBorder="1"/>
    <xf numFmtId="9" fontId="7" fillId="2" borderId="4" xfId="9" applyNumberFormat="1" applyFont="1" applyFill="1" applyBorder="1"/>
    <xf numFmtId="9" fontId="7" fillId="2" borderId="15" xfId="9" applyNumberFormat="1" applyFont="1" applyFill="1" applyBorder="1"/>
    <xf numFmtId="9" fontId="7" fillId="2" borderId="16" xfId="9" applyNumberFormat="1" applyFont="1" applyFill="1" applyBorder="1"/>
    <xf numFmtId="9" fontId="7" fillId="2" borderId="17" xfId="9" applyNumberFormat="1" applyFont="1" applyFill="1" applyBorder="1"/>
    <xf numFmtId="9" fontId="7" fillId="2" borderId="18" xfId="9" applyNumberFormat="1" applyFont="1" applyFill="1" applyBorder="1"/>
    <xf numFmtId="9" fontId="7" fillId="2" borderId="19" xfId="9" applyNumberFormat="1" applyFont="1" applyFill="1" applyBorder="1"/>
    <xf numFmtId="0" fontId="1" fillId="2" borderId="0" xfId="0" applyFont="1" applyFill="1" applyAlignment="1">
      <alignment horizontal="right"/>
    </xf>
    <xf numFmtId="0" fontId="1" fillId="2" borderId="20" xfId="0" applyFont="1" applyFill="1" applyBorder="1"/>
    <xf numFmtId="9" fontId="2" fillId="2" borderId="1" xfId="9" applyNumberFormat="1" applyFont="1" applyFill="1" applyBorder="1" applyAlignment="1">
      <alignment horizontal="center"/>
    </xf>
    <xf numFmtId="176" fontId="2" fillId="2" borderId="6" xfId="9" applyNumberFormat="1" applyFont="1" applyFill="1" applyBorder="1" applyAlignment="1">
      <alignment horizontal="right"/>
    </xf>
    <xf numFmtId="176" fontId="2" fillId="2" borderId="4" xfId="9" applyNumberFormat="1" applyFont="1" applyFill="1" applyBorder="1" applyAlignment="1">
      <alignment horizontal="right"/>
    </xf>
    <xf numFmtId="176" fontId="2" fillId="2" borderId="5" xfId="9" applyNumberFormat="1" applyFont="1" applyFill="1" applyBorder="1"/>
    <xf numFmtId="176" fontId="2" fillId="2" borderId="21" xfId="9" applyNumberFormat="1" applyFont="1" applyFill="1" applyBorder="1"/>
    <xf numFmtId="176" fontId="2" fillId="2" borderId="4" xfId="9" applyNumberFormat="1" applyFont="1" applyFill="1" applyBorder="1"/>
    <xf numFmtId="10" fontId="1" fillId="2" borderId="8" xfId="9" applyNumberFormat="1" applyFont="1" applyFill="1" applyBorder="1" applyAlignment="1">
      <alignment horizontal="right"/>
    </xf>
    <xf numFmtId="10" fontId="1" fillId="2" borderId="22" xfId="9" applyNumberFormat="1" applyFont="1" applyFill="1" applyBorder="1"/>
    <xf numFmtId="10" fontId="1" fillId="2" borderId="0" xfId="0" applyNumberFormat="1" applyFont="1" applyFill="1" applyBorder="1"/>
    <xf numFmtId="9" fontId="1" fillId="2" borderId="0" xfId="0" applyNumberFormat="1" applyFont="1" applyFill="1" applyBorder="1"/>
    <xf numFmtId="10" fontId="1" fillId="2" borderId="6" xfId="9" applyNumberFormat="1" applyFont="1" applyFill="1" applyBorder="1" applyAlignment="1">
      <alignment horizontal="right"/>
    </xf>
    <xf numFmtId="10" fontId="1" fillId="2" borderId="4" xfId="9" applyNumberFormat="1" applyFont="1" applyFill="1" applyBorder="1" applyAlignment="1">
      <alignment horizontal="right"/>
    </xf>
    <xf numFmtId="10" fontId="1" fillId="2" borderId="21" xfId="9" applyNumberFormat="1" applyFont="1" applyFill="1" applyBorder="1"/>
    <xf numFmtId="9" fontId="1" fillId="2" borderId="4" xfId="0" applyNumberFormat="1" applyFont="1" applyFill="1" applyBorder="1"/>
    <xf numFmtId="11" fontId="1" fillId="2" borderId="0" xfId="0" applyNumberFormat="1" applyFont="1" applyFill="1" applyAlignment="1">
      <alignment horizontal="right"/>
    </xf>
    <xf numFmtId="9" fontId="2" fillId="2" borderId="0" xfId="9" applyNumberFormat="1" applyFont="1" applyFill="1" applyBorder="1" applyAlignment="1">
      <alignment horizontal="center"/>
    </xf>
    <xf numFmtId="0" fontId="2" fillId="2" borderId="0" xfId="0" applyFont="1" applyFill="1" applyAlignment="1"/>
    <xf numFmtId="0" fontId="8" fillId="0" borderId="0" xfId="0" applyFont="1" applyFill="1" applyAlignment="1">
      <alignment vertical="center"/>
    </xf>
    <xf numFmtId="177" fontId="2" fillId="2" borderId="0" xfId="9" applyNumberFormat="1" applyFont="1" applyFill="1"/>
    <xf numFmtId="176" fontId="7" fillId="0" borderId="0" xfId="0" applyNumberFormat="1" applyFont="1"/>
    <xf numFmtId="14" fontId="9" fillId="0" borderId="0" xfId="0" applyNumberFormat="1" applyFont="1"/>
    <xf numFmtId="0" fontId="9" fillId="0" borderId="0" xfId="0" applyFont="1"/>
    <xf numFmtId="10" fontId="9" fillId="0" borderId="0" xfId="9" applyNumberFormat="1" applyFont="1"/>
    <xf numFmtId="10" fontId="9" fillId="0" borderId="0" xfId="0" applyNumberFormat="1" applyFont="1"/>
    <xf numFmtId="10" fontId="0" fillId="0" borderId="0" xfId="9" applyNumberFormat="1" applyFont="1"/>
    <xf numFmtId="0" fontId="7" fillId="0" borderId="0" xfId="0" applyFont="1" applyFill="1"/>
    <xf numFmtId="0" fontId="7" fillId="0" borderId="0" xfId="0" applyFont="1" applyAlignment="1">
      <alignment horizontal="right"/>
    </xf>
    <xf numFmtId="10" fontId="0" fillId="0" borderId="0" xfId="0" applyNumberFormat="1"/>
    <xf numFmtId="9" fontId="6" fillId="0" borderId="0" xfId="0" applyNumberFormat="1" applyFont="1"/>
    <xf numFmtId="14" fontId="9" fillId="6" borderId="0" xfId="0" applyNumberFormat="1" applyFont="1" applyFill="1"/>
    <xf numFmtId="0" fontId="9" fillId="6" borderId="0" xfId="0" applyFont="1" applyFill="1"/>
    <xf numFmtId="10" fontId="9" fillId="6" borderId="0" xfId="9" applyNumberFormat="1" applyFont="1" applyFill="1"/>
    <xf numFmtId="10" fontId="0" fillId="6" borderId="0" xfId="9" applyNumberFormat="1" applyFont="1" applyFill="1"/>
    <xf numFmtId="10" fontId="1" fillId="0" borderId="0" xfId="9" applyNumberFormat="1" applyFont="1"/>
    <xf numFmtId="0" fontId="1" fillId="0" borderId="0" xfId="0" applyFont="1"/>
    <xf numFmtId="10" fontId="1" fillId="0" borderId="0" xfId="0" applyNumberFormat="1" applyFont="1"/>
    <xf numFmtId="14" fontId="0" fillId="0" borderId="0" xfId="0" applyNumberFormat="1"/>
    <xf numFmtId="176" fontId="0" fillId="0" borderId="0" xfId="9" applyNumberFormat="1" applyFont="1"/>
    <xf numFmtId="176" fontId="0" fillId="0" borderId="0" xfId="0" applyNumberFormat="1"/>
    <xf numFmtId="9" fontId="0" fillId="0" borderId="0" xfId="9" applyFont="1"/>
  </cellXfs>
  <cellStyles count="32">
    <cellStyle name="常规" xfId="0" builtinId="0"/>
    <cellStyle name="货币[0]" xfId="1" builtinId="7"/>
    <cellStyle name="20% - 强调文字颜色 3" xfId="2" builtinId="38"/>
    <cellStyle name="货币" xfId="3" builtinId="4"/>
    <cellStyle name="千位分隔[0]" xfId="4" builtinId="6"/>
    <cellStyle name="40% - 强调文字颜色 3" xfId="5" builtinId="39"/>
    <cellStyle name="千位分隔" xfId="6" builtinId="3"/>
    <cellStyle name="60% - 强调文字颜色 3" xfId="7" builtinId="40"/>
    <cellStyle name="超链接" xfId="8" builtinId="8"/>
    <cellStyle name="百分比" xfId="9" builtinId="5"/>
    <cellStyle name="已访问的超链接" xfId="10" builtinId="9"/>
    <cellStyle name="60% - 强调文字颜色 2" xfId="11" builtinId="36"/>
    <cellStyle name="60% - 强调文字颜色 1" xfId="12" builtinId="32"/>
    <cellStyle name="60% - 强调文字颜色 4" xfId="13" builtinId="44"/>
    <cellStyle name="20% - 强调文字颜色 6" xfId="14" builtinId="50"/>
    <cellStyle name="强调文字颜色 2" xfId="15" builtinId="33"/>
    <cellStyle name="20% - 强调文字颜色 5" xfId="16" builtinId="46"/>
    <cellStyle name="强调文字颜色 1" xfId="17" builtinId="29"/>
    <cellStyle name="20% - 强调文字颜色 1" xfId="18" builtinId="30"/>
    <cellStyle name="40% - 强调文字颜色 1" xfId="19" builtinId="31"/>
    <cellStyle name="20% - 强调文字颜色 2" xfId="20" builtinId="34"/>
    <cellStyle name="40% - 强调文字颜色 2" xfId="21" builtinId="35"/>
    <cellStyle name="强调文字颜色 3" xfId="22" builtinId="37"/>
    <cellStyle name="强调文字颜色 4" xfId="23" builtinId="41"/>
    <cellStyle name="20% - 强调文字颜色 4" xfId="24" builtinId="42"/>
    <cellStyle name="40% - 强调文字颜色 4" xfId="25" builtinId="43"/>
    <cellStyle name="强调文字颜色 5" xfId="26" builtinId="45"/>
    <cellStyle name="40% - 强调文字颜色 5" xfId="27" builtinId="47"/>
    <cellStyle name="60% - 强调文字颜色 5" xfId="28" builtinId="48"/>
    <cellStyle name="强调文字颜色 6" xfId="29" builtinId="49"/>
    <cellStyle name="40% - 强调文字颜色 6" xfId="30" builtinId="51"/>
    <cellStyle name="60% - 强调文字颜色 6" xfId="31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27</xdr:row>
      <xdr:rowOff>31750</xdr:rowOff>
    </xdr:from>
    <xdr:to>
      <xdr:col>24</xdr:col>
      <xdr:colOff>144145</xdr:colOff>
      <xdr:row>55</xdr:row>
      <xdr:rowOff>0</xdr:rowOff>
    </xdr:to>
    <xdr:pic>
      <xdr:nvPicPr>
        <xdr:cNvPr id="2" name="图片 1" descr="Analytics 2_Correlations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3917950"/>
          <a:ext cx="9380220" cy="39973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</xdr:row>
      <xdr:rowOff>0</xdr:rowOff>
    </xdr:from>
    <xdr:to>
      <xdr:col>24</xdr:col>
      <xdr:colOff>116840</xdr:colOff>
      <xdr:row>25</xdr:row>
      <xdr:rowOff>136525</xdr:rowOff>
    </xdr:to>
    <xdr:pic>
      <xdr:nvPicPr>
        <xdr:cNvPr id="3" name="图片 2" descr="Analytics 1_Correlations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142875"/>
          <a:ext cx="9352915" cy="3594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5"/>
  <sheetViews>
    <sheetView zoomScale="186" zoomScaleNormal="186" workbookViewId="0">
      <selection activeCell="G4" sqref="G4"/>
    </sheetView>
  </sheetViews>
  <sheetFormatPr defaultColWidth="8.82857142857143" defaultRowHeight="12.75"/>
  <cols>
    <col min="1" max="1" width="11" customWidth="1"/>
    <col min="2" max="2" width="9" customWidth="1"/>
    <col min="3" max="3" width="11.3333333333333" customWidth="1"/>
    <col min="4" max="4" width="9" customWidth="1"/>
    <col min="6" max="6" width="14.6666666666667" customWidth="1"/>
    <col min="7" max="7" width="9" customWidth="1"/>
  </cols>
  <sheetData>
    <row r="1" spans="2:5">
      <c r="B1" s="155" t="s">
        <v>0</v>
      </c>
      <c r="C1" s="155" t="s">
        <v>1</v>
      </c>
      <c r="D1" s="155" t="s">
        <v>2</v>
      </c>
      <c r="E1" s="155"/>
    </row>
    <row r="2" spans="1:9">
      <c r="A2" s="157">
        <v>41364</v>
      </c>
      <c r="B2" s="158">
        <v>-0.0409835104464765</v>
      </c>
      <c r="C2" s="158">
        <v>-0.0635172320306505</v>
      </c>
      <c r="D2" s="159">
        <f>B2-C2</f>
        <v>0.022533721584174</v>
      </c>
      <c r="E2" s="159"/>
      <c r="F2" t="s">
        <v>3</v>
      </c>
      <c r="G2" s="158">
        <f>AVERAGE(B2:B61)*12</f>
        <v>0.346353562519338</v>
      </c>
      <c r="H2" s="158"/>
      <c r="I2" s="158"/>
    </row>
    <row r="3" spans="1:8">
      <c r="A3" s="157">
        <v>41394</v>
      </c>
      <c r="B3" s="158">
        <v>-0.0162636934381253</v>
      </c>
      <c r="C3" s="158">
        <v>-0.0195212197968725</v>
      </c>
      <c r="D3" s="159">
        <f>B3-C3</f>
        <v>0.00325752635874721</v>
      </c>
      <c r="E3" s="159"/>
      <c r="F3" t="s">
        <v>4</v>
      </c>
      <c r="G3" s="160">
        <f>STDEV(B2:B61)*SQRT(12)</f>
        <v>0.262982270912962</v>
      </c>
      <c r="H3" s="158"/>
    </row>
    <row r="4" spans="1:7">
      <c r="A4" s="157">
        <v>41425</v>
      </c>
      <c r="B4" s="158">
        <v>0.0553445182616825</v>
      </c>
      <c r="C4" s="158">
        <v>0.0746372711781034</v>
      </c>
      <c r="D4" s="159">
        <f t="shared" ref="D4:D61" si="0">B4-C4</f>
        <v>-0.0192927529164209</v>
      </c>
      <c r="E4" s="159"/>
      <c r="F4" t="s">
        <v>5</v>
      </c>
      <c r="G4" s="160">
        <f>STDEV(D2:D61)*SQRT(12)</f>
        <v>0.143446464266214</v>
      </c>
    </row>
    <row r="5" spans="1:5">
      <c r="A5" s="157">
        <v>41455</v>
      </c>
      <c r="B5" s="158">
        <v>-0.100415566288484</v>
      </c>
      <c r="C5" s="158">
        <v>-0.153214015561371</v>
      </c>
      <c r="D5" s="159">
        <f t="shared" si="0"/>
        <v>0.0527984492728868</v>
      </c>
      <c r="E5" s="159"/>
    </row>
    <row r="6" spans="1:5">
      <c r="A6" s="157">
        <v>41486</v>
      </c>
      <c r="B6" s="158">
        <v>-0.0234794787079042</v>
      </c>
      <c r="C6" s="158">
        <v>0.00727606330521136</v>
      </c>
      <c r="D6" s="159">
        <f t="shared" si="0"/>
        <v>-0.0307555420131156</v>
      </c>
      <c r="E6" s="159"/>
    </row>
    <row r="7" spans="1:5">
      <c r="A7" s="157">
        <v>41517</v>
      </c>
      <c r="B7" s="158">
        <v>0.0555333854890796</v>
      </c>
      <c r="C7" s="158">
        <v>0.0577526813031906</v>
      </c>
      <c r="D7" s="159">
        <f t="shared" si="0"/>
        <v>-0.00221929581411096</v>
      </c>
      <c r="E7" s="159"/>
    </row>
    <row r="8" spans="1:5">
      <c r="A8" s="157">
        <v>41547</v>
      </c>
      <c r="B8" s="158">
        <v>0.0102748867233828</v>
      </c>
      <c r="C8" s="158">
        <v>0.0431254269728798</v>
      </c>
      <c r="D8" s="159">
        <f t="shared" si="0"/>
        <v>-0.032850540249497</v>
      </c>
      <c r="E8" s="159"/>
    </row>
    <row r="9" spans="1:5">
      <c r="A9" s="157">
        <v>41578</v>
      </c>
      <c r="B9" s="158">
        <v>0.0454768349075438</v>
      </c>
      <c r="C9" s="158">
        <v>-0.0199894073033232</v>
      </c>
      <c r="D9" s="159">
        <f t="shared" si="0"/>
        <v>0.0654662422108671</v>
      </c>
      <c r="E9" s="159"/>
    </row>
    <row r="10" spans="1:5">
      <c r="A10" s="157">
        <v>41608</v>
      </c>
      <c r="B10" s="158">
        <v>0.00527711117270435</v>
      </c>
      <c r="C10" s="158">
        <v>0.0334224540515886</v>
      </c>
      <c r="D10" s="159">
        <f t="shared" si="0"/>
        <v>-0.0281453428788843</v>
      </c>
      <c r="E10" s="159"/>
    </row>
    <row r="11" spans="1:5">
      <c r="A11" s="157">
        <v>41639</v>
      </c>
      <c r="B11" s="158">
        <v>-0.0369219254069199</v>
      </c>
      <c r="C11" s="158">
        <v>-0.0420554069657538</v>
      </c>
      <c r="D11" s="159">
        <f t="shared" si="0"/>
        <v>0.00513348155883397</v>
      </c>
      <c r="E11" s="159"/>
    </row>
    <row r="12" spans="1:5">
      <c r="A12" s="157">
        <v>41670</v>
      </c>
      <c r="B12" s="158">
        <v>-0.0416342473862396</v>
      </c>
      <c r="C12" s="158">
        <v>-0.0440435483161316</v>
      </c>
      <c r="D12" s="159">
        <f t="shared" si="0"/>
        <v>0.002409300929892</v>
      </c>
      <c r="E12" s="159"/>
    </row>
    <row r="13" spans="1:5">
      <c r="A13" s="157">
        <v>41698</v>
      </c>
      <c r="B13" s="158">
        <v>-0.0422861765121327</v>
      </c>
      <c r="C13" s="158">
        <v>-0.00726426218842602</v>
      </c>
      <c r="D13" s="159">
        <f t="shared" si="0"/>
        <v>-0.0350219143237067</v>
      </c>
      <c r="E13" s="159"/>
    </row>
    <row r="14" spans="1:5">
      <c r="A14" s="157">
        <v>41729</v>
      </c>
      <c r="B14" s="158">
        <v>0.03829530235236</v>
      </c>
      <c r="C14" s="158">
        <v>-0.018300477904905</v>
      </c>
      <c r="D14" s="159">
        <f t="shared" si="0"/>
        <v>0.056595780257265</v>
      </c>
      <c r="E14" s="159"/>
    </row>
    <row r="15" spans="1:5">
      <c r="A15" s="157">
        <v>41759</v>
      </c>
      <c r="B15" s="158">
        <v>0.0195419129446461</v>
      </c>
      <c r="C15" s="158">
        <v>-0.000362444196618683</v>
      </c>
      <c r="D15" s="159">
        <f t="shared" si="0"/>
        <v>0.0199043571412648</v>
      </c>
      <c r="E15" s="159"/>
    </row>
    <row r="16" spans="1:5">
      <c r="A16" s="157">
        <v>41790</v>
      </c>
      <c r="B16" s="158">
        <v>0.0145666308484347</v>
      </c>
      <c r="C16" s="158">
        <v>0.000714187006630063</v>
      </c>
      <c r="D16" s="159">
        <f t="shared" si="0"/>
        <v>0.0138524438418046</v>
      </c>
      <c r="E16" s="159"/>
    </row>
    <row r="17" spans="1:5">
      <c r="A17" s="157">
        <v>41820</v>
      </c>
      <c r="B17" s="158">
        <v>0.0217487472901503</v>
      </c>
      <c r="C17" s="158">
        <v>0.00653673789179154</v>
      </c>
      <c r="D17" s="159">
        <f t="shared" si="0"/>
        <v>0.0152120093983588</v>
      </c>
      <c r="E17" s="159"/>
    </row>
    <row r="18" spans="1:5">
      <c r="A18" s="157">
        <v>41851</v>
      </c>
      <c r="B18" s="158">
        <v>0.126942242403296</v>
      </c>
      <c r="C18" s="158">
        <v>0.0852682152915083</v>
      </c>
      <c r="D18" s="159">
        <f t="shared" si="0"/>
        <v>0.0416740271117872</v>
      </c>
      <c r="E18" s="159"/>
    </row>
    <row r="19" spans="1:5">
      <c r="A19" s="157">
        <v>41882</v>
      </c>
      <c r="B19" s="158">
        <v>-0.0171985438410907</v>
      </c>
      <c r="C19" s="158">
        <v>-0.000581151662455204</v>
      </c>
      <c r="D19" s="159">
        <f t="shared" si="0"/>
        <v>-0.0166173921786354</v>
      </c>
      <c r="E19" s="159"/>
    </row>
    <row r="20" spans="1:5">
      <c r="A20" s="157">
        <v>41912</v>
      </c>
      <c r="B20" s="158">
        <v>0.0343527316859586</v>
      </c>
      <c r="C20" s="158">
        <v>0.0560678599872193</v>
      </c>
      <c r="D20" s="159">
        <f t="shared" si="0"/>
        <v>-0.0217151283012607</v>
      </c>
      <c r="E20" s="159"/>
    </row>
    <row r="21" spans="1:5">
      <c r="A21" s="157">
        <v>41943</v>
      </c>
      <c r="B21" s="158">
        <v>0.045153351214501</v>
      </c>
      <c r="C21" s="158">
        <v>0.022371465001582</v>
      </c>
      <c r="D21" s="159">
        <f t="shared" si="0"/>
        <v>0.022781886212919</v>
      </c>
      <c r="E21" s="159"/>
    </row>
    <row r="22" spans="1:5">
      <c r="A22" s="157">
        <v>41973</v>
      </c>
      <c r="B22" s="158">
        <v>0.144251081689552</v>
      </c>
      <c r="C22" s="158">
        <v>0.104668900789064</v>
      </c>
      <c r="D22" s="159">
        <f t="shared" si="0"/>
        <v>0.0395821809004888</v>
      </c>
      <c r="E22" s="159"/>
    </row>
    <row r="23" spans="1:5">
      <c r="A23" s="157">
        <v>42004</v>
      </c>
      <c r="B23" s="158">
        <v>0.277295454464158</v>
      </c>
      <c r="C23" s="158">
        <v>0.210009147262088</v>
      </c>
      <c r="D23" s="159">
        <f t="shared" si="0"/>
        <v>0.06728630720207</v>
      </c>
      <c r="E23" s="159"/>
    </row>
    <row r="24" spans="1:5">
      <c r="A24" s="157">
        <v>42035</v>
      </c>
      <c r="B24" s="158">
        <v>0.0349467262204048</v>
      </c>
      <c r="C24" s="158">
        <v>-0.0123119488448578</v>
      </c>
      <c r="D24" s="159">
        <f t="shared" si="0"/>
        <v>0.0472586750652626</v>
      </c>
      <c r="E24" s="159"/>
    </row>
    <row r="25" spans="1:5">
      <c r="A25" s="157">
        <v>42063</v>
      </c>
      <c r="B25" s="158">
        <v>0.0670771516690896</v>
      </c>
      <c r="C25" s="158">
        <v>0.0454908126978788</v>
      </c>
      <c r="D25" s="159">
        <f t="shared" si="0"/>
        <v>0.0215863389712108</v>
      </c>
      <c r="E25" s="159"/>
    </row>
    <row r="26" spans="1:5">
      <c r="A26" s="157">
        <v>42094</v>
      </c>
      <c r="B26" s="158">
        <v>0.14618091169126</v>
      </c>
      <c r="C26" s="158">
        <v>0.148690894392399</v>
      </c>
      <c r="D26" s="159">
        <f t="shared" si="0"/>
        <v>-0.00250998270113878</v>
      </c>
      <c r="E26" s="159"/>
    </row>
    <row r="27" spans="1:5">
      <c r="A27" s="157">
        <v>42124</v>
      </c>
      <c r="B27" s="158">
        <v>0.202586357258697</v>
      </c>
      <c r="C27" s="158">
        <v>0.170244948903747</v>
      </c>
      <c r="D27" s="159">
        <f t="shared" si="0"/>
        <v>0.03234140835495</v>
      </c>
      <c r="E27" s="159"/>
    </row>
    <row r="28" spans="1:5">
      <c r="A28" s="157">
        <v>42155</v>
      </c>
      <c r="B28" s="158">
        <v>0.0509102584688859</v>
      </c>
      <c r="C28" s="158">
        <v>0.0463154160133554</v>
      </c>
      <c r="D28" s="159">
        <f t="shared" si="0"/>
        <v>0.00459484245553043</v>
      </c>
      <c r="E28" s="159"/>
    </row>
    <row r="29" spans="1:5">
      <c r="A29" s="157">
        <v>42185</v>
      </c>
      <c r="B29" s="158">
        <v>0.0607427028339091</v>
      </c>
      <c r="C29" s="158">
        <v>-0.0834980321447393</v>
      </c>
      <c r="D29" s="159">
        <f t="shared" si="0"/>
        <v>0.144240734978648</v>
      </c>
      <c r="E29" s="159"/>
    </row>
    <row r="30" spans="1:5">
      <c r="A30" s="157">
        <v>42216</v>
      </c>
      <c r="B30" s="158">
        <v>-0.101856809632777</v>
      </c>
      <c r="C30" s="158">
        <v>-0.147921879061948</v>
      </c>
      <c r="D30" s="159">
        <f t="shared" si="0"/>
        <v>0.0460650694291702</v>
      </c>
      <c r="E30" s="159"/>
    </row>
    <row r="31" spans="1:5">
      <c r="A31" s="157">
        <v>42247</v>
      </c>
      <c r="B31" s="158">
        <v>-0.0892350292238234</v>
      </c>
      <c r="C31" s="158">
        <v>-0.122055752080738</v>
      </c>
      <c r="D31" s="159">
        <f t="shared" si="0"/>
        <v>0.0328207228569144</v>
      </c>
      <c r="E31" s="159"/>
    </row>
    <row r="32" spans="1:5">
      <c r="A32" s="157">
        <v>42277</v>
      </c>
      <c r="B32" s="158">
        <v>-0.00089553382959795</v>
      </c>
      <c r="C32" s="158">
        <v>-0.0549031703362584</v>
      </c>
      <c r="D32" s="159">
        <f t="shared" si="0"/>
        <v>0.0540076365066604</v>
      </c>
      <c r="E32" s="159"/>
    </row>
    <row r="33" spans="1:5">
      <c r="A33" s="157">
        <v>42308</v>
      </c>
      <c r="B33" s="158">
        <v>0.0575619124557094</v>
      </c>
      <c r="C33" s="158">
        <v>0.113550827294698</v>
      </c>
      <c r="D33" s="159">
        <f t="shared" si="0"/>
        <v>-0.0559889148389883</v>
      </c>
      <c r="E33" s="159"/>
    </row>
    <row r="34" spans="1:5">
      <c r="A34" s="157">
        <v>42338</v>
      </c>
      <c r="B34" s="158">
        <v>0.018312678385068</v>
      </c>
      <c r="C34" s="158">
        <v>0.0129723688611634</v>
      </c>
      <c r="D34" s="159">
        <f t="shared" si="0"/>
        <v>0.00534030952390463</v>
      </c>
      <c r="E34" s="159"/>
    </row>
    <row r="35" spans="1:5">
      <c r="A35" s="157">
        <v>42369</v>
      </c>
      <c r="B35" s="158">
        <v>0.141890709709617</v>
      </c>
      <c r="C35" s="158">
        <v>0.0434392588095729</v>
      </c>
      <c r="D35" s="159">
        <f t="shared" si="0"/>
        <v>0.0984514509000443</v>
      </c>
      <c r="E35" s="159"/>
    </row>
    <row r="36" spans="1:5">
      <c r="A36" s="157">
        <v>42400</v>
      </c>
      <c r="B36" s="158">
        <v>-0.164243730719466</v>
      </c>
      <c r="C36" s="158">
        <v>-0.238767455407436</v>
      </c>
      <c r="D36" s="159">
        <f t="shared" si="0"/>
        <v>0.0745237246879701</v>
      </c>
      <c r="E36" s="159"/>
    </row>
    <row r="37" spans="1:5">
      <c r="A37" s="157">
        <v>42429</v>
      </c>
      <c r="B37" s="158">
        <v>0.00975052726405656</v>
      </c>
      <c r="C37" s="158">
        <v>-0.0207798168084768</v>
      </c>
      <c r="D37" s="159">
        <f t="shared" si="0"/>
        <v>0.0305303440725334</v>
      </c>
      <c r="E37" s="159"/>
    </row>
    <row r="38" spans="1:5">
      <c r="A38" s="157">
        <v>42460</v>
      </c>
      <c r="B38" s="158">
        <v>0.125145383436848</v>
      </c>
      <c r="C38" s="158">
        <v>0.12613838558998</v>
      </c>
      <c r="D38" s="159">
        <f t="shared" si="0"/>
        <v>-0.000993002153131695</v>
      </c>
      <c r="E38" s="159"/>
    </row>
    <row r="39" spans="1:5">
      <c r="A39" s="157">
        <v>42490</v>
      </c>
      <c r="B39" s="158">
        <v>0.009220860649787</v>
      </c>
      <c r="C39" s="158">
        <v>-0.0239659826367342</v>
      </c>
      <c r="D39" s="159">
        <f t="shared" si="0"/>
        <v>0.0331868432865212</v>
      </c>
      <c r="E39" s="159"/>
    </row>
    <row r="40" spans="1:5">
      <c r="A40" s="157">
        <v>42521</v>
      </c>
      <c r="B40" s="158">
        <v>0.00531474129711085</v>
      </c>
      <c r="C40" s="158">
        <v>-0.00455174140820036</v>
      </c>
      <c r="D40" s="159">
        <f t="shared" si="0"/>
        <v>0.00986648270531121</v>
      </c>
      <c r="E40" s="159"/>
    </row>
    <row r="41" spans="1:5">
      <c r="A41" s="157">
        <v>42551</v>
      </c>
      <c r="B41" s="158">
        <v>-0.0111546352606871</v>
      </c>
      <c r="C41" s="158">
        <v>0.0101702970873319</v>
      </c>
      <c r="D41" s="159">
        <f t="shared" si="0"/>
        <v>-0.0213249323480189</v>
      </c>
      <c r="E41" s="159"/>
    </row>
    <row r="42" spans="1:5">
      <c r="A42" s="157">
        <v>42582</v>
      </c>
      <c r="B42" s="158">
        <v>0.0502348109904245</v>
      </c>
      <c r="C42" s="158">
        <v>0.0135373299829424</v>
      </c>
      <c r="D42" s="159">
        <f t="shared" si="0"/>
        <v>0.036697481007482</v>
      </c>
      <c r="E42" s="159"/>
    </row>
    <row r="43" spans="1:5">
      <c r="A43" s="157">
        <v>42613</v>
      </c>
      <c r="B43" s="158">
        <v>0.0727527508416197</v>
      </c>
      <c r="C43" s="158">
        <v>0.0380445577810247</v>
      </c>
      <c r="D43" s="159">
        <f t="shared" si="0"/>
        <v>0.034708193060595</v>
      </c>
      <c r="E43" s="159"/>
    </row>
    <row r="44" spans="1:5">
      <c r="A44" s="157">
        <v>42643</v>
      </c>
      <c r="B44" s="158">
        <v>-0.00121123250714839</v>
      </c>
      <c r="C44" s="158">
        <v>-0.022541152688027</v>
      </c>
      <c r="D44" s="159">
        <f t="shared" si="0"/>
        <v>0.0213299201808786</v>
      </c>
      <c r="E44" s="159"/>
    </row>
    <row r="45" spans="1:5">
      <c r="A45" s="157">
        <v>42674</v>
      </c>
      <c r="B45" s="158">
        <v>-0.00154913955850633</v>
      </c>
      <c r="C45" s="158">
        <v>0.0228213672418747</v>
      </c>
      <c r="D45" s="159">
        <f t="shared" si="0"/>
        <v>-0.024370506800381</v>
      </c>
      <c r="E45" s="159"/>
    </row>
    <row r="46" spans="1:5">
      <c r="A46" s="157">
        <v>42704</v>
      </c>
      <c r="B46" s="158">
        <v>0.0534373398131098</v>
      </c>
      <c r="C46" s="158">
        <v>0.0450898158294508</v>
      </c>
      <c r="D46" s="159">
        <f t="shared" si="0"/>
        <v>0.00834752398365901</v>
      </c>
      <c r="E46" s="159"/>
    </row>
    <row r="47" spans="1:5">
      <c r="A47" s="157">
        <v>42735</v>
      </c>
      <c r="B47" s="158">
        <v>-0.0434955718600127</v>
      </c>
      <c r="C47" s="158">
        <v>-0.058644815928956</v>
      </c>
      <c r="D47" s="159">
        <f t="shared" si="0"/>
        <v>0.0151492440689432</v>
      </c>
      <c r="E47" s="159"/>
    </row>
    <row r="48" spans="1:5">
      <c r="A48" s="157">
        <v>42766</v>
      </c>
      <c r="B48" s="158">
        <v>0.0619741705309975</v>
      </c>
      <c r="C48" s="158">
        <v>0.0126714802115122</v>
      </c>
      <c r="D48" s="159">
        <f t="shared" si="0"/>
        <v>0.0493026903194853</v>
      </c>
      <c r="E48" s="159"/>
    </row>
    <row r="49" spans="1:5">
      <c r="A49" s="157">
        <v>42794</v>
      </c>
      <c r="B49" s="158">
        <v>0.0115887033169924</v>
      </c>
      <c r="C49" s="158">
        <v>0.0245926546372068</v>
      </c>
      <c r="D49" s="159">
        <f t="shared" si="0"/>
        <v>-0.0130039513202145</v>
      </c>
      <c r="E49" s="159"/>
    </row>
    <row r="50" spans="1:5">
      <c r="A50" s="157">
        <v>42825</v>
      </c>
      <c r="B50" s="158">
        <v>-0.0136915713912076</v>
      </c>
      <c r="C50" s="158">
        <v>-0.00374772803357182</v>
      </c>
      <c r="D50" s="159">
        <f t="shared" si="0"/>
        <v>-0.00994384335763576</v>
      </c>
      <c r="E50" s="159"/>
    </row>
    <row r="51" spans="1:5">
      <c r="A51" s="157">
        <v>42855</v>
      </c>
      <c r="B51" s="158">
        <v>-0.0264298173089205</v>
      </c>
      <c r="C51" s="158">
        <v>-0.0152685791667813</v>
      </c>
      <c r="D51" s="159">
        <f t="shared" si="0"/>
        <v>-0.0111612381421392</v>
      </c>
      <c r="E51" s="159"/>
    </row>
    <row r="52" spans="1:5">
      <c r="A52" s="157">
        <v>42886</v>
      </c>
      <c r="B52" s="158">
        <v>0.118533900093963</v>
      </c>
      <c r="C52" s="158">
        <v>-0.0123193176430327</v>
      </c>
      <c r="D52" s="159">
        <f t="shared" si="0"/>
        <v>0.130853217736996</v>
      </c>
      <c r="E52" s="159"/>
    </row>
    <row r="53" spans="1:5">
      <c r="A53" s="157">
        <v>42916</v>
      </c>
      <c r="B53" s="158">
        <v>0.0764539149859396</v>
      </c>
      <c r="C53" s="158">
        <v>0.0528932460632681</v>
      </c>
      <c r="D53" s="159">
        <f t="shared" si="0"/>
        <v>0.0235606689226715</v>
      </c>
      <c r="E53" s="159"/>
    </row>
    <row r="54" spans="1:5">
      <c r="A54" s="157">
        <v>42947</v>
      </c>
      <c r="B54" s="158">
        <v>0.0862964046507535</v>
      </c>
      <c r="C54" s="158">
        <v>0.0219255661085842</v>
      </c>
      <c r="D54" s="159">
        <f t="shared" si="0"/>
        <v>0.0643708385421693</v>
      </c>
      <c r="E54" s="159"/>
    </row>
    <row r="55" spans="1:5">
      <c r="A55" s="157">
        <v>42978</v>
      </c>
      <c r="B55" s="158">
        <v>0.0336741217184406</v>
      </c>
      <c r="C55" s="158">
        <v>0.0208844902281837</v>
      </c>
      <c r="D55" s="159">
        <f t="shared" si="0"/>
        <v>0.0127896314902569</v>
      </c>
      <c r="E55" s="159"/>
    </row>
    <row r="56" spans="1:5">
      <c r="A56" s="157">
        <v>43008</v>
      </c>
      <c r="B56" s="158">
        <v>-0.0244980234529748</v>
      </c>
      <c r="C56" s="158">
        <v>0.010957836995626</v>
      </c>
      <c r="D56" s="159">
        <f t="shared" si="0"/>
        <v>-0.0354558604486008</v>
      </c>
      <c r="E56" s="159"/>
    </row>
    <row r="57" spans="1:5">
      <c r="A57" s="157">
        <v>43039</v>
      </c>
      <c r="B57" s="158">
        <v>0.0381947831685243</v>
      </c>
      <c r="C57" s="158">
        <v>0.0268141922637879</v>
      </c>
      <c r="D57" s="159">
        <f t="shared" si="0"/>
        <v>0.0113805909047364</v>
      </c>
      <c r="E57" s="159"/>
    </row>
    <row r="58" spans="1:5">
      <c r="A58" s="157">
        <v>43069</v>
      </c>
      <c r="B58" s="158">
        <v>0.0106203428358942</v>
      </c>
      <c r="C58" s="158">
        <v>-0.0299432992155136</v>
      </c>
      <c r="D58" s="159">
        <f t="shared" si="0"/>
        <v>0.0405636420514078</v>
      </c>
      <c r="E58" s="159"/>
    </row>
    <row r="59" spans="1:5">
      <c r="A59" s="157">
        <v>43100</v>
      </c>
      <c r="B59" s="158">
        <v>-0.00273499590620896</v>
      </c>
      <c r="C59" s="158">
        <v>-0.000695964742862487</v>
      </c>
      <c r="D59" s="159">
        <f t="shared" si="0"/>
        <v>-0.00203903116334647</v>
      </c>
      <c r="E59" s="159"/>
    </row>
    <row r="60" spans="1:5">
      <c r="A60" s="157">
        <v>43131</v>
      </c>
      <c r="B60" s="158">
        <v>0.174311128232959</v>
      </c>
      <c r="C60" s="158">
        <v>0.0368244022070061</v>
      </c>
      <c r="D60" s="159">
        <f t="shared" si="0"/>
        <v>0.137486726025953</v>
      </c>
      <c r="E60" s="159"/>
    </row>
    <row r="61" spans="1:5">
      <c r="A61" s="157">
        <v>43159</v>
      </c>
      <c r="B61" s="158">
        <v>-0.0798204386921192</v>
      </c>
      <c r="C61" s="158">
        <v>-0.0598369325892345</v>
      </c>
      <c r="D61" s="159">
        <f t="shared" si="0"/>
        <v>-0.0199835061028847</v>
      </c>
      <c r="E61" s="159"/>
    </row>
    <row r="62" spans="5:5">
      <c r="E62" s="159"/>
    </row>
    <row r="63" spans="5:5">
      <c r="E63" s="159"/>
    </row>
    <row r="64" spans="5:5">
      <c r="E64" s="159"/>
    </row>
    <row r="65" spans="5:5">
      <c r="E65" s="159"/>
    </row>
    <row r="66" spans="5:5">
      <c r="E66" s="159"/>
    </row>
    <row r="67" spans="5:5">
      <c r="E67" s="159"/>
    </row>
    <row r="68" spans="5:5">
      <c r="E68" s="159"/>
    </row>
    <row r="69" spans="5:5">
      <c r="E69" s="159"/>
    </row>
    <row r="70" spans="5:5">
      <c r="E70" s="159"/>
    </row>
    <row r="71" spans="5:5">
      <c r="E71" s="159"/>
    </row>
    <row r="72" spans="5:5">
      <c r="E72" s="159"/>
    </row>
    <row r="73" spans="5:5">
      <c r="E73" s="159"/>
    </row>
    <row r="74" spans="5:5">
      <c r="E74" s="159"/>
    </row>
    <row r="75" spans="5:5">
      <c r="E75" s="159"/>
    </row>
    <row r="76" spans="5:5">
      <c r="E76" s="159"/>
    </row>
    <row r="77" spans="5:5">
      <c r="E77" s="159"/>
    </row>
    <row r="78" spans="5:5">
      <c r="E78" s="159"/>
    </row>
    <row r="79" spans="5:5">
      <c r="E79" s="159"/>
    </row>
    <row r="80" spans="5:5">
      <c r="E80" s="159"/>
    </row>
    <row r="81" spans="5:5">
      <c r="E81" s="159"/>
    </row>
    <row r="82" spans="5:5">
      <c r="E82" s="159"/>
    </row>
    <row r="83" spans="5:5">
      <c r="E83" s="159"/>
    </row>
    <row r="84" spans="5:5">
      <c r="E84" s="159"/>
    </row>
    <row r="85" spans="5:5">
      <c r="E85" s="159"/>
    </row>
    <row r="86" spans="5:5">
      <c r="E86" s="159"/>
    </row>
    <row r="87" spans="5:5">
      <c r="E87" s="159"/>
    </row>
    <row r="88" spans="5:5">
      <c r="E88" s="159"/>
    </row>
    <row r="89" spans="5:5">
      <c r="E89" s="159"/>
    </row>
    <row r="90" spans="5:5">
      <c r="E90" s="159"/>
    </row>
    <row r="91" spans="5:5">
      <c r="E91" s="159"/>
    </row>
    <row r="92" spans="5:5">
      <c r="E92" s="159"/>
    </row>
    <row r="93" spans="5:5">
      <c r="E93" s="159"/>
    </row>
    <row r="94" spans="5:5">
      <c r="E94" s="159"/>
    </row>
    <row r="95" spans="5:5">
      <c r="E95" s="159"/>
    </row>
    <row r="96" spans="5:5">
      <c r="E96" s="159"/>
    </row>
    <row r="97" spans="5:5">
      <c r="E97" s="159"/>
    </row>
    <row r="98" spans="5:5">
      <c r="E98" s="159"/>
    </row>
    <row r="99" spans="5:5">
      <c r="E99" s="159"/>
    </row>
    <row r="100" spans="5:5">
      <c r="E100" s="159"/>
    </row>
    <row r="101" spans="5:5">
      <c r="E101" s="159"/>
    </row>
    <row r="102" spans="5:5">
      <c r="E102" s="159"/>
    </row>
    <row r="103" spans="5:5">
      <c r="E103" s="159"/>
    </row>
    <row r="104" spans="5:5">
      <c r="E104" s="159"/>
    </row>
    <row r="105" spans="5:5">
      <c r="E105" s="159"/>
    </row>
    <row r="106" spans="5:5">
      <c r="E106" s="159"/>
    </row>
    <row r="107" spans="5:5">
      <c r="E107" s="159"/>
    </row>
    <row r="108" spans="5:5">
      <c r="E108" s="159"/>
    </row>
    <row r="109" spans="5:5">
      <c r="E109" s="159"/>
    </row>
    <row r="110" spans="5:5">
      <c r="E110" s="159"/>
    </row>
    <row r="111" spans="5:5">
      <c r="E111" s="159"/>
    </row>
    <row r="112" spans="5:5">
      <c r="E112" s="159"/>
    </row>
    <row r="113" spans="5:5">
      <c r="E113" s="159"/>
    </row>
    <row r="114" spans="5:5">
      <c r="E114" s="159"/>
    </row>
    <row r="115" spans="5:5">
      <c r="E115" s="159"/>
    </row>
    <row r="116" spans="5:5">
      <c r="E116" s="159"/>
    </row>
    <row r="117" spans="5:5">
      <c r="E117" s="159"/>
    </row>
    <row r="118" spans="5:5">
      <c r="E118" s="159"/>
    </row>
    <row r="119" spans="5:5">
      <c r="E119" s="159"/>
    </row>
    <row r="120" spans="5:5">
      <c r="E120" s="159"/>
    </row>
    <row r="121" spans="5:5">
      <c r="E121" s="159"/>
    </row>
    <row r="122" spans="5:5">
      <c r="E122" s="159"/>
    </row>
    <row r="123" spans="5:5">
      <c r="E123" s="159"/>
    </row>
    <row r="124" spans="5:5">
      <c r="E124" s="159"/>
    </row>
    <row r="125" spans="5:5">
      <c r="E125" s="159"/>
    </row>
    <row r="126" spans="5:5">
      <c r="E126" s="159"/>
    </row>
    <row r="127" spans="5:5">
      <c r="E127" s="159"/>
    </row>
    <row r="128" spans="5:5">
      <c r="E128" s="159"/>
    </row>
    <row r="129" spans="5:5">
      <c r="E129" s="159"/>
    </row>
    <row r="130" spans="5:5">
      <c r="E130" s="159"/>
    </row>
    <row r="131" spans="5:5">
      <c r="E131" s="159"/>
    </row>
    <row r="132" spans="5:5">
      <c r="E132" s="159"/>
    </row>
    <row r="133" spans="5:5">
      <c r="E133" s="159"/>
    </row>
    <row r="134" spans="5:5">
      <c r="E134" s="159"/>
    </row>
    <row r="135" spans="5:5">
      <c r="E135" s="159"/>
    </row>
    <row r="136" spans="5:5">
      <c r="E136" s="159"/>
    </row>
    <row r="137" spans="5:5">
      <c r="E137" s="159"/>
    </row>
    <row r="138" spans="5:5">
      <c r="E138" s="159"/>
    </row>
    <row r="139" spans="5:5">
      <c r="E139" s="159"/>
    </row>
    <row r="140" spans="5:5">
      <c r="E140" s="159"/>
    </row>
    <row r="141" spans="5:5">
      <c r="E141" s="159"/>
    </row>
    <row r="142" spans="5:5">
      <c r="E142" s="159"/>
    </row>
    <row r="143" spans="5:5">
      <c r="E143" s="159"/>
    </row>
    <row r="144" spans="5:5">
      <c r="E144" s="159"/>
    </row>
    <row r="145" spans="5:5">
      <c r="E145" s="159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zoomScale="159" zoomScaleNormal="159" workbookViewId="0">
      <selection activeCell="G5" sqref="G5"/>
    </sheetView>
  </sheetViews>
  <sheetFormatPr defaultColWidth="11" defaultRowHeight="12.75" outlineLevelCol="6"/>
  <cols>
    <col min="2" max="3" width="10.8285714285714" style="145"/>
    <col min="6" max="6" width="16.3333333333333" customWidth="1"/>
  </cols>
  <sheetData>
    <row r="1" spans="2:4">
      <c r="B1" s="154" t="s">
        <v>0</v>
      </c>
      <c r="C1" s="154" t="s">
        <v>6</v>
      </c>
      <c r="D1" s="155" t="s">
        <v>2</v>
      </c>
    </row>
    <row r="2" spans="1:7">
      <c r="A2" s="141">
        <v>41698</v>
      </c>
      <c r="B2" s="143">
        <v>0.0298842921634209</v>
      </c>
      <c r="C2" s="143">
        <v>0.011542</v>
      </c>
      <c r="D2" s="156">
        <f>B2-C2</f>
        <v>0.0183422921634209</v>
      </c>
      <c r="F2" t="s">
        <v>3</v>
      </c>
      <c r="G2" s="145">
        <f>AVERAGE(B2:B61)*12</f>
        <v>0.400866901824421</v>
      </c>
    </row>
    <row r="3" spans="1:7">
      <c r="A3" s="141">
        <v>41729</v>
      </c>
      <c r="B3" s="143">
        <v>0.0172157375519228</v>
      </c>
      <c r="C3" s="143">
        <v>-0.00263</v>
      </c>
      <c r="D3" s="148">
        <f>B3-C3</f>
        <v>0.0198457375519228</v>
      </c>
      <c r="F3" t="s">
        <v>4</v>
      </c>
      <c r="G3" s="148">
        <f>STDEV(B2:B61)*SQRT(12)</f>
        <v>0.273141280781006</v>
      </c>
    </row>
    <row r="4" spans="1:7">
      <c r="A4" s="141">
        <v>41759</v>
      </c>
      <c r="B4" s="143">
        <v>0.00655635603645998</v>
      </c>
      <c r="C4" s="143">
        <v>8.8e-5</v>
      </c>
      <c r="D4" s="148">
        <f>B4-C4</f>
        <v>0.00646835603645998</v>
      </c>
      <c r="F4" t="s">
        <v>5</v>
      </c>
      <c r="G4" s="148">
        <f>STDEV(D2:D61)*SQRT(12)</f>
        <v>0.278424482685856</v>
      </c>
    </row>
    <row r="5" spans="1:4">
      <c r="A5" s="141">
        <v>41789</v>
      </c>
      <c r="B5" s="143">
        <v>0.00245787679562318</v>
      </c>
      <c r="C5" s="143">
        <v>0.000603</v>
      </c>
      <c r="D5" s="148">
        <f t="shared" ref="D5:D61" si="0">B5-C5</f>
        <v>0.00185487679562318</v>
      </c>
    </row>
    <row r="6" spans="1:4">
      <c r="A6" s="141">
        <v>41820</v>
      </c>
      <c r="B6" s="143">
        <v>0.0181185182272151</v>
      </c>
      <c r="C6" s="143">
        <v>0.006911</v>
      </c>
      <c r="D6" s="148">
        <f t="shared" si="0"/>
        <v>0.0112075182272151</v>
      </c>
    </row>
    <row r="7" spans="1:4">
      <c r="A7" s="141">
        <v>41851</v>
      </c>
      <c r="B7" s="143">
        <v>0.130189981761961</v>
      </c>
      <c r="C7" s="143">
        <v>0.012162</v>
      </c>
      <c r="D7" s="148">
        <f t="shared" si="0"/>
        <v>0.118027981761961</v>
      </c>
    </row>
    <row r="8" spans="1:4">
      <c r="A8" s="141">
        <v>41880</v>
      </c>
      <c r="B8" s="143">
        <v>-0.0139791823743561</v>
      </c>
      <c r="C8" s="143">
        <v>0.011686</v>
      </c>
      <c r="D8" s="148">
        <f t="shared" si="0"/>
        <v>-0.0256651823743561</v>
      </c>
    </row>
    <row r="9" spans="1:4">
      <c r="A9" s="141">
        <v>41912</v>
      </c>
      <c r="B9" s="143">
        <v>0.0506509609146153</v>
      </c>
      <c r="C9" s="143">
        <v>0.001303</v>
      </c>
      <c r="D9" s="148">
        <f t="shared" si="0"/>
        <v>0.0493479609146153</v>
      </c>
    </row>
    <row r="10" spans="1:4">
      <c r="A10" s="141">
        <v>41943</v>
      </c>
      <c r="B10" s="143">
        <v>0.0646877789961746</v>
      </c>
      <c r="C10" s="143">
        <v>0.015958</v>
      </c>
      <c r="D10" s="148">
        <f t="shared" si="0"/>
        <v>0.0487297789961746</v>
      </c>
    </row>
    <row r="11" spans="1:4">
      <c r="A11" s="141">
        <v>41971</v>
      </c>
      <c r="B11" s="143">
        <v>0.14208062973068</v>
      </c>
      <c r="C11" s="143">
        <v>0.019724</v>
      </c>
      <c r="D11" s="148">
        <f t="shared" si="0"/>
        <v>0.12235662973068</v>
      </c>
    </row>
    <row r="12" spans="1:4">
      <c r="A12" s="141">
        <v>42004</v>
      </c>
      <c r="B12" s="143">
        <v>0.346045109768238</v>
      </c>
      <c r="C12" s="143">
        <v>0.022025</v>
      </c>
      <c r="D12" s="148">
        <f t="shared" si="0"/>
        <v>0.324020109768238</v>
      </c>
    </row>
    <row r="13" spans="1:4">
      <c r="A13" s="141">
        <v>42034</v>
      </c>
      <c r="B13" s="143">
        <v>0.0020894706281325</v>
      </c>
      <c r="C13" s="143">
        <v>-0.013616</v>
      </c>
      <c r="D13" s="148">
        <f t="shared" si="0"/>
        <v>0.0157054706281325</v>
      </c>
    </row>
    <row r="14" spans="1:4">
      <c r="A14" s="141">
        <v>42062</v>
      </c>
      <c r="B14" s="143">
        <v>0.0199579206894597</v>
      </c>
      <c r="C14" s="143">
        <v>0.001836</v>
      </c>
      <c r="D14" s="148">
        <f t="shared" si="0"/>
        <v>0.0181219206894597</v>
      </c>
    </row>
    <row r="15" spans="1:4">
      <c r="A15" s="141">
        <v>42094</v>
      </c>
      <c r="B15" s="143">
        <v>0.136579375985061</v>
      </c>
      <c r="C15" s="143">
        <v>-0.009044</v>
      </c>
      <c r="D15" s="148">
        <f t="shared" si="0"/>
        <v>0.145623375985061</v>
      </c>
    </row>
    <row r="16" spans="1:4">
      <c r="A16" s="141">
        <v>42124</v>
      </c>
      <c r="B16" s="143">
        <v>0.274413152862558</v>
      </c>
      <c r="C16" s="143">
        <v>-0.005119</v>
      </c>
      <c r="D16" s="148">
        <f t="shared" si="0"/>
        <v>0.279532152862558</v>
      </c>
    </row>
    <row r="17" spans="1:4">
      <c r="A17" s="141">
        <v>42153</v>
      </c>
      <c r="B17" s="143">
        <v>0.0928440535161239</v>
      </c>
      <c r="C17" s="143">
        <v>0.001411</v>
      </c>
      <c r="D17" s="148">
        <f t="shared" si="0"/>
        <v>0.0914330535161239</v>
      </c>
    </row>
    <row r="18" spans="1:4">
      <c r="A18" s="141">
        <v>42185</v>
      </c>
      <c r="B18" s="143">
        <v>0.037287716936296</v>
      </c>
      <c r="C18" s="143">
        <v>0.067147</v>
      </c>
      <c r="D18" s="148">
        <f t="shared" si="0"/>
        <v>-0.029859283063704</v>
      </c>
    </row>
    <row r="19" spans="1:4">
      <c r="A19" s="141">
        <v>42216</v>
      </c>
      <c r="B19" s="143">
        <v>-0.0834881800381242</v>
      </c>
      <c r="C19" s="143">
        <v>0.000337</v>
      </c>
      <c r="D19" s="148">
        <f t="shared" si="0"/>
        <v>-0.0838251800381242</v>
      </c>
    </row>
    <row r="20" spans="1:4">
      <c r="A20" s="141">
        <v>42247</v>
      </c>
      <c r="B20" s="143">
        <v>-0.107259635464236</v>
      </c>
      <c r="C20" s="143">
        <v>0.007256</v>
      </c>
      <c r="D20" s="148">
        <f t="shared" si="0"/>
        <v>-0.114515635464236</v>
      </c>
    </row>
    <row r="21" spans="1:4">
      <c r="A21" s="141">
        <v>42277</v>
      </c>
      <c r="B21" s="143">
        <v>-0.0439276022749938</v>
      </c>
      <c r="C21" s="143">
        <v>0.007579</v>
      </c>
      <c r="D21" s="148">
        <f t="shared" si="0"/>
        <v>-0.0515066022749938</v>
      </c>
    </row>
    <row r="22" spans="1:4">
      <c r="A22" s="141">
        <v>42307</v>
      </c>
      <c r="B22" s="143">
        <v>0.0736551369960601</v>
      </c>
      <c r="C22" s="143">
        <v>0.000218</v>
      </c>
      <c r="D22" s="148">
        <f t="shared" si="0"/>
        <v>0.0734371369960601</v>
      </c>
    </row>
    <row r="23" spans="1:4">
      <c r="A23" s="141">
        <v>42338</v>
      </c>
      <c r="B23" s="143">
        <v>0.0405131650457639</v>
      </c>
      <c r="C23" s="143">
        <v>0.002648</v>
      </c>
      <c r="D23" s="148">
        <f t="shared" si="0"/>
        <v>0.0378651650457639</v>
      </c>
    </row>
    <row r="24" spans="1:4">
      <c r="A24" s="141">
        <v>42369</v>
      </c>
      <c r="B24" s="143">
        <v>0.0640394681776639</v>
      </c>
      <c r="C24" s="143">
        <v>-0.009075</v>
      </c>
      <c r="D24" s="148">
        <f t="shared" si="0"/>
        <v>0.0731144681776639</v>
      </c>
    </row>
    <row r="25" spans="1:4">
      <c r="A25" s="141">
        <v>42398</v>
      </c>
      <c r="B25" s="143">
        <v>-0.14717973503954</v>
      </c>
      <c r="C25" s="143">
        <v>0.032355</v>
      </c>
      <c r="D25" s="148">
        <f t="shared" si="0"/>
        <v>-0.17953473503954</v>
      </c>
    </row>
    <row r="26" spans="1:4">
      <c r="A26" s="141">
        <v>42429</v>
      </c>
      <c r="B26" s="143">
        <v>-0.00899219038973901</v>
      </c>
      <c r="C26" s="143">
        <v>-0.023936</v>
      </c>
      <c r="D26" s="148">
        <f t="shared" si="0"/>
        <v>0.014943809610261</v>
      </c>
    </row>
    <row r="27" spans="1:4">
      <c r="A27" s="141">
        <v>42460</v>
      </c>
      <c r="B27" s="143">
        <v>0.10367582364409</v>
      </c>
      <c r="C27" s="143">
        <v>0.000564</v>
      </c>
      <c r="D27" s="148">
        <f t="shared" si="0"/>
        <v>0.10311182364409</v>
      </c>
    </row>
    <row r="28" spans="1:4">
      <c r="A28" s="141">
        <v>42489</v>
      </c>
      <c r="B28" s="143">
        <v>-0.00797470433244468</v>
      </c>
      <c r="C28" s="143">
        <v>-0.001214</v>
      </c>
      <c r="D28" s="148">
        <f t="shared" si="0"/>
        <v>-0.00676070433244468</v>
      </c>
    </row>
    <row r="29" spans="1:4">
      <c r="A29" s="141">
        <v>42521</v>
      </c>
      <c r="B29" s="143">
        <v>0.0134346010622239</v>
      </c>
      <c r="C29" s="143">
        <v>0.033538</v>
      </c>
      <c r="D29" s="148">
        <f t="shared" si="0"/>
        <v>-0.0201033989377761</v>
      </c>
    </row>
    <row r="30" spans="1:4">
      <c r="A30" s="141">
        <v>42551</v>
      </c>
      <c r="B30" s="143">
        <v>-0.0021432566368959</v>
      </c>
      <c r="C30" s="143">
        <v>0.000803</v>
      </c>
      <c r="D30" s="148">
        <f t="shared" si="0"/>
        <v>-0.0029462566368959</v>
      </c>
    </row>
    <row r="31" spans="1:4">
      <c r="A31" s="141">
        <v>42580</v>
      </c>
      <c r="B31" s="143">
        <v>0.0341027901439133</v>
      </c>
      <c r="C31" s="143">
        <v>-0.005342</v>
      </c>
      <c r="D31" s="148">
        <f t="shared" si="0"/>
        <v>0.0394447901439133</v>
      </c>
    </row>
    <row r="32" spans="1:4">
      <c r="A32" s="141">
        <v>42613</v>
      </c>
      <c r="B32" s="143">
        <v>0.072019245451985</v>
      </c>
      <c r="C32" s="143">
        <v>0.004772</v>
      </c>
      <c r="D32" s="148">
        <f t="shared" si="0"/>
        <v>0.067247245451985</v>
      </c>
    </row>
    <row r="33" spans="1:4">
      <c r="A33" s="141">
        <v>42643</v>
      </c>
      <c r="B33" s="143">
        <v>-0.0014251267248121</v>
      </c>
      <c r="C33" s="143">
        <v>0.002742</v>
      </c>
      <c r="D33" s="148">
        <f t="shared" si="0"/>
        <v>-0.0041671267248121</v>
      </c>
    </row>
    <row r="34" spans="1:4">
      <c r="A34" s="141">
        <v>42674</v>
      </c>
      <c r="B34" s="143">
        <v>0.0376375311877983</v>
      </c>
      <c r="C34" s="143">
        <v>-0.001152</v>
      </c>
      <c r="D34" s="148">
        <f t="shared" si="0"/>
        <v>0.0387895311877983</v>
      </c>
    </row>
    <row r="35" spans="1:4">
      <c r="A35" s="141">
        <v>42704</v>
      </c>
      <c r="B35" s="143">
        <v>0.105144026438095</v>
      </c>
      <c r="C35" s="143">
        <v>-0.007306</v>
      </c>
      <c r="D35" s="148">
        <f t="shared" si="0"/>
        <v>0.112450026438095</v>
      </c>
    </row>
    <row r="36" spans="1:4">
      <c r="A36" s="141">
        <v>42734</v>
      </c>
      <c r="B36" s="143">
        <v>-0.0397974478049508</v>
      </c>
      <c r="C36" s="143">
        <v>0.003735</v>
      </c>
      <c r="D36" s="148">
        <f t="shared" si="0"/>
        <v>-0.0435324478049508</v>
      </c>
    </row>
    <row r="37" spans="1:4">
      <c r="A37" s="141">
        <v>42761</v>
      </c>
      <c r="B37" s="143">
        <v>0.0515476686171176</v>
      </c>
      <c r="C37" s="143">
        <v>0.003571</v>
      </c>
      <c r="D37" s="148">
        <f t="shared" si="0"/>
        <v>0.0479766686171176</v>
      </c>
    </row>
    <row r="38" spans="1:4">
      <c r="A38" s="141">
        <v>42794</v>
      </c>
      <c r="B38" s="143">
        <v>0.00650088164298126</v>
      </c>
      <c r="C38" s="143">
        <v>0.001912</v>
      </c>
      <c r="D38" s="148">
        <f t="shared" si="0"/>
        <v>0.00458888164298126</v>
      </c>
    </row>
    <row r="39" spans="1:4">
      <c r="A39" s="141">
        <v>42825</v>
      </c>
      <c r="B39" s="143">
        <v>0.022713343763602</v>
      </c>
      <c r="C39" s="143">
        <v>0.005612</v>
      </c>
      <c r="D39" s="148">
        <f t="shared" si="0"/>
        <v>0.017101343763602</v>
      </c>
    </row>
    <row r="40" spans="1:4">
      <c r="A40" s="141">
        <v>42853</v>
      </c>
      <c r="B40" s="143">
        <v>0.115361811397351</v>
      </c>
      <c r="C40" s="143">
        <v>-0.002021</v>
      </c>
      <c r="D40" s="148">
        <f t="shared" si="0"/>
        <v>0.117382811397351</v>
      </c>
    </row>
    <row r="41" spans="1:4">
      <c r="A41" s="141">
        <v>42886</v>
      </c>
      <c r="B41" s="143">
        <v>0.0467342363097625</v>
      </c>
      <c r="C41" s="143">
        <v>0.003577</v>
      </c>
      <c r="D41" s="148">
        <f t="shared" si="0"/>
        <v>0.0431572363097625</v>
      </c>
    </row>
    <row r="42" spans="1:4">
      <c r="A42" s="141">
        <v>42916</v>
      </c>
      <c r="B42" s="143">
        <v>0.0448592638421163</v>
      </c>
      <c r="C42" s="143">
        <v>-0.000553</v>
      </c>
      <c r="D42" s="148">
        <f t="shared" si="0"/>
        <v>0.0454122638421163</v>
      </c>
    </row>
    <row r="43" spans="1:4">
      <c r="A43" s="141">
        <v>42947</v>
      </c>
      <c r="B43" s="143">
        <v>0.0818691402691265</v>
      </c>
      <c r="C43" s="143">
        <v>0.004294</v>
      </c>
      <c r="D43" s="148">
        <f t="shared" si="0"/>
        <v>0.0775751402691265</v>
      </c>
    </row>
    <row r="44" spans="1:4">
      <c r="A44" s="141">
        <v>42978</v>
      </c>
      <c r="B44" s="143">
        <v>0.0252547745872479</v>
      </c>
      <c r="C44" s="143">
        <v>-0.003184</v>
      </c>
      <c r="D44" s="148">
        <f t="shared" si="0"/>
        <v>0.0284387745872479</v>
      </c>
    </row>
    <row r="45" spans="1:4">
      <c r="A45" s="141">
        <v>43007</v>
      </c>
      <c r="B45" s="143">
        <v>0.0369571470049395</v>
      </c>
      <c r="C45" s="143">
        <v>0.003653</v>
      </c>
      <c r="D45" s="148">
        <f t="shared" si="0"/>
        <v>0.0333041470049395</v>
      </c>
    </row>
    <row r="46" spans="1:4">
      <c r="A46" s="141">
        <v>43039</v>
      </c>
      <c r="B46" s="143">
        <v>0.0755683178427897</v>
      </c>
      <c r="C46" s="143">
        <v>-0.000749</v>
      </c>
      <c r="D46" s="148">
        <f t="shared" si="0"/>
        <v>0.0763173178427897</v>
      </c>
    </row>
    <row r="47" spans="1:4">
      <c r="A47" s="141">
        <v>43069</v>
      </c>
      <c r="B47" s="143">
        <v>0.0130567023501221</v>
      </c>
      <c r="C47" s="143">
        <v>-0.011755</v>
      </c>
      <c r="D47" s="148">
        <f t="shared" si="0"/>
        <v>0.0248117023501221</v>
      </c>
    </row>
    <row r="48" spans="1:4">
      <c r="A48" s="141">
        <v>43098</v>
      </c>
      <c r="B48" s="143">
        <v>0.0214338275622274</v>
      </c>
      <c r="C48" s="143">
        <v>0.002975</v>
      </c>
      <c r="D48" s="148">
        <f t="shared" si="0"/>
        <v>0.0184588275622274</v>
      </c>
    </row>
    <row r="49" spans="1:4">
      <c r="A49" s="141">
        <v>43131</v>
      </c>
      <c r="B49" s="143">
        <v>0.139735879484055</v>
      </c>
      <c r="C49" s="143">
        <v>0.004651</v>
      </c>
      <c r="D49" s="148">
        <f t="shared" si="0"/>
        <v>0.135084879484055</v>
      </c>
    </row>
    <row r="50" spans="1:4">
      <c r="A50" s="141">
        <v>43159</v>
      </c>
      <c r="B50" s="143">
        <v>-0.0483776866934668</v>
      </c>
      <c r="C50" s="143">
        <v>-0.008706</v>
      </c>
      <c r="D50" s="148">
        <f t="shared" si="0"/>
        <v>-0.0396716866934668</v>
      </c>
    </row>
    <row r="51" spans="1:4">
      <c r="A51" s="141">
        <v>43189</v>
      </c>
      <c r="B51" s="143">
        <v>-0.0614188882971629</v>
      </c>
      <c r="C51" s="143">
        <v>0.001142</v>
      </c>
      <c r="D51" s="148">
        <f t="shared" si="0"/>
        <v>-0.0625608882971629</v>
      </c>
    </row>
    <row r="52" spans="1:4">
      <c r="A52" s="141">
        <v>43217</v>
      </c>
      <c r="B52" s="143">
        <v>-0.0235774736925703</v>
      </c>
      <c r="C52" s="143">
        <v>0.000368</v>
      </c>
      <c r="D52" s="148">
        <f t="shared" si="0"/>
        <v>-0.0239454736925703</v>
      </c>
    </row>
    <row r="53" spans="1:4">
      <c r="A53" s="141">
        <v>43251</v>
      </c>
      <c r="B53" s="143">
        <v>0.0202949223097878</v>
      </c>
      <c r="C53" s="143">
        <v>0.021218</v>
      </c>
      <c r="D53" s="148">
        <f t="shared" si="0"/>
        <v>-0.000923077690212201</v>
      </c>
    </row>
    <row r="54" spans="1:4">
      <c r="A54" s="141">
        <v>43280</v>
      </c>
      <c r="B54" s="143">
        <v>-0.0586492286118183</v>
      </c>
      <c r="C54" s="143">
        <v>0.025546</v>
      </c>
      <c r="D54" s="148">
        <f t="shared" si="0"/>
        <v>-0.0841952286118183</v>
      </c>
    </row>
    <row r="55" spans="1:4">
      <c r="A55" s="141">
        <v>43312</v>
      </c>
      <c r="B55" s="143">
        <v>0.0436808764470626</v>
      </c>
      <c r="C55" s="143">
        <v>0.000733</v>
      </c>
      <c r="D55" s="148">
        <f t="shared" si="0"/>
        <v>0.0429478764470626</v>
      </c>
    </row>
    <row r="56" spans="1:4">
      <c r="A56" s="141">
        <v>43343</v>
      </c>
      <c r="B56" s="143">
        <v>-0.0273343274400115</v>
      </c>
      <c r="C56" s="143">
        <v>-0.004951</v>
      </c>
      <c r="D56" s="148">
        <f t="shared" si="0"/>
        <v>-0.0223833274400115</v>
      </c>
    </row>
    <row r="57" spans="1:4">
      <c r="A57" s="141">
        <v>43371</v>
      </c>
      <c r="B57" s="143">
        <v>0.0750793687823167</v>
      </c>
      <c r="C57" s="143">
        <v>0.010364</v>
      </c>
      <c r="D57" s="148">
        <f t="shared" si="0"/>
        <v>0.0647153687823167</v>
      </c>
    </row>
    <row r="58" spans="1:4">
      <c r="A58" s="141">
        <v>43404</v>
      </c>
      <c r="B58" s="143">
        <v>-0.0518247897346644</v>
      </c>
      <c r="C58" s="143">
        <v>0.014006</v>
      </c>
      <c r="D58" s="148">
        <f t="shared" si="0"/>
        <v>-0.0658307897346644</v>
      </c>
    </row>
    <row r="59" spans="1:4">
      <c r="A59" s="141">
        <v>43434</v>
      </c>
      <c r="B59" s="143">
        <v>-0.018760840740619</v>
      </c>
      <c r="C59" s="143">
        <v>0.011166</v>
      </c>
      <c r="D59" s="148">
        <f t="shared" si="0"/>
        <v>-0.029926840740619</v>
      </c>
    </row>
    <row r="60" spans="1:4">
      <c r="A60" s="141">
        <v>43462</v>
      </c>
      <c r="B60" s="143">
        <v>-0.0246509520951935</v>
      </c>
      <c r="C60" s="143">
        <v>0.006737</v>
      </c>
      <c r="D60" s="148">
        <f t="shared" si="0"/>
        <v>-0.0313879520951935</v>
      </c>
    </row>
    <row r="61" spans="1:4">
      <c r="A61" s="141">
        <v>43496</v>
      </c>
      <c r="B61" s="143">
        <v>0.0391668745835629</v>
      </c>
      <c r="C61" s="143">
        <v>0.010462</v>
      </c>
      <c r="D61" s="148">
        <f t="shared" si="0"/>
        <v>0.0287048745835629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45"/>
  <sheetViews>
    <sheetView zoomScale="150" zoomScaleNormal="150" topLeftCell="I1" workbookViewId="0">
      <selection activeCell="Q12" sqref="Q12"/>
    </sheetView>
  </sheetViews>
  <sheetFormatPr defaultColWidth="11" defaultRowHeight="12.75"/>
  <cols>
    <col min="9" max="9" width="5.33333333333333" style="71" customWidth="1"/>
    <col min="10" max="10" width="6" style="140" customWidth="1"/>
  </cols>
  <sheetData>
    <row r="1" spans="2:18">
      <c r="B1" s="71"/>
      <c r="C1" s="71" t="s">
        <v>7</v>
      </c>
      <c r="D1" s="71"/>
      <c r="E1" s="71" t="s">
        <v>8</v>
      </c>
      <c r="F1" s="71" t="s">
        <v>9</v>
      </c>
      <c r="G1" s="71" t="s">
        <v>10</v>
      </c>
      <c r="K1" s="71" t="s">
        <v>7</v>
      </c>
      <c r="L1" s="71" t="s">
        <v>8</v>
      </c>
      <c r="M1" s="71" t="s">
        <v>9</v>
      </c>
      <c r="N1" s="71" t="s">
        <v>10</v>
      </c>
      <c r="Q1" s="147" t="s">
        <v>11</v>
      </c>
      <c r="R1" s="147" t="s">
        <v>12</v>
      </c>
    </row>
    <row r="2" spans="1:18">
      <c r="A2" s="141">
        <v>41669</v>
      </c>
      <c r="B2" s="142">
        <v>-1.1371</v>
      </c>
      <c r="C2" s="143">
        <f>B2/100</f>
        <v>-0.011371</v>
      </c>
      <c r="D2" s="144">
        <f>C2+1</f>
        <v>0.988629</v>
      </c>
      <c r="E2" s="71"/>
      <c r="F2" s="71"/>
      <c r="G2" s="71"/>
      <c r="I2" s="71">
        <v>1</v>
      </c>
      <c r="J2" s="73">
        <f>1-I2/COUNT($I$2:$I$2000)</f>
        <v>0.999</v>
      </c>
      <c r="K2" s="145">
        <v>-0.070206</v>
      </c>
      <c r="L2" s="145">
        <v>-0.125038515938982</v>
      </c>
      <c r="M2" s="145">
        <v>-0.168244304974709</v>
      </c>
      <c r="N2" s="145">
        <v>-0.241401030964158</v>
      </c>
      <c r="P2" s="146" t="s">
        <v>13</v>
      </c>
      <c r="Q2" s="148">
        <f>AVERAGE(K2:K1001)</f>
        <v>0.000151126000000004</v>
      </c>
      <c r="R2" s="145">
        <f>STDEV(K2:K1001)</f>
        <v>0.0121978458535756</v>
      </c>
    </row>
    <row r="3" spans="1:18">
      <c r="A3" s="141">
        <v>41677</v>
      </c>
      <c r="B3" s="142">
        <v>0.4555</v>
      </c>
      <c r="C3" s="143">
        <f t="shared" ref="C3:C66" si="0">B3/100</f>
        <v>0.004555</v>
      </c>
      <c r="D3" s="142">
        <f t="shared" ref="D3:D66" si="1">C3+1</f>
        <v>1.004555</v>
      </c>
      <c r="I3" s="71">
        <v>2</v>
      </c>
      <c r="J3" s="73">
        <f t="shared" ref="J3:J66" si="2">1-I3/COUNT($I$2:$I$2000)</f>
        <v>0.998</v>
      </c>
      <c r="K3" s="145">
        <v>-0.069333</v>
      </c>
      <c r="L3" s="145">
        <v>-0.108461020934226</v>
      </c>
      <c r="M3" s="145">
        <v>-0.164105357143998</v>
      </c>
      <c r="N3" s="145">
        <v>-0.23388452087563</v>
      </c>
      <c r="P3" s="146" t="s">
        <v>14</v>
      </c>
      <c r="Q3" s="148">
        <f>AVERAGE(L2:L1001)</f>
        <v>0.000686138755297198</v>
      </c>
      <c r="R3" s="145">
        <f>STDEV(L2:L1001)</f>
        <v>0.0266596501466905</v>
      </c>
    </row>
    <row r="4" spans="1:18">
      <c r="A4" s="141">
        <v>41680</v>
      </c>
      <c r="B4" s="142">
        <v>2.4882</v>
      </c>
      <c r="C4" s="143">
        <f t="shared" si="0"/>
        <v>0.024882</v>
      </c>
      <c r="D4" s="142">
        <f t="shared" si="1"/>
        <v>1.024882</v>
      </c>
      <c r="I4" s="71">
        <v>3</v>
      </c>
      <c r="J4" s="73">
        <f t="shared" si="2"/>
        <v>0.997</v>
      </c>
      <c r="K4" s="145">
        <v>-0.061358</v>
      </c>
      <c r="L4" s="145">
        <v>-0.100809765235033</v>
      </c>
      <c r="M4" s="145">
        <v>-0.161089430665463</v>
      </c>
      <c r="N4" s="145">
        <v>-0.222449493956897</v>
      </c>
      <c r="P4" s="146" t="s">
        <v>15</v>
      </c>
      <c r="Q4" s="148">
        <f>AVERAGE(M2:M1001)</f>
        <v>0.00134438644742255</v>
      </c>
      <c r="R4" s="145">
        <f>STDEV(M2:M1001)</f>
        <v>0.0365609491551211</v>
      </c>
    </row>
    <row r="5" spans="1:18">
      <c r="A5" s="141">
        <v>41681</v>
      </c>
      <c r="B5" s="142">
        <v>0.795</v>
      </c>
      <c r="C5" s="143">
        <f t="shared" si="0"/>
        <v>0.00795</v>
      </c>
      <c r="D5" s="142">
        <f t="shared" si="1"/>
        <v>1.00795</v>
      </c>
      <c r="I5" s="71">
        <v>4</v>
      </c>
      <c r="J5" s="73">
        <f t="shared" si="2"/>
        <v>0.996</v>
      </c>
      <c r="K5" s="145">
        <v>-0.060206</v>
      </c>
      <c r="L5" s="145">
        <v>-0.0990199070121447</v>
      </c>
      <c r="M5" s="145">
        <v>-0.147941840283223</v>
      </c>
      <c r="N5" s="145">
        <v>-0.217542776306183</v>
      </c>
      <c r="P5" s="146" t="s">
        <v>16</v>
      </c>
      <c r="Q5" s="148">
        <f>AVERAGE(N2:N1001)</f>
        <v>0.00285543822133448</v>
      </c>
      <c r="R5" s="145">
        <f>STDEV(N2:N1001)</f>
        <v>0.0536744556136412</v>
      </c>
    </row>
    <row r="6" spans="1:14">
      <c r="A6" s="141">
        <v>41682</v>
      </c>
      <c r="B6" s="142">
        <v>0.2487</v>
      </c>
      <c r="C6" s="143">
        <f t="shared" si="0"/>
        <v>0.002487</v>
      </c>
      <c r="D6" s="142">
        <f t="shared" si="1"/>
        <v>1.002487</v>
      </c>
      <c r="E6" s="145">
        <f>PRODUCT(D2:D6)-1</f>
        <v>0.0284866758013975</v>
      </c>
      <c r="I6" s="71">
        <v>5</v>
      </c>
      <c r="J6" s="73">
        <f t="shared" si="2"/>
        <v>0.995</v>
      </c>
      <c r="K6" s="145">
        <v>-0.058416</v>
      </c>
      <c r="L6" s="145">
        <v>-0.096174588724615</v>
      </c>
      <c r="M6" s="145">
        <v>-0.144377049581712</v>
      </c>
      <c r="N6" s="145">
        <v>-0.213884261547177</v>
      </c>
    </row>
    <row r="7" spans="1:14">
      <c r="A7" s="141">
        <v>41683</v>
      </c>
      <c r="B7" s="142">
        <v>-0.5103</v>
      </c>
      <c r="C7" s="143">
        <f t="shared" si="0"/>
        <v>-0.005103</v>
      </c>
      <c r="D7" s="142">
        <f t="shared" si="1"/>
        <v>0.994897</v>
      </c>
      <c r="E7" s="145">
        <f t="shared" ref="E7:E70" si="3">PRODUCT(D3:D7)-1</f>
        <v>0.0350073771807049</v>
      </c>
      <c r="I7" s="71">
        <v>6</v>
      </c>
      <c r="J7" s="73">
        <f t="shared" si="2"/>
        <v>0.994</v>
      </c>
      <c r="K7" s="145">
        <v>-0.053848</v>
      </c>
      <c r="L7" s="145">
        <v>-0.089852512358771</v>
      </c>
      <c r="M7" s="145">
        <v>-0.137332404901147</v>
      </c>
      <c r="N7" s="145">
        <v>-0.205169860534563</v>
      </c>
    </row>
    <row r="8" spans="1:16">
      <c r="A8" s="141">
        <v>41684</v>
      </c>
      <c r="B8" s="142">
        <v>0.7028</v>
      </c>
      <c r="C8" s="143">
        <f t="shared" si="0"/>
        <v>0.007028</v>
      </c>
      <c r="D8" s="142">
        <f t="shared" si="1"/>
        <v>1.007028</v>
      </c>
      <c r="E8" s="145">
        <f t="shared" si="3"/>
        <v>0.0375553444336354</v>
      </c>
      <c r="I8" s="71">
        <v>7</v>
      </c>
      <c r="J8" s="73">
        <f t="shared" si="2"/>
        <v>0.993</v>
      </c>
      <c r="K8" s="145">
        <v>-0.050308</v>
      </c>
      <c r="L8" s="145">
        <v>-0.0876835057443412</v>
      </c>
      <c r="M8" s="145">
        <v>-0.123398678830649</v>
      </c>
      <c r="N8" s="145">
        <v>-0.194735289213114</v>
      </c>
      <c r="P8" s="70" t="s">
        <v>17</v>
      </c>
    </row>
    <row r="9" spans="1:19">
      <c r="A9" s="141">
        <v>41687</v>
      </c>
      <c r="B9" s="142">
        <v>0.7001</v>
      </c>
      <c r="C9" s="143">
        <f t="shared" si="0"/>
        <v>0.007001</v>
      </c>
      <c r="D9" s="142">
        <f t="shared" si="1"/>
        <v>1.007001</v>
      </c>
      <c r="E9" s="145">
        <f t="shared" si="3"/>
        <v>0.0194532340308595</v>
      </c>
      <c r="I9" s="71">
        <v>8</v>
      </c>
      <c r="J9" s="73">
        <f t="shared" si="2"/>
        <v>0.992</v>
      </c>
      <c r="K9" s="145">
        <v>-0.04799</v>
      </c>
      <c r="L9" s="145">
        <v>-0.0857225969610944</v>
      </c>
      <c r="M9" s="145">
        <v>-0.122171114832536</v>
      </c>
      <c r="N9" s="145">
        <v>-0.182931565326659</v>
      </c>
      <c r="P9" s="71"/>
      <c r="Q9" s="149">
        <v>0.9</v>
      </c>
      <c r="R9" s="149">
        <v>0.95</v>
      </c>
      <c r="S9" s="149">
        <v>0.99</v>
      </c>
    </row>
    <row r="10" spans="1:19">
      <c r="A10" s="141">
        <v>41688</v>
      </c>
      <c r="B10" s="142">
        <v>-1.2634</v>
      </c>
      <c r="C10" s="143">
        <f t="shared" si="0"/>
        <v>-0.012634</v>
      </c>
      <c r="D10" s="142">
        <f t="shared" si="1"/>
        <v>0.987366</v>
      </c>
      <c r="E10" s="145">
        <f t="shared" si="3"/>
        <v>-0.00136568096422063</v>
      </c>
      <c r="I10" s="71">
        <v>9</v>
      </c>
      <c r="J10" s="73">
        <f t="shared" si="2"/>
        <v>0.991</v>
      </c>
      <c r="K10" s="145">
        <v>-0.043028</v>
      </c>
      <c r="L10" s="145">
        <v>-0.0821128067023321</v>
      </c>
      <c r="M10" s="145">
        <v>-0.11417259165537</v>
      </c>
      <c r="N10" s="145">
        <v>-0.178892047842265</v>
      </c>
      <c r="P10" s="70" t="s">
        <v>18</v>
      </c>
      <c r="Q10" s="145">
        <f>VLOOKUP(Q$9,$J$2:$N$1001,2,FALSE)</f>
        <v>-0.012485</v>
      </c>
      <c r="R10" s="145">
        <f>VLOOKUP(R$9,$J$2:$N$1001,2,FALSE)</f>
        <v>-0.018606</v>
      </c>
      <c r="S10" s="145">
        <f>VLOOKUP(S$9,$J$2:$N$1001,2,FALSE)</f>
        <v>-0.04272</v>
      </c>
    </row>
    <row r="11" spans="1:19">
      <c r="A11" s="141">
        <v>41689</v>
      </c>
      <c r="B11" s="142">
        <v>1.1485</v>
      </c>
      <c r="C11" s="143">
        <f t="shared" si="0"/>
        <v>0.011485</v>
      </c>
      <c r="D11" s="142">
        <f t="shared" si="1"/>
        <v>1.011485</v>
      </c>
      <c r="E11" s="145">
        <f t="shared" si="3"/>
        <v>0.00759773861397228</v>
      </c>
      <c r="F11" s="145">
        <f>PRODUCT(D2:D11)-1</f>
        <v>0.0363008487320899</v>
      </c>
      <c r="I11" s="71">
        <v>10</v>
      </c>
      <c r="J11" s="73">
        <f t="shared" si="2"/>
        <v>0.99</v>
      </c>
      <c r="K11" s="145">
        <v>-0.04272</v>
      </c>
      <c r="L11" s="145">
        <v>-0.0797385372783409</v>
      </c>
      <c r="M11" s="145">
        <v>-0.10997087431676</v>
      </c>
      <c r="N11" s="145">
        <v>-0.166448659345345</v>
      </c>
      <c r="P11" s="70" t="s">
        <v>19</v>
      </c>
      <c r="Q11" s="145">
        <f>VLOOKUP(Q$9,$J$2:$N$1001,3,FALSE)</f>
        <v>-0.0314144724201786</v>
      </c>
      <c r="R11" s="145">
        <f>VLOOKUP(R$9,$J$2:$N$1001,3,FALSE)</f>
        <v>-0.0465480881523642</v>
      </c>
      <c r="S11" s="145">
        <f>VLOOKUP(S$9,$J$2:$N$1001,3,FALSE)</f>
        <v>-0.0797385372783409</v>
      </c>
    </row>
    <row r="12" spans="1:19">
      <c r="A12" s="141">
        <v>41690</v>
      </c>
      <c r="B12" s="142">
        <v>-0.9191</v>
      </c>
      <c r="C12" s="143">
        <f t="shared" si="0"/>
        <v>-0.009191</v>
      </c>
      <c r="D12" s="142">
        <f t="shared" si="1"/>
        <v>0.990809</v>
      </c>
      <c r="E12" s="145">
        <f t="shared" si="3"/>
        <v>0.00345755168461781</v>
      </c>
      <c r="F12" s="145">
        <f t="shared" ref="F12:F75" si="4">PRODUCT(D3:D12)-1</f>
        <v>0.0385859686812682</v>
      </c>
      <c r="I12" s="71">
        <v>11</v>
      </c>
      <c r="J12" s="73">
        <f t="shared" si="2"/>
        <v>0.989</v>
      </c>
      <c r="K12" s="145">
        <v>-0.039716</v>
      </c>
      <c r="L12" s="145">
        <v>-0.0779738092195792</v>
      </c>
      <c r="M12" s="145">
        <v>-0.10579925851967</v>
      </c>
      <c r="N12" s="145">
        <v>-0.156802493980061</v>
      </c>
      <c r="P12" s="70" t="s">
        <v>20</v>
      </c>
      <c r="Q12" s="145">
        <f>VLOOKUP(Q$9,$J$2:$N$1001,4,FALSE)</f>
        <v>-0.0435353407536161</v>
      </c>
      <c r="R12" s="145">
        <f>VLOOKUP(R$9,$J$2:$N$1001,4,FALSE)</f>
        <v>-0.0658391755146919</v>
      </c>
      <c r="S12" s="145">
        <f>VLOOKUP(S$9,$J$2:$N$1001,4,FALSE)</f>
        <v>-0.10997087431676</v>
      </c>
    </row>
    <row r="13" spans="1:19">
      <c r="A13" s="141">
        <v>41691</v>
      </c>
      <c r="B13" s="142">
        <v>-1.0117</v>
      </c>
      <c r="C13" s="143">
        <f t="shared" si="0"/>
        <v>-0.010117</v>
      </c>
      <c r="D13" s="142">
        <f t="shared" si="1"/>
        <v>0.989883</v>
      </c>
      <c r="E13" s="145">
        <f t="shared" si="3"/>
        <v>-0.0136266601979045</v>
      </c>
      <c r="F13" s="145">
        <f t="shared" si="4"/>
        <v>0.0234169303185188</v>
      </c>
      <c r="I13" s="71">
        <v>12</v>
      </c>
      <c r="J13" s="73">
        <f t="shared" si="2"/>
        <v>0.988</v>
      </c>
      <c r="K13" s="145">
        <v>-0.035252</v>
      </c>
      <c r="L13" s="145">
        <v>-0.0774000057809505</v>
      </c>
      <c r="M13" s="145">
        <v>-0.105536551788353</v>
      </c>
      <c r="N13" s="145">
        <v>-0.153770769319161</v>
      </c>
      <c r="P13" s="70" t="s">
        <v>21</v>
      </c>
      <c r="Q13" s="145">
        <f>VLOOKUP(Q$9,$J$2:$N$1001,5,FALSE)</f>
        <v>-0.0596433036938039</v>
      </c>
      <c r="R13" s="145">
        <f>VLOOKUP(R$9,$J$2:$N$1001,5,FALSE)</f>
        <v>-0.082191308722147</v>
      </c>
      <c r="S13" s="145">
        <f>VLOOKUP(S$9,$J$2:$N$1001,5,FALSE)</f>
        <v>-0.166448659345345</v>
      </c>
    </row>
    <row r="14" spans="1:14">
      <c r="A14" s="141">
        <v>41694</v>
      </c>
      <c r="B14" s="142">
        <v>-2.1987</v>
      </c>
      <c r="C14" s="143">
        <f t="shared" si="0"/>
        <v>-0.021987</v>
      </c>
      <c r="D14" s="142">
        <f t="shared" si="1"/>
        <v>0.978013</v>
      </c>
      <c r="E14" s="145">
        <f t="shared" si="3"/>
        <v>-0.0420208627599509</v>
      </c>
      <c r="F14" s="145">
        <f t="shared" si="4"/>
        <v>-0.0233850704065391</v>
      </c>
      <c r="I14" s="71">
        <v>13</v>
      </c>
      <c r="J14" s="73">
        <f t="shared" si="2"/>
        <v>0.987</v>
      </c>
      <c r="K14" s="145">
        <v>-0.031923</v>
      </c>
      <c r="L14" s="145">
        <v>-0.0770781778175625</v>
      </c>
      <c r="M14" s="145">
        <v>-0.103235059075357</v>
      </c>
      <c r="N14" s="145">
        <v>-0.152393460243964</v>
      </c>
    </row>
    <row r="15" spans="1:14">
      <c r="A15" s="141">
        <v>41695</v>
      </c>
      <c r="B15" s="142">
        <v>-2.5559</v>
      </c>
      <c r="C15" s="143">
        <f t="shared" si="0"/>
        <v>-0.025559</v>
      </c>
      <c r="D15" s="142">
        <f t="shared" si="1"/>
        <v>0.974441</v>
      </c>
      <c r="E15" s="145">
        <f t="shared" si="3"/>
        <v>-0.0545611774445031</v>
      </c>
      <c r="F15" s="145">
        <f t="shared" si="4"/>
        <v>-0.0558523452473024</v>
      </c>
      <c r="I15" s="71">
        <v>14</v>
      </c>
      <c r="J15" s="73">
        <f t="shared" si="2"/>
        <v>0.986</v>
      </c>
      <c r="K15" s="145">
        <v>-0.030861</v>
      </c>
      <c r="L15" s="145">
        <v>-0.0768732783776843</v>
      </c>
      <c r="M15" s="145">
        <v>-0.100152600298158</v>
      </c>
      <c r="N15" s="145">
        <v>-0.14966257350851</v>
      </c>
    </row>
    <row r="16" spans="1:16">
      <c r="A16" s="141">
        <v>41696</v>
      </c>
      <c r="B16" s="142">
        <v>0.2547</v>
      </c>
      <c r="C16" s="143">
        <f t="shared" si="0"/>
        <v>0.002547</v>
      </c>
      <c r="D16" s="142">
        <f t="shared" si="1"/>
        <v>1.002547</v>
      </c>
      <c r="E16" s="145">
        <f t="shared" si="3"/>
        <v>-0.0629155595618858</v>
      </c>
      <c r="F16" s="145">
        <f t="shared" si="4"/>
        <v>-0.0557958369242165</v>
      </c>
      <c r="I16" s="71">
        <v>15</v>
      </c>
      <c r="J16" s="73">
        <f t="shared" si="2"/>
        <v>0.985</v>
      </c>
      <c r="K16" s="145">
        <v>-0.030484</v>
      </c>
      <c r="L16" s="145">
        <v>-0.0756217713013072</v>
      </c>
      <c r="M16" s="145">
        <v>-0.0985066854517108</v>
      </c>
      <c r="N16" s="145">
        <v>-0.146360609867148</v>
      </c>
      <c r="P16" s="70" t="s">
        <v>22</v>
      </c>
    </row>
    <row r="17" spans="1:19">
      <c r="A17" s="141">
        <v>41697</v>
      </c>
      <c r="B17" s="142">
        <v>-0.4297</v>
      </c>
      <c r="C17" s="143">
        <f t="shared" si="0"/>
        <v>-0.004297</v>
      </c>
      <c r="D17" s="142">
        <f t="shared" si="1"/>
        <v>0.995703</v>
      </c>
      <c r="E17" s="145">
        <f t="shared" si="3"/>
        <v>-0.0582869265443172</v>
      </c>
      <c r="F17" s="145">
        <f t="shared" si="4"/>
        <v>-0.0550309049207639</v>
      </c>
      <c r="I17" s="71">
        <v>16</v>
      </c>
      <c r="J17" s="73">
        <f t="shared" si="2"/>
        <v>0.984</v>
      </c>
      <c r="K17" s="145">
        <v>-0.029608</v>
      </c>
      <c r="L17" s="145">
        <v>-0.0738605179538435</v>
      </c>
      <c r="M17" s="145">
        <v>-0.0975309266922895</v>
      </c>
      <c r="N17" s="145">
        <v>-0.144587090763979</v>
      </c>
      <c r="P17" s="71"/>
      <c r="Q17" s="149">
        <v>0.9</v>
      </c>
      <c r="R17" s="149">
        <v>0.95</v>
      </c>
      <c r="S17" s="149">
        <v>0.99</v>
      </c>
    </row>
    <row r="18" spans="1:19">
      <c r="A18" s="141">
        <v>41698</v>
      </c>
      <c r="B18" s="142">
        <v>1.1542</v>
      </c>
      <c r="C18" s="143">
        <f t="shared" si="0"/>
        <v>0.011542</v>
      </c>
      <c r="D18" s="142">
        <f t="shared" si="1"/>
        <v>1.011542</v>
      </c>
      <c r="E18" s="145">
        <f t="shared" si="3"/>
        <v>-0.0376819020535678</v>
      </c>
      <c r="F18" s="145">
        <f t="shared" si="4"/>
        <v>-0.0507950837765775</v>
      </c>
      <c r="I18" s="71">
        <v>17</v>
      </c>
      <c r="J18" s="73">
        <f t="shared" si="2"/>
        <v>0.983</v>
      </c>
      <c r="K18" s="145">
        <v>-0.029342</v>
      </c>
      <c r="L18" s="145">
        <v>-0.0728183085511572</v>
      </c>
      <c r="M18" s="145">
        <v>-0.0962994714656445</v>
      </c>
      <c r="N18" s="145">
        <v>-0.130777140870652</v>
      </c>
      <c r="P18" s="70" t="s">
        <v>18</v>
      </c>
      <c r="Q18" s="145">
        <f>_xlfn.NORM.INV(1-Q$17,$Q2,$R2)</f>
        <v>-0.0154810424499215</v>
      </c>
      <c r="R18" s="145">
        <f>_xlfn.NORM.INV(1-R$17,$Q2,$R2)</f>
        <v>-0.0199125449932488</v>
      </c>
      <c r="S18" s="145">
        <f>_xlfn.NORM.INV(1-S$17,$Q2,$R2)</f>
        <v>-0.0282253067693435</v>
      </c>
    </row>
    <row r="19" spans="1:19">
      <c r="A19" s="141">
        <v>41701</v>
      </c>
      <c r="B19" s="142">
        <v>0.5231</v>
      </c>
      <c r="C19" s="143">
        <f t="shared" si="0"/>
        <v>0.005231</v>
      </c>
      <c r="D19" s="142">
        <f t="shared" si="1"/>
        <v>1.005231</v>
      </c>
      <c r="E19" s="145">
        <f t="shared" si="3"/>
        <v>-0.0109006895442186</v>
      </c>
      <c r="F19" s="145">
        <f t="shared" si="4"/>
        <v>-0.0524634959248431</v>
      </c>
      <c r="I19" s="71">
        <v>18</v>
      </c>
      <c r="J19" s="73">
        <f t="shared" si="2"/>
        <v>0.982</v>
      </c>
      <c r="K19" s="145">
        <v>-0.029307</v>
      </c>
      <c r="L19" s="145">
        <v>-0.0722384996498808</v>
      </c>
      <c r="M19" s="145">
        <v>-0.0958429044070958</v>
      </c>
      <c r="N19" s="145">
        <v>-0.130230603106725</v>
      </c>
      <c r="P19" s="70" t="s">
        <v>19</v>
      </c>
      <c r="Q19" s="145">
        <f>_xlfn.NORM.INV(1-Q$17,$Q3,$R3)</f>
        <v>-0.0334795776270654</v>
      </c>
      <c r="R19" s="145">
        <f>_xlfn.NORM.INV(1-R$17,$Q3,$R3)</f>
        <v>-0.043165083481744</v>
      </c>
      <c r="S19" s="145">
        <f>_xlfn.NORM.INV(1-S$17,$Q3,$R3)</f>
        <v>-0.0613334816861288</v>
      </c>
    </row>
    <row r="20" spans="1:19">
      <c r="A20" s="141">
        <v>41702</v>
      </c>
      <c r="B20" s="142">
        <v>-0.2784</v>
      </c>
      <c r="C20" s="143">
        <f t="shared" si="0"/>
        <v>-0.002784</v>
      </c>
      <c r="D20" s="142">
        <f t="shared" si="1"/>
        <v>0.997216</v>
      </c>
      <c r="E20" s="145">
        <f t="shared" si="3"/>
        <v>0.0122169099775895</v>
      </c>
      <c r="F20" s="145">
        <f t="shared" si="4"/>
        <v>-0.0430108364600242</v>
      </c>
      <c r="I20" s="71">
        <v>19</v>
      </c>
      <c r="J20" s="73">
        <f t="shared" si="2"/>
        <v>0.981</v>
      </c>
      <c r="K20" s="145">
        <v>-0.029307</v>
      </c>
      <c r="L20" s="145">
        <v>-0.0687912623457615</v>
      </c>
      <c r="M20" s="145">
        <v>-0.0957491409242975</v>
      </c>
      <c r="N20" s="145">
        <v>-0.127982935774603</v>
      </c>
      <c r="P20" s="70" t="s">
        <v>20</v>
      </c>
      <c r="Q20" s="145">
        <f>_xlfn.NORM.INV(1-Q$17,$Q4,$R4)</f>
        <v>-0.0455103551801194</v>
      </c>
      <c r="R20" s="145">
        <f>_xlfn.NORM.INV(1-R$17,$Q4,$R4)</f>
        <v>-0.0587930233751667</v>
      </c>
      <c r="S20" s="145">
        <f>_xlfn.NORM.INV(1-S$17,$Q4,$R4)</f>
        <v>-0.0837090998925087</v>
      </c>
    </row>
    <row r="21" spans="1:19">
      <c r="A21" s="141">
        <v>41703</v>
      </c>
      <c r="B21" s="142">
        <v>-0.9292</v>
      </c>
      <c r="C21" s="143">
        <f t="shared" si="0"/>
        <v>-0.009292</v>
      </c>
      <c r="D21" s="142">
        <f t="shared" si="1"/>
        <v>0.990708</v>
      </c>
      <c r="E21" s="145">
        <f t="shared" si="3"/>
        <v>0.000263718758400255</v>
      </c>
      <c r="F21" s="145">
        <f t="shared" si="4"/>
        <v>-0.0626684328167373</v>
      </c>
      <c r="I21" s="71">
        <v>20</v>
      </c>
      <c r="J21" s="73">
        <f t="shared" si="2"/>
        <v>0.98</v>
      </c>
      <c r="K21" s="145">
        <v>-0.028808</v>
      </c>
      <c r="L21" s="145">
        <v>-0.0667590729464864</v>
      </c>
      <c r="M21" s="145">
        <v>-0.0920412651702522</v>
      </c>
      <c r="N21" s="145">
        <v>-0.123412416135998</v>
      </c>
      <c r="P21" s="70" t="s">
        <v>21</v>
      </c>
      <c r="Q21" s="145">
        <f>_xlfn.NORM.INV(1-Q$17,$Q5,$R5)</f>
        <v>-0.0659311444000816</v>
      </c>
      <c r="R21" s="145">
        <f>_xlfn.NORM.INV(1-R$17,$Q5,$R5)</f>
        <v>-0.085431184769409</v>
      </c>
      <c r="S21" s="145">
        <f>_xlfn.NORM.INV(1-S$17,$Q5,$R5)</f>
        <v>-0.122010017485759</v>
      </c>
    </row>
    <row r="22" spans="1:14">
      <c r="A22" s="141">
        <v>41704</v>
      </c>
      <c r="B22" s="142">
        <v>0.4463</v>
      </c>
      <c r="C22" s="143">
        <f t="shared" si="0"/>
        <v>0.004463</v>
      </c>
      <c r="D22" s="142">
        <f t="shared" si="1"/>
        <v>1.004463</v>
      </c>
      <c r="E22" s="145">
        <f t="shared" si="3"/>
        <v>0.00906384306888608</v>
      </c>
      <c r="F22" s="145">
        <f t="shared" si="4"/>
        <v>-0.0497513870305966</v>
      </c>
      <c r="G22" s="145">
        <f>PRODUCT(D2:D22)-1</f>
        <v>-0.0243073328682843</v>
      </c>
      <c r="I22" s="71">
        <v>21</v>
      </c>
      <c r="J22" s="73">
        <f t="shared" si="2"/>
        <v>0.979</v>
      </c>
      <c r="K22" s="145">
        <v>-0.028707</v>
      </c>
      <c r="L22" s="145">
        <v>-0.060458043108789</v>
      </c>
      <c r="M22" s="145">
        <v>-0.0896647897848771</v>
      </c>
      <c r="N22" s="145">
        <v>-0.123061585870078</v>
      </c>
    </row>
    <row r="23" spans="1:14">
      <c r="A23" s="141">
        <v>41705</v>
      </c>
      <c r="B23" s="142">
        <v>-0.2427</v>
      </c>
      <c r="C23" s="143">
        <f t="shared" si="0"/>
        <v>-0.002427</v>
      </c>
      <c r="D23" s="142">
        <f t="shared" si="1"/>
        <v>0.997573</v>
      </c>
      <c r="E23" s="145">
        <f t="shared" si="3"/>
        <v>-0.00487093455164689</v>
      </c>
      <c r="F23" s="145">
        <f t="shared" si="4"/>
        <v>-0.0423692905265303</v>
      </c>
      <c r="G23" s="145">
        <f t="shared" ref="G23:G86" si="5">PRODUCT(D3:D23)-1</f>
        <v>-0.0154803662156509</v>
      </c>
      <c r="I23" s="71">
        <v>22</v>
      </c>
      <c r="J23" s="73">
        <f t="shared" si="2"/>
        <v>0.978</v>
      </c>
      <c r="K23" s="145">
        <v>-0.026557</v>
      </c>
      <c r="L23" s="145">
        <v>-0.0591347025406613</v>
      </c>
      <c r="M23" s="145">
        <v>-0.0883796641455418</v>
      </c>
      <c r="N23" s="145">
        <v>-0.118859225858683</v>
      </c>
    </row>
    <row r="24" spans="1:14">
      <c r="A24" s="141">
        <v>41708</v>
      </c>
      <c r="B24" s="142">
        <v>-3.2546</v>
      </c>
      <c r="C24" s="143">
        <f t="shared" si="0"/>
        <v>-0.032546</v>
      </c>
      <c r="D24" s="142">
        <f t="shared" si="1"/>
        <v>0.967454</v>
      </c>
      <c r="E24" s="145">
        <f t="shared" si="3"/>
        <v>-0.0422682996403105</v>
      </c>
      <c r="F24" s="145">
        <f t="shared" si="4"/>
        <v>-0.0527082355725882</v>
      </c>
      <c r="G24" s="145">
        <f t="shared" si="5"/>
        <v>-0.0518414046187582</v>
      </c>
      <c r="I24" s="71">
        <v>23</v>
      </c>
      <c r="J24" s="73">
        <f t="shared" si="2"/>
        <v>0.977</v>
      </c>
      <c r="K24" s="145">
        <v>-0.026139</v>
      </c>
      <c r="L24" s="145">
        <v>-0.0590309688830271</v>
      </c>
      <c r="M24" s="145">
        <v>-0.0874973069797751</v>
      </c>
      <c r="N24" s="145">
        <v>-0.116565716930576</v>
      </c>
    </row>
    <row r="25" spans="1:14">
      <c r="A25" s="141">
        <v>41709</v>
      </c>
      <c r="B25" s="142">
        <v>0.5184</v>
      </c>
      <c r="C25" s="143">
        <f t="shared" si="0"/>
        <v>0.005184</v>
      </c>
      <c r="D25" s="142">
        <f t="shared" si="1"/>
        <v>1.005184</v>
      </c>
      <c r="E25" s="145">
        <f t="shared" si="3"/>
        <v>-0.0346157888618372</v>
      </c>
      <c r="F25" s="145">
        <f t="shared" si="4"/>
        <v>-0.0228217768605761</v>
      </c>
      <c r="G25" s="145">
        <f t="shared" si="5"/>
        <v>-0.0700647981526672</v>
      </c>
      <c r="I25" s="71">
        <v>24</v>
      </c>
      <c r="J25" s="73">
        <f t="shared" si="2"/>
        <v>0.976</v>
      </c>
      <c r="K25" s="145">
        <v>-0.026001</v>
      </c>
      <c r="L25" s="145">
        <v>-0.0584862910823009</v>
      </c>
      <c r="M25" s="145">
        <v>-0.0869095343121289</v>
      </c>
      <c r="N25" s="145">
        <v>-0.114539873162974</v>
      </c>
    </row>
    <row r="26" spans="1:14">
      <c r="A26" s="141">
        <v>41710</v>
      </c>
      <c r="B26" s="142">
        <v>0.2595</v>
      </c>
      <c r="C26" s="143">
        <f t="shared" si="0"/>
        <v>0.002595</v>
      </c>
      <c r="D26" s="142">
        <f t="shared" si="1"/>
        <v>1.002595</v>
      </c>
      <c r="E26" s="145">
        <f t="shared" si="3"/>
        <v>-0.0230326360884677</v>
      </c>
      <c r="F26" s="145">
        <f t="shared" si="4"/>
        <v>-0.0227749914682597</v>
      </c>
      <c r="G26" s="145">
        <f t="shared" si="5"/>
        <v>-0.0750053239782467</v>
      </c>
      <c r="I26" s="71">
        <v>25</v>
      </c>
      <c r="J26" s="73">
        <f t="shared" si="2"/>
        <v>0.975</v>
      </c>
      <c r="K26" s="145">
        <v>-0.025428</v>
      </c>
      <c r="L26" s="145">
        <v>-0.0575967917097816</v>
      </c>
      <c r="M26" s="145">
        <v>-0.0862966353794281</v>
      </c>
      <c r="N26" s="145">
        <v>-0.113860358724498</v>
      </c>
    </row>
    <row r="27" spans="1:14">
      <c r="A27" s="141">
        <v>41711</v>
      </c>
      <c r="B27" s="142">
        <v>1.2392</v>
      </c>
      <c r="C27" s="143">
        <f t="shared" si="0"/>
        <v>0.012392</v>
      </c>
      <c r="D27" s="142">
        <f t="shared" si="1"/>
        <v>1.012392</v>
      </c>
      <c r="E27" s="145">
        <f t="shared" si="3"/>
        <v>-0.0153206803186143</v>
      </c>
      <c r="F27" s="145">
        <f t="shared" si="4"/>
        <v>-0.00639570149184465</v>
      </c>
      <c r="G27" s="145">
        <f t="shared" si="5"/>
        <v>-0.0658659812575971</v>
      </c>
      <c r="I27" s="71">
        <v>26</v>
      </c>
      <c r="J27" s="73">
        <f t="shared" si="2"/>
        <v>0.974</v>
      </c>
      <c r="K27" s="145">
        <v>-0.024192</v>
      </c>
      <c r="L27" s="145">
        <v>-0.0570802272144206</v>
      </c>
      <c r="M27" s="145">
        <v>-0.0855801265139184</v>
      </c>
      <c r="N27" s="145">
        <v>-0.108743192196328</v>
      </c>
    </row>
    <row r="28" spans="1:14">
      <c r="A28" s="141">
        <v>41712</v>
      </c>
      <c r="B28" s="142">
        <v>-0.8175</v>
      </c>
      <c r="C28" s="143">
        <f t="shared" si="0"/>
        <v>-0.008175</v>
      </c>
      <c r="D28" s="142">
        <f t="shared" si="1"/>
        <v>0.991825</v>
      </c>
      <c r="E28" s="145">
        <f t="shared" si="3"/>
        <v>-0.0209943871345855</v>
      </c>
      <c r="F28" s="145">
        <f t="shared" si="4"/>
        <v>-0.0257630594005478</v>
      </c>
      <c r="G28" s="145">
        <f t="shared" si="5"/>
        <v>-0.0687503599476292</v>
      </c>
      <c r="I28" s="71">
        <v>27</v>
      </c>
      <c r="J28" s="73">
        <f t="shared" si="2"/>
        <v>0.973</v>
      </c>
      <c r="K28" s="145">
        <v>-0.023996</v>
      </c>
      <c r="L28" s="145">
        <v>-0.0570329956721406</v>
      </c>
      <c r="M28" s="145">
        <v>-0.0832834970163105</v>
      </c>
      <c r="N28" s="145">
        <v>-0.107857993536271</v>
      </c>
    </row>
    <row r="29" spans="1:14">
      <c r="A29" s="141">
        <v>41715</v>
      </c>
      <c r="B29" s="142">
        <v>0.9517</v>
      </c>
      <c r="C29" s="143">
        <f t="shared" si="0"/>
        <v>0.009517</v>
      </c>
      <c r="D29" s="142">
        <f t="shared" si="1"/>
        <v>1.009517</v>
      </c>
      <c r="E29" s="145">
        <f t="shared" si="3"/>
        <v>0.0215708543073414</v>
      </c>
      <c r="F29" s="145">
        <f t="shared" si="4"/>
        <v>-0.0216092086663291</v>
      </c>
      <c r="G29" s="145">
        <f t="shared" si="5"/>
        <v>-0.0664486559690998</v>
      </c>
      <c r="I29" s="71">
        <v>28</v>
      </c>
      <c r="J29" s="73">
        <f t="shared" si="2"/>
        <v>0.972</v>
      </c>
      <c r="K29" s="145">
        <v>-0.023936</v>
      </c>
      <c r="L29" s="145">
        <v>-0.0561396935435223</v>
      </c>
      <c r="M29" s="145">
        <v>-0.0824999897065245</v>
      </c>
      <c r="N29" s="145">
        <v>-0.107234302879534</v>
      </c>
    </row>
    <row r="30" spans="1:14">
      <c r="A30" s="141">
        <v>41716</v>
      </c>
      <c r="B30" s="142">
        <v>-0.2289</v>
      </c>
      <c r="C30" s="143">
        <f t="shared" si="0"/>
        <v>-0.002289</v>
      </c>
      <c r="D30" s="142">
        <f t="shared" si="1"/>
        <v>0.997711</v>
      </c>
      <c r="E30" s="145">
        <f t="shared" si="3"/>
        <v>0.0139760268983906</v>
      </c>
      <c r="F30" s="145">
        <f t="shared" si="4"/>
        <v>-0.0211235531596886</v>
      </c>
      <c r="G30" s="145">
        <f t="shared" si="5"/>
        <v>-0.075061052566568</v>
      </c>
      <c r="I30" s="71">
        <v>29</v>
      </c>
      <c r="J30" s="73">
        <f t="shared" si="2"/>
        <v>0.971</v>
      </c>
      <c r="K30" s="145">
        <v>-0.02373</v>
      </c>
      <c r="L30" s="145">
        <v>-0.0561031337891453</v>
      </c>
      <c r="M30" s="145">
        <v>-0.0812226423805408</v>
      </c>
      <c r="N30" s="145">
        <v>-0.103800312027646</v>
      </c>
    </row>
    <row r="31" spans="1:14">
      <c r="A31" s="141">
        <v>41717</v>
      </c>
      <c r="B31" s="142">
        <v>-0.8074</v>
      </c>
      <c r="C31" s="143">
        <f t="shared" si="0"/>
        <v>-0.008074</v>
      </c>
      <c r="D31" s="142">
        <f t="shared" si="1"/>
        <v>0.991926</v>
      </c>
      <c r="E31" s="145">
        <f t="shared" si="3"/>
        <v>0.00318591700259141</v>
      </c>
      <c r="F31" s="145">
        <f t="shared" si="4"/>
        <v>-0.019920099152805</v>
      </c>
      <c r="G31" s="145">
        <f t="shared" si="5"/>
        <v>-0.0707893624331256</v>
      </c>
      <c r="I31" s="71">
        <v>30</v>
      </c>
      <c r="J31" s="73">
        <f t="shared" si="2"/>
        <v>0.97</v>
      </c>
      <c r="K31" s="145">
        <v>-0.023714</v>
      </c>
      <c r="L31" s="145">
        <v>-0.0557781909046139</v>
      </c>
      <c r="M31" s="145">
        <v>-0.0808762622442581</v>
      </c>
      <c r="N31" s="145">
        <v>-0.103727919540187</v>
      </c>
    </row>
    <row r="32" spans="1:14">
      <c r="A32" s="141">
        <v>41718</v>
      </c>
      <c r="B32" s="142">
        <v>-1.5985</v>
      </c>
      <c r="C32" s="143">
        <f t="shared" si="0"/>
        <v>-0.015985</v>
      </c>
      <c r="D32" s="142">
        <f t="shared" si="1"/>
        <v>0.984015</v>
      </c>
      <c r="E32" s="145">
        <f t="shared" si="3"/>
        <v>-0.0249330396533112</v>
      </c>
      <c r="F32" s="145">
        <f t="shared" si="4"/>
        <v>-0.0398717288420258</v>
      </c>
      <c r="G32" s="145">
        <f t="shared" si="5"/>
        <v>-0.0960249479474556</v>
      </c>
      <c r="I32" s="71">
        <v>31</v>
      </c>
      <c r="J32" s="73">
        <f t="shared" si="2"/>
        <v>0.969</v>
      </c>
      <c r="K32" s="145">
        <v>-0.023685</v>
      </c>
      <c r="L32" s="145">
        <v>-0.0550771948689943</v>
      </c>
      <c r="M32" s="145">
        <v>-0.0793137927958886</v>
      </c>
      <c r="N32" s="145">
        <v>-0.102869224470913</v>
      </c>
    </row>
    <row r="33" spans="1:14">
      <c r="A33" s="141">
        <v>41719</v>
      </c>
      <c r="B33" s="142">
        <v>3.4419</v>
      </c>
      <c r="C33" s="143">
        <f t="shared" si="0"/>
        <v>0.034419</v>
      </c>
      <c r="D33" s="142">
        <f t="shared" si="1"/>
        <v>1.034419</v>
      </c>
      <c r="E33" s="145">
        <f t="shared" si="3"/>
        <v>0.0169412850602291</v>
      </c>
      <c r="F33" s="145">
        <f t="shared" si="4"/>
        <v>-0.00440877397146844</v>
      </c>
      <c r="G33" s="145">
        <f t="shared" si="5"/>
        <v>-0.0562369040156671</v>
      </c>
      <c r="I33" s="71">
        <v>32</v>
      </c>
      <c r="J33" s="73">
        <f t="shared" si="2"/>
        <v>0.968</v>
      </c>
      <c r="K33" s="145">
        <v>-0.023223</v>
      </c>
      <c r="L33" s="145">
        <v>-0.0537624243506828</v>
      </c>
      <c r="M33" s="145">
        <v>-0.0773111451875816</v>
      </c>
      <c r="N33" s="145">
        <v>-0.100351467987322</v>
      </c>
    </row>
    <row r="34" spans="1:14">
      <c r="A34" s="141">
        <v>41722</v>
      </c>
      <c r="B34" s="142">
        <v>0.8225</v>
      </c>
      <c r="C34" s="143">
        <f t="shared" si="0"/>
        <v>0.008225</v>
      </c>
      <c r="D34" s="142">
        <f t="shared" si="1"/>
        <v>1.008225</v>
      </c>
      <c r="E34" s="145">
        <f t="shared" si="3"/>
        <v>0.0156397833120683</v>
      </c>
      <c r="F34" s="145">
        <f t="shared" si="4"/>
        <v>0.0375480011066327</v>
      </c>
      <c r="G34" s="145">
        <f t="shared" si="5"/>
        <v>-0.038749481050989</v>
      </c>
      <c r="I34" s="71">
        <v>33</v>
      </c>
      <c r="J34" s="73">
        <f t="shared" si="2"/>
        <v>0.967</v>
      </c>
      <c r="K34" s="145">
        <v>-0.023127</v>
      </c>
      <c r="L34" s="145">
        <v>-0.053757955838535</v>
      </c>
      <c r="M34" s="145">
        <v>-0.0752973416479429</v>
      </c>
      <c r="N34" s="145">
        <v>-0.100022205885266</v>
      </c>
    </row>
    <row r="35" spans="1:14">
      <c r="A35" s="141">
        <v>41723</v>
      </c>
      <c r="B35" s="142">
        <v>-0.0971</v>
      </c>
      <c r="C35" s="143">
        <f t="shared" si="0"/>
        <v>-0.000971</v>
      </c>
      <c r="D35" s="142">
        <f t="shared" si="1"/>
        <v>0.999029</v>
      </c>
      <c r="E35" s="145">
        <f t="shared" si="3"/>
        <v>0.0169814676619502</v>
      </c>
      <c r="F35" s="145">
        <f t="shared" si="4"/>
        <v>0.0311948280091585</v>
      </c>
      <c r="G35" s="145">
        <f t="shared" si="5"/>
        <v>-0.0180936810705876</v>
      </c>
      <c r="I35" s="71">
        <v>34</v>
      </c>
      <c r="J35" s="73">
        <f t="shared" si="2"/>
        <v>0.966</v>
      </c>
      <c r="K35" s="145">
        <v>-0.023054</v>
      </c>
      <c r="L35" s="145">
        <v>-0.0527141890666029</v>
      </c>
      <c r="M35" s="145">
        <v>-0.0752600241547816</v>
      </c>
      <c r="N35" s="145">
        <v>-0.099792948051932</v>
      </c>
    </row>
    <row r="36" spans="1:14">
      <c r="A36" s="141">
        <v>41724</v>
      </c>
      <c r="B36" s="142">
        <v>-0.156</v>
      </c>
      <c r="C36" s="143">
        <f t="shared" si="0"/>
        <v>-0.00156</v>
      </c>
      <c r="D36" s="142">
        <f t="shared" si="1"/>
        <v>0.99844</v>
      </c>
      <c r="E36" s="145">
        <f t="shared" si="3"/>
        <v>0.0236600074727329</v>
      </c>
      <c r="F36" s="145">
        <f t="shared" si="4"/>
        <v>0.0269213032954128</v>
      </c>
      <c r="G36" s="145">
        <f t="shared" si="5"/>
        <v>0.00608917838215195</v>
      </c>
      <c r="I36" s="71">
        <v>35</v>
      </c>
      <c r="J36" s="73">
        <f t="shared" si="2"/>
        <v>0.965</v>
      </c>
      <c r="K36" s="145">
        <v>-0.02217</v>
      </c>
      <c r="L36" s="145">
        <v>-0.051572376648289</v>
      </c>
      <c r="M36" s="145">
        <v>-0.0747369982890613</v>
      </c>
      <c r="N36" s="145">
        <v>-0.098532360883672</v>
      </c>
    </row>
    <row r="37" spans="1:14">
      <c r="A37" s="141">
        <v>41725</v>
      </c>
      <c r="B37" s="142">
        <v>-0.7066</v>
      </c>
      <c r="C37" s="143">
        <f t="shared" si="0"/>
        <v>-0.007066</v>
      </c>
      <c r="D37" s="142">
        <f t="shared" si="1"/>
        <v>0.992934</v>
      </c>
      <c r="E37" s="145">
        <f t="shared" si="3"/>
        <v>0.0329383453097061</v>
      </c>
      <c r="F37" s="145">
        <f t="shared" si="4"/>
        <v>0.00718405258667332</v>
      </c>
      <c r="G37" s="145">
        <f t="shared" si="5"/>
        <v>-0.00355778607117307</v>
      </c>
      <c r="I37" s="71">
        <v>36</v>
      </c>
      <c r="J37" s="73">
        <f t="shared" si="2"/>
        <v>0.964</v>
      </c>
      <c r="K37" s="145">
        <v>-0.022073</v>
      </c>
      <c r="L37" s="145">
        <v>-0.0515111700834329</v>
      </c>
      <c r="M37" s="145">
        <v>-0.0738051058432043</v>
      </c>
      <c r="N37" s="145">
        <v>-0.0975669000768499</v>
      </c>
    </row>
    <row r="38" spans="1:14">
      <c r="A38" s="141">
        <v>41726</v>
      </c>
      <c r="B38" s="142">
        <v>-0.1736</v>
      </c>
      <c r="C38" s="143">
        <f t="shared" si="0"/>
        <v>-0.001736</v>
      </c>
      <c r="D38" s="142">
        <f t="shared" si="1"/>
        <v>0.998264</v>
      </c>
      <c r="E38" s="145">
        <f t="shared" si="3"/>
        <v>-0.00316490286600657</v>
      </c>
      <c r="F38" s="145">
        <f t="shared" si="4"/>
        <v>0.0137227646725815</v>
      </c>
      <c r="G38" s="145">
        <f t="shared" si="5"/>
        <v>-0.000994884774428884</v>
      </c>
      <c r="I38" s="71">
        <v>37</v>
      </c>
      <c r="J38" s="73">
        <f t="shared" si="2"/>
        <v>0.963</v>
      </c>
      <c r="K38" s="145">
        <v>-0.021903</v>
      </c>
      <c r="L38" s="145">
        <v>-0.0514081190775014</v>
      </c>
      <c r="M38" s="145">
        <v>-0.0735786861946672</v>
      </c>
      <c r="N38" s="145">
        <v>-0.0970577427092745</v>
      </c>
    </row>
    <row r="39" spans="1:14">
      <c r="A39" s="141">
        <v>41729</v>
      </c>
      <c r="B39" s="142">
        <v>-0.263</v>
      </c>
      <c r="C39" s="143">
        <f t="shared" si="0"/>
        <v>-0.00263</v>
      </c>
      <c r="D39" s="142">
        <f t="shared" si="1"/>
        <v>0.99737</v>
      </c>
      <c r="E39" s="145">
        <f t="shared" si="3"/>
        <v>-0.0138972740920617</v>
      </c>
      <c r="F39" s="145">
        <f t="shared" si="4"/>
        <v>0.00152515886457838</v>
      </c>
      <c r="G39" s="145">
        <f t="shared" si="5"/>
        <v>-0.0149912393429756</v>
      </c>
      <c r="I39" s="71">
        <v>38</v>
      </c>
      <c r="J39" s="73">
        <f t="shared" si="2"/>
        <v>0.962</v>
      </c>
      <c r="K39" s="145">
        <v>-0.021627</v>
      </c>
      <c r="L39" s="145">
        <v>-0.0514004492778929</v>
      </c>
      <c r="M39" s="145">
        <v>-0.073490583298523</v>
      </c>
      <c r="N39" s="145">
        <v>-0.0958230391242086</v>
      </c>
    </row>
    <row r="40" spans="1:14">
      <c r="A40" s="141">
        <v>41730</v>
      </c>
      <c r="B40" s="142">
        <v>0.7832</v>
      </c>
      <c r="C40" s="143">
        <f t="shared" si="0"/>
        <v>0.007832</v>
      </c>
      <c r="D40" s="142">
        <f t="shared" si="1"/>
        <v>1.007832</v>
      </c>
      <c r="E40" s="145">
        <f t="shared" si="3"/>
        <v>-0.00520817468036527</v>
      </c>
      <c r="F40" s="145">
        <f t="shared" si="4"/>
        <v>0.0116848505316725</v>
      </c>
      <c r="G40" s="145">
        <f t="shared" si="5"/>
        <v>-0.0124425636789054</v>
      </c>
      <c r="I40" s="71">
        <v>39</v>
      </c>
      <c r="J40" s="73">
        <f t="shared" si="2"/>
        <v>0.961</v>
      </c>
      <c r="K40" s="145">
        <v>-0.021604</v>
      </c>
      <c r="L40" s="145">
        <v>-0.0513596130271232</v>
      </c>
      <c r="M40" s="145">
        <v>-0.0733632054526072</v>
      </c>
      <c r="N40" s="145">
        <v>-0.0949976166780805</v>
      </c>
    </row>
    <row r="41" spans="1:14">
      <c r="A41" s="141">
        <v>41731</v>
      </c>
      <c r="B41" s="142">
        <v>0.8142</v>
      </c>
      <c r="C41" s="143">
        <f t="shared" si="0"/>
        <v>0.008142</v>
      </c>
      <c r="D41" s="142">
        <f t="shared" si="1"/>
        <v>1.008142</v>
      </c>
      <c r="E41" s="145">
        <f t="shared" si="3"/>
        <v>0.00445837542705352</v>
      </c>
      <c r="F41" s="145">
        <f t="shared" si="4"/>
        <v>0.0282238680957065</v>
      </c>
      <c r="G41" s="145">
        <f t="shared" si="5"/>
        <v>-0.00162238775990275</v>
      </c>
      <c r="I41" s="71">
        <v>40</v>
      </c>
      <c r="J41" s="73">
        <f t="shared" si="2"/>
        <v>0.96</v>
      </c>
      <c r="K41" s="145">
        <v>-0.021198</v>
      </c>
      <c r="L41" s="145">
        <v>-0.0499711412116938</v>
      </c>
      <c r="M41" s="145">
        <v>-0.0722516659889461</v>
      </c>
      <c r="N41" s="145">
        <v>-0.0908029789088481</v>
      </c>
    </row>
    <row r="42" spans="1:14">
      <c r="A42" s="141">
        <v>41732</v>
      </c>
      <c r="B42" s="142">
        <v>-0.7208</v>
      </c>
      <c r="C42" s="143">
        <f t="shared" si="0"/>
        <v>-0.007208</v>
      </c>
      <c r="D42" s="142">
        <f t="shared" si="1"/>
        <v>0.992792</v>
      </c>
      <c r="E42" s="145">
        <f t="shared" si="3"/>
        <v>0.00431472732021998</v>
      </c>
      <c r="F42" s="145">
        <f t="shared" si="4"/>
        <v>0.0373951926083167</v>
      </c>
      <c r="G42" s="145">
        <f t="shared" si="5"/>
        <v>0.000477745623403747</v>
      </c>
      <c r="I42" s="71">
        <v>41</v>
      </c>
      <c r="J42" s="73">
        <f t="shared" si="2"/>
        <v>0.959</v>
      </c>
      <c r="K42" s="145">
        <v>-0.020681</v>
      </c>
      <c r="L42" s="145">
        <v>-0.0498020540697762</v>
      </c>
      <c r="M42" s="145">
        <v>-0.0717960222594078</v>
      </c>
      <c r="N42" s="145">
        <v>-0.0907078074105899</v>
      </c>
    </row>
    <row r="43" spans="1:14">
      <c r="A43" s="141">
        <v>41733</v>
      </c>
      <c r="B43" s="142">
        <v>0.9452</v>
      </c>
      <c r="C43" s="143">
        <f t="shared" si="0"/>
        <v>0.009452</v>
      </c>
      <c r="D43" s="142">
        <f t="shared" si="1"/>
        <v>1.009452</v>
      </c>
      <c r="E43" s="145">
        <f t="shared" si="3"/>
        <v>0.0155705405812996</v>
      </c>
      <c r="F43" s="145">
        <f t="shared" si="4"/>
        <v>0.0123563584667823</v>
      </c>
      <c r="G43" s="145">
        <f t="shared" si="5"/>
        <v>0.0054469515303559</v>
      </c>
      <c r="I43" s="71">
        <v>42</v>
      </c>
      <c r="J43" s="73">
        <f t="shared" si="2"/>
        <v>0.958</v>
      </c>
      <c r="K43" s="145">
        <v>-0.020347</v>
      </c>
      <c r="L43" s="145">
        <v>-0.0497932021809442</v>
      </c>
      <c r="M43" s="145">
        <v>-0.0716100476938286</v>
      </c>
      <c r="N43" s="145">
        <v>-0.0901461348744766</v>
      </c>
    </row>
    <row r="44" spans="1:14">
      <c r="A44" s="141">
        <v>41737</v>
      </c>
      <c r="B44" s="142">
        <v>2.3722</v>
      </c>
      <c r="C44" s="143">
        <f t="shared" si="0"/>
        <v>0.023722</v>
      </c>
      <c r="D44" s="142">
        <f t="shared" si="1"/>
        <v>1.023722</v>
      </c>
      <c r="E44" s="145">
        <f t="shared" si="3"/>
        <v>0.0424034259552319</v>
      </c>
      <c r="F44" s="145">
        <f t="shared" si="4"/>
        <v>0.0279168598302275</v>
      </c>
      <c r="G44" s="145">
        <f t="shared" si="5"/>
        <v>0.0318023484141599</v>
      </c>
      <c r="I44" s="71">
        <v>43</v>
      </c>
      <c r="J44" s="73">
        <f t="shared" si="2"/>
        <v>0.957</v>
      </c>
      <c r="K44" s="145">
        <v>-0.019976</v>
      </c>
      <c r="L44" s="145">
        <v>-0.049778536382983</v>
      </c>
      <c r="M44" s="145">
        <v>-0.0714621576624062</v>
      </c>
      <c r="N44" s="145">
        <v>-0.0887865204793752</v>
      </c>
    </row>
    <row r="45" spans="1:14">
      <c r="A45" s="141">
        <v>41738</v>
      </c>
      <c r="B45" s="142">
        <v>0.0583</v>
      </c>
      <c r="C45" s="143">
        <f t="shared" si="0"/>
        <v>0.000583</v>
      </c>
      <c r="D45" s="142">
        <f t="shared" si="1"/>
        <v>1.000583</v>
      </c>
      <c r="E45" s="145">
        <f t="shared" si="3"/>
        <v>0.034905765199521</v>
      </c>
      <c r="F45" s="145">
        <f t="shared" si="4"/>
        <v>0.0295157951966447</v>
      </c>
      <c r="G45" s="145">
        <f t="shared" si="5"/>
        <v>0.0671348603481772</v>
      </c>
      <c r="I45" s="71">
        <v>44</v>
      </c>
      <c r="J45" s="73">
        <f t="shared" si="2"/>
        <v>0.956</v>
      </c>
      <c r="K45" s="145">
        <v>-0.019548</v>
      </c>
      <c r="L45" s="145">
        <v>-0.0484628212846363</v>
      </c>
      <c r="M45" s="145">
        <v>-0.0711826800461702</v>
      </c>
      <c r="N45" s="145">
        <v>-0.0881859855617234</v>
      </c>
    </row>
    <row r="46" spans="1:14">
      <c r="A46" s="141">
        <v>41739</v>
      </c>
      <c r="B46" s="142">
        <v>1.5698</v>
      </c>
      <c r="C46" s="143">
        <f t="shared" si="0"/>
        <v>0.015698</v>
      </c>
      <c r="D46" s="142">
        <f t="shared" si="1"/>
        <v>1.015698</v>
      </c>
      <c r="E46" s="145">
        <f t="shared" si="3"/>
        <v>0.0426623589748496</v>
      </c>
      <c r="F46" s="145">
        <f t="shared" si="4"/>
        <v>0.0473109392148165</v>
      </c>
      <c r="G46" s="145">
        <f t="shared" si="5"/>
        <v>0.0782968525025494</v>
      </c>
      <c r="I46" s="71">
        <v>45</v>
      </c>
      <c r="J46" s="73">
        <f t="shared" si="2"/>
        <v>0.955</v>
      </c>
      <c r="K46" s="145">
        <v>-0.019146</v>
      </c>
      <c r="L46" s="145">
        <v>-0.0477027323860387</v>
      </c>
      <c r="M46" s="145">
        <v>-0.071112953217111</v>
      </c>
      <c r="N46" s="145">
        <v>-0.0880326025959607</v>
      </c>
    </row>
    <row r="47" spans="1:14">
      <c r="A47" s="141">
        <v>41740</v>
      </c>
      <c r="B47" s="142">
        <v>-0.1361</v>
      </c>
      <c r="C47" s="143">
        <f t="shared" si="0"/>
        <v>-0.001361</v>
      </c>
      <c r="D47" s="142">
        <f t="shared" si="1"/>
        <v>0.998639</v>
      </c>
      <c r="E47" s="145">
        <f t="shared" si="3"/>
        <v>0.0488030680185629</v>
      </c>
      <c r="F47" s="145">
        <f t="shared" si="4"/>
        <v>0.0533283672696729</v>
      </c>
      <c r="G47" s="145">
        <f t="shared" si="5"/>
        <v>0.0740421511041789</v>
      </c>
      <c r="I47" s="71">
        <v>46</v>
      </c>
      <c r="J47" s="73">
        <f t="shared" si="2"/>
        <v>0.954</v>
      </c>
      <c r="K47" s="145">
        <v>-0.019129</v>
      </c>
      <c r="L47" s="145">
        <v>-0.0472945605289262</v>
      </c>
      <c r="M47" s="145">
        <v>-0.0697283147629045</v>
      </c>
      <c r="N47" s="145">
        <v>-0.0867747165634589</v>
      </c>
    </row>
    <row r="48" spans="1:14">
      <c r="A48" s="141">
        <v>41743</v>
      </c>
      <c r="B48" s="142">
        <v>-0.0904</v>
      </c>
      <c r="C48" s="143">
        <f t="shared" si="0"/>
        <v>-0.000904</v>
      </c>
      <c r="D48" s="142">
        <f t="shared" si="1"/>
        <v>0.999096</v>
      </c>
      <c r="E48" s="145">
        <f t="shared" si="3"/>
        <v>0.0380433641669675</v>
      </c>
      <c r="F48" s="145">
        <f t="shared" si="4"/>
        <v>0.054206260493878</v>
      </c>
      <c r="G48" s="145">
        <f t="shared" si="5"/>
        <v>0.0599364840887524</v>
      </c>
      <c r="I48" s="71">
        <v>47</v>
      </c>
      <c r="J48" s="73">
        <f t="shared" si="2"/>
        <v>0.953</v>
      </c>
      <c r="K48" s="145">
        <v>-0.019125</v>
      </c>
      <c r="L48" s="145">
        <v>-0.0471592072142432</v>
      </c>
      <c r="M48" s="145">
        <v>-0.0695354112443546</v>
      </c>
      <c r="N48" s="145">
        <v>-0.084841861996007</v>
      </c>
    </row>
    <row r="49" spans="1:14">
      <c r="A49" s="141">
        <v>41744</v>
      </c>
      <c r="B49" s="142">
        <v>-1.7257</v>
      </c>
      <c r="C49" s="143">
        <f t="shared" si="0"/>
        <v>-0.017257</v>
      </c>
      <c r="D49" s="142">
        <f t="shared" si="1"/>
        <v>0.982743</v>
      </c>
      <c r="E49" s="145">
        <f t="shared" si="3"/>
        <v>-0.00350891176360546</v>
      </c>
      <c r="F49" s="145">
        <f t="shared" si="4"/>
        <v>0.038745724311475</v>
      </c>
      <c r="G49" s="145">
        <f t="shared" si="5"/>
        <v>0.0502307969478824</v>
      </c>
      <c r="I49" s="71">
        <v>48</v>
      </c>
      <c r="J49" s="73">
        <f t="shared" si="2"/>
        <v>0.952</v>
      </c>
      <c r="K49" s="145">
        <v>-0.019121</v>
      </c>
      <c r="L49" s="145">
        <v>-0.0467408720467993</v>
      </c>
      <c r="M49" s="145">
        <v>-0.067576932626461</v>
      </c>
      <c r="N49" s="145">
        <v>-0.0828977128830659</v>
      </c>
    </row>
    <row r="50" spans="1:14">
      <c r="A50" s="141">
        <v>41745</v>
      </c>
      <c r="B50" s="142">
        <v>0.1374</v>
      </c>
      <c r="C50" s="143">
        <f t="shared" si="0"/>
        <v>0.001374</v>
      </c>
      <c r="D50" s="142">
        <f t="shared" si="1"/>
        <v>1.001374</v>
      </c>
      <c r="E50" s="145">
        <f t="shared" si="3"/>
        <v>-0.00272114657991263</v>
      </c>
      <c r="F50" s="145">
        <f t="shared" si="4"/>
        <v>0.0320896349160167</v>
      </c>
      <c r="G50" s="145">
        <f t="shared" si="5"/>
        <v>0.0417593899487465</v>
      </c>
      <c r="I50" s="71">
        <v>49</v>
      </c>
      <c r="J50" s="73">
        <f t="shared" si="2"/>
        <v>0.951</v>
      </c>
      <c r="K50" s="145">
        <v>-0.018646</v>
      </c>
      <c r="L50" s="145">
        <v>-0.0467026762335065</v>
      </c>
      <c r="M50" s="145">
        <v>-0.0675509050205295</v>
      </c>
      <c r="N50" s="145">
        <v>-0.0825743725941844</v>
      </c>
    </row>
    <row r="51" spans="1:14">
      <c r="A51" s="141">
        <v>41746</v>
      </c>
      <c r="B51" s="142">
        <v>-0.3459</v>
      </c>
      <c r="C51" s="143">
        <f t="shared" si="0"/>
        <v>-0.003459</v>
      </c>
      <c r="D51" s="142">
        <f t="shared" si="1"/>
        <v>0.996541</v>
      </c>
      <c r="E51" s="145">
        <f t="shared" si="3"/>
        <v>-0.0215307445066275</v>
      </c>
      <c r="F51" s="145">
        <f t="shared" si="4"/>
        <v>0.0202130621170846</v>
      </c>
      <c r="G51" s="145">
        <f t="shared" si="5"/>
        <v>0.0405377350945446</v>
      </c>
      <c r="I51" s="71">
        <v>50</v>
      </c>
      <c r="J51" s="73">
        <f t="shared" si="2"/>
        <v>0.95</v>
      </c>
      <c r="K51" s="145">
        <v>-0.018606</v>
      </c>
      <c r="L51" s="145">
        <v>-0.0465480881523642</v>
      </c>
      <c r="M51" s="145">
        <v>-0.0658391755146919</v>
      </c>
      <c r="N51" s="145">
        <v>-0.082191308722147</v>
      </c>
    </row>
    <row r="52" spans="1:14">
      <c r="A52" s="141">
        <v>41747</v>
      </c>
      <c r="B52" s="142">
        <v>-0.0146</v>
      </c>
      <c r="C52" s="143">
        <f t="shared" si="0"/>
        <v>-0.000146</v>
      </c>
      <c r="D52" s="142">
        <f t="shared" si="1"/>
        <v>0.999854</v>
      </c>
      <c r="E52" s="145">
        <f t="shared" si="3"/>
        <v>-0.0203402841446504</v>
      </c>
      <c r="F52" s="145">
        <f t="shared" si="4"/>
        <v>0.0274701156032844</v>
      </c>
      <c r="G52" s="145">
        <f t="shared" si="5"/>
        <v>0.048854265928326</v>
      </c>
      <c r="I52" s="71">
        <v>51</v>
      </c>
      <c r="J52" s="73">
        <f t="shared" si="2"/>
        <v>0.949</v>
      </c>
      <c r="K52" s="145">
        <v>-0.018475</v>
      </c>
      <c r="L52" s="145">
        <v>-0.0463348838788255</v>
      </c>
      <c r="M52" s="145">
        <v>-0.0646671142299403</v>
      </c>
      <c r="N52" s="145">
        <v>-0.0819082321275894</v>
      </c>
    </row>
    <row r="53" spans="1:14">
      <c r="A53" s="141">
        <v>41750</v>
      </c>
      <c r="B53" s="142">
        <v>-1.6737</v>
      </c>
      <c r="C53" s="143">
        <f t="shared" si="0"/>
        <v>-0.016737</v>
      </c>
      <c r="D53" s="142">
        <f t="shared" si="1"/>
        <v>0.983263</v>
      </c>
      <c r="E53" s="145">
        <f t="shared" si="3"/>
        <v>-0.035865271013918</v>
      </c>
      <c r="F53" s="145">
        <f t="shared" si="4"/>
        <v>0.00081365758691998</v>
      </c>
      <c r="G53" s="145">
        <f t="shared" si="5"/>
        <v>0.0480527147243526</v>
      </c>
      <c r="I53" s="71">
        <v>52</v>
      </c>
      <c r="J53" s="73">
        <f t="shared" si="2"/>
        <v>0.948</v>
      </c>
      <c r="K53" s="145">
        <v>-0.018453</v>
      </c>
      <c r="L53" s="145">
        <v>-0.0454605825524693</v>
      </c>
      <c r="M53" s="145">
        <v>-0.0636856207032945</v>
      </c>
      <c r="N53" s="145">
        <v>-0.0810065862014018</v>
      </c>
    </row>
    <row r="54" spans="1:14">
      <c r="A54" s="141">
        <v>41751</v>
      </c>
      <c r="B54" s="142">
        <v>0.4365</v>
      </c>
      <c r="C54" s="143">
        <f t="shared" si="0"/>
        <v>0.004365</v>
      </c>
      <c r="D54" s="142">
        <f t="shared" si="1"/>
        <v>1.004365</v>
      </c>
      <c r="E54" s="145">
        <f t="shared" si="3"/>
        <v>-0.0146526842947686</v>
      </c>
      <c r="F54" s="145">
        <f t="shared" si="4"/>
        <v>-0.0181101810820838</v>
      </c>
      <c r="G54" s="145">
        <f t="shared" si="5"/>
        <v>0.0176026009036228</v>
      </c>
      <c r="I54" s="71">
        <v>53</v>
      </c>
      <c r="J54" s="73">
        <f t="shared" si="2"/>
        <v>0.947</v>
      </c>
      <c r="K54" s="145">
        <v>-0.018095</v>
      </c>
      <c r="L54" s="145">
        <v>-0.0449430138693102</v>
      </c>
      <c r="M54" s="145">
        <v>-0.0630007103829779</v>
      </c>
      <c r="N54" s="145">
        <v>-0.0805412548191303</v>
      </c>
    </row>
    <row r="55" spans="1:14">
      <c r="A55" s="141">
        <v>41752</v>
      </c>
      <c r="B55" s="142">
        <v>-0.0968</v>
      </c>
      <c r="C55" s="143">
        <f t="shared" si="0"/>
        <v>-0.000968</v>
      </c>
      <c r="D55" s="142">
        <f t="shared" si="1"/>
        <v>0.999032</v>
      </c>
      <c r="E55" s="145">
        <f t="shared" si="3"/>
        <v>-0.0169572013017827</v>
      </c>
      <c r="F55" s="145">
        <f t="shared" si="4"/>
        <v>-0.0196322048513681</v>
      </c>
      <c r="G55" s="145">
        <f t="shared" si="5"/>
        <v>0.0083240958971933</v>
      </c>
      <c r="I55" s="71">
        <v>54</v>
      </c>
      <c r="J55" s="73">
        <f t="shared" si="2"/>
        <v>0.946</v>
      </c>
      <c r="K55" s="145">
        <v>-0.018029</v>
      </c>
      <c r="L55" s="145">
        <v>-0.0441910322239718</v>
      </c>
      <c r="M55" s="145">
        <v>-0.060629892757007</v>
      </c>
      <c r="N55" s="145">
        <v>-0.0805281714948909</v>
      </c>
    </row>
    <row r="56" spans="1:14">
      <c r="A56" s="141">
        <v>41753</v>
      </c>
      <c r="B56" s="142">
        <v>-0.1911</v>
      </c>
      <c r="C56" s="143">
        <f t="shared" si="0"/>
        <v>-0.001911</v>
      </c>
      <c r="D56" s="142">
        <f t="shared" si="1"/>
        <v>0.998089</v>
      </c>
      <c r="E56" s="145">
        <f t="shared" si="3"/>
        <v>-0.015430169044821</v>
      </c>
      <c r="F56" s="145">
        <f t="shared" si="4"/>
        <v>-0.0366286905240504</v>
      </c>
      <c r="G56" s="145">
        <f t="shared" si="5"/>
        <v>0.00737535001479861</v>
      </c>
      <c r="I56" s="71">
        <v>55</v>
      </c>
      <c r="J56" s="73">
        <f t="shared" si="2"/>
        <v>0.945</v>
      </c>
      <c r="K56" s="145">
        <v>-0.017925</v>
      </c>
      <c r="L56" s="145">
        <v>-0.0436882706123397</v>
      </c>
      <c r="M56" s="145">
        <v>-0.0600272727482439</v>
      </c>
      <c r="N56" s="145">
        <v>-0.0801907607277264</v>
      </c>
    </row>
    <row r="57" spans="1:14">
      <c r="A57" s="141">
        <v>41754</v>
      </c>
      <c r="B57" s="142">
        <v>-1.0339</v>
      </c>
      <c r="C57" s="143">
        <f t="shared" si="0"/>
        <v>-0.010339</v>
      </c>
      <c r="D57" s="142">
        <f t="shared" si="1"/>
        <v>0.989661</v>
      </c>
      <c r="E57" s="145">
        <f t="shared" si="3"/>
        <v>-0.0254673547608616</v>
      </c>
      <c r="F57" s="145">
        <f t="shared" si="4"/>
        <v>-0.0452896256732636</v>
      </c>
      <c r="G57" s="145">
        <f t="shared" si="5"/>
        <v>-0.00148221598594289</v>
      </c>
      <c r="I57" s="71">
        <v>56</v>
      </c>
      <c r="J57" s="73">
        <f t="shared" si="2"/>
        <v>0.944</v>
      </c>
      <c r="K57" s="145">
        <v>-0.017687</v>
      </c>
      <c r="L57" s="145">
        <v>-0.0435844410063989</v>
      </c>
      <c r="M57" s="145">
        <v>-0.0594233702508463</v>
      </c>
      <c r="N57" s="145">
        <v>-0.0798642560319343</v>
      </c>
    </row>
    <row r="58" spans="1:14">
      <c r="A58" s="141">
        <v>41757</v>
      </c>
      <c r="B58" s="142">
        <v>-1.5157</v>
      </c>
      <c r="C58" s="143">
        <f t="shared" si="0"/>
        <v>-0.015157</v>
      </c>
      <c r="D58" s="142">
        <f t="shared" si="1"/>
        <v>0.984843</v>
      </c>
      <c r="E58" s="145">
        <f t="shared" si="3"/>
        <v>-0.0239013835207377</v>
      </c>
      <c r="F58" s="145">
        <f t="shared" si="4"/>
        <v>-0.058909424937077</v>
      </c>
      <c r="G58" s="145">
        <f t="shared" si="5"/>
        <v>-0.00961871588468455</v>
      </c>
      <c r="I58" s="71">
        <v>57</v>
      </c>
      <c r="J58" s="73">
        <f t="shared" si="2"/>
        <v>0.943</v>
      </c>
      <c r="K58" s="145">
        <v>-0.017627</v>
      </c>
      <c r="L58" s="145">
        <v>-0.0435270005037081</v>
      </c>
      <c r="M58" s="145">
        <v>-0.0585010729212271</v>
      </c>
      <c r="N58" s="145">
        <v>-0.0798428818604532</v>
      </c>
    </row>
    <row r="59" spans="1:14">
      <c r="A59" s="141">
        <v>41758</v>
      </c>
      <c r="B59" s="142">
        <v>1.1008</v>
      </c>
      <c r="C59" s="143">
        <f t="shared" si="0"/>
        <v>0.011008</v>
      </c>
      <c r="D59" s="142">
        <f t="shared" si="1"/>
        <v>1.011008</v>
      </c>
      <c r="E59" s="145">
        <f t="shared" si="3"/>
        <v>-0.017445341036908</v>
      </c>
      <c r="F59" s="145">
        <f t="shared" si="4"/>
        <v>-0.0318424042570482</v>
      </c>
      <c r="G59" s="145">
        <f t="shared" si="5"/>
        <v>0.00302465208687908</v>
      </c>
      <c r="I59" s="71">
        <v>58</v>
      </c>
      <c r="J59" s="73">
        <f t="shared" si="2"/>
        <v>0.942</v>
      </c>
      <c r="K59" s="145">
        <v>-0.017515</v>
      </c>
      <c r="L59" s="145">
        <v>-0.0432077060905756</v>
      </c>
      <c r="M59" s="145">
        <v>-0.058323858850772</v>
      </c>
      <c r="N59" s="145">
        <v>-0.0792661353332319</v>
      </c>
    </row>
    <row r="60" spans="1:14">
      <c r="A60" s="141">
        <v>41759</v>
      </c>
      <c r="B60" s="142">
        <v>0.0088</v>
      </c>
      <c r="C60" s="143">
        <f t="shared" si="0"/>
        <v>8.8e-5</v>
      </c>
      <c r="D60" s="142">
        <f t="shared" si="1"/>
        <v>1.000088</v>
      </c>
      <c r="E60" s="145">
        <f t="shared" si="3"/>
        <v>-0.0164067579686329</v>
      </c>
      <c r="F60" s="145">
        <f t="shared" si="4"/>
        <v>-0.0330857465728319</v>
      </c>
      <c r="G60" s="145">
        <f t="shared" si="5"/>
        <v>0.00575806195921613</v>
      </c>
      <c r="I60" s="71">
        <v>59</v>
      </c>
      <c r="J60" s="73">
        <f t="shared" si="2"/>
        <v>0.941</v>
      </c>
      <c r="K60" s="145">
        <v>-0.017299</v>
      </c>
      <c r="L60" s="145">
        <v>-0.0431196144916385</v>
      </c>
      <c r="M60" s="145">
        <v>-0.0582258855678144</v>
      </c>
      <c r="N60" s="145">
        <v>-0.0780416305269375</v>
      </c>
    </row>
    <row r="61" spans="1:14">
      <c r="A61" s="141">
        <v>41764</v>
      </c>
      <c r="B61" s="142">
        <v>-0.1014</v>
      </c>
      <c r="C61" s="143">
        <f t="shared" si="0"/>
        <v>-0.001014</v>
      </c>
      <c r="D61" s="142">
        <f t="shared" si="1"/>
        <v>0.998986</v>
      </c>
      <c r="E61" s="145">
        <f t="shared" si="3"/>
        <v>-0.0155227855592565</v>
      </c>
      <c r="F61" s="145">
        <f t="shared" si="4"/>
        <v>-0.0307134353988515</v>
      </c>
      <c r="G61" s="145">
        <f t="shared" si="5"/>
        <v>-0.00306973455457893</v>
      </c>
      <c r="I61" s="71">
        <v>60</v>
      </c>
      <c r="J61" s="73">
        <f t="shared" si="2"/>
        <v>0.94</v>
      </c>
      <c r="K61" s="145">
        <v>-0.016907</v>
      </c>
      <c r="L61" s="145">
        <v>-0.0428352244099278</v>
      </c>
      <c r="M61" s="145">
        <v>-0.0579787708164105</v>
      </c>
      <c r="N61" s="145">
        <v>-0.0777029538338825</v>
      </c>
    </row>
    <row r="62" spans="1:14">
      <c r="A62" s="141">
        <v>41765</v>
      </c>
      <c r="B62" s="142">
        <v>0.0398</v>
      </c>
      <c r="C62" s="143">
        <f t="shared" si="0"/>
        <v>0.000398</v>
      </c>
      <c r="D62" s="142">
        <f t="shared" si="1"/>
        <v>1.000398</v>
      </c>
      <c r="E62" s="145">
        <f t="shared" si="3"/>
        <v>-0.00484202532777289</v>
      </c>
      <c r="F62" s="145">
        <f t="shared" si="4"/>
        <v>-0.030186066511851</v>
      </c>
      <c r="G62" s="145">
        <f t="shared" si="5"/>
        <v>-0.0107276120912851</v>
      </c>
      <c r="I62" s="71">
        <v>61</v>
      </c>
      <c r="J62" s="73">
        <f t="shared" si="2"/>
        <v>0.939</v>
      </c>
      <c r="K62" s="145">
        <v>-0.016874</v>
      </c>
      <c r="L62" s="145">
        <v>-0.0427338641856032</v>
      </c>
      <c r="M62" s="145">
        <v>-0.0579759063139648</v>
      </c>
      <c r="N62" s="145">
        <v>-0.0776324275901921</v>
      </c>
    </row>
    <row r="63" spans="1:14">
      <c r="A63" s="141">
        <v>41766</v>
      </c>
      <c r="B63" s="142">
        <v>-0.9276</v>
      </c>
      <c r="C63" s="143">
        <f t="shared" si="0"/>
        <v>-0.009276</v>
      </c>
      <c r="D63" s="142">
        <f t="shared" si="1"/>
        <v>0.990724</v>
      </c>
      <c r="E63" s="145">
        <f t="shared" si="3"/>
        <v>0.00110057064848657</v>
      </c>
      <c r="F63" s="145">
        <f t="shared" si="4"/>
        <v>-0.0228271180334123</v>
      </c>
      <c r="G63" s="145">
        <f t="shared" si="5"/>
        <v>-0.0127882806887301</v>
      </c>
      <c r="I63" s="71">
        <v>62</v>
      </c>
      <c r="J63" s="73">
        <f t="shared" si="2"/>
        <v>0.938</v>
      </c>
      <c r="K63" s="145">
        <v>-0.016801</v>
      </c>
      <c r="L63" s="145">
        <v>-0.0422973072363654</v>
      </c>
      <c r="M63" s="145">
        <v>-0.0568662569366453</v>
      </c>
      <c r="N63" s="145">
        <v>-0.0764307720032283</v>
      </c>
    </row>
    <row r="64" spans="1:14">
      <c r="A64" s="141">
        <v>41767</v>
      </c>
      <c r="B64" s="142">
        <v>-0.0852</v>
      </c>
      <c r="C64" s="143">
        <f t="shared" si="0"/>
        <v>-0.000852</v>
      </c>
      <c r="D64" s="142">
        <f t="shared" si="1"/>
        <v>0.999148</v>
      </c>
      <c r="E64" s="145">
        <f t="shared" si="3"/>
        <v>-0.0106432066192412</v>
      </c>
      <c r="F64" s="145">
        <f t="shared" si="4"/>
        <v>-0.0279028732869502</v>
      </c>
      <c r="G64" s="145">
        <f t="shared" si="5"/>
        <v>-0.0228652626113813</v>
      </c>
      <c r="I64" s="71">
        <v>63</v>
      </c>
      <c r="J64" s="73">
        <f t="shared" si="2"/>
        <v>0.937</v>
      </c>
      <c r="K64" s="145">
        <v>-0.016761</v>
      </c>
      <c r="L64" s="145">
        <v>-0.0422653496472675</v>
      </c>
      <c r="M64" s="145">
        <v>-0.0566189123909259</v>
      </c>
      <c r="N64" s="145">
        <v>-0.0757983601049348</v>
      </c>
    </row>
    <row r="65" spans="1:14">
      <c r="A65" s="141">
        <v>41768</v>
      </c>
      <c r="B65" s="142">
        <v>-0.0742</v>
      </c>
      <c r="C65" s="143">
        <f t="shared" si="0"/>
        <v>-0.000742</v>
      </c>
      <c r="D65" s="142">
        <f t="shared" si="1"/>
        <v>0.999258</v>
      </c>
      <c r="E65" s="145">
        <f t="shared" si="3"/>
        <v>-0.0114643005014857</v>
      </c>
      <c r="F65" s="145">
        <f t="shared" si="4"/>
        <v>-0.027682966466511</v>
      </c>
      <c r="G65" s="145">
        <f t="shared" si="5"/>
        <v>-0.0462159615467126</v>
      </c>
      <c r="I65" s="71">
        <v>64</v>
      </c>
      <c r="J65" s="73">
        <f t="shared" si="2"/>
        <v>0.936</v>
      </c>
      <c r="K65" s="145">
        <v>-0.016709</v>
      </c>
      <c r="L65" s="145">
        <v>-0.0420274843502945</v>
      </c>
      <c r="M65" s="145">
        <v>-0.0553557680415708</v>
      </c>
      <c r="N65" s="145">
        <v>-0.0754624220223746</v>
      </c>
    </row>
    <row r="66" spans="1:14">
      <c r="A66" s="141">
        <v>41771</v>
      </c>
      <c r="B66" s="142">
        <v>2.1624</v>
      </c>
      <c r="C66" s="143">
        <f t="shared" si="0"/>
        <v>0.021624</v>
      </c>
      <c r="D66" s="142">
        <f t="shared" si="1"/>
        <v>1.021624</v>
      </c>
      <c r="E66" s="145">
        <f t="shared" si="3"/>
        <v>0.0109368854663332</v>
      </c>
      <c r="F66" s="145">
        <f t="shared" si="4"/>
        <v>-0.0047556710207034</v>
      </c>
      <c r="G66" s="145">
        <f t="shared" si="5"/>
        <v>-0.0261590847527876</v>
      </c>
      <c r="I66" s="71">
        <v>65</v>
      </c>
      <c r="J66" s="73">
        <f t="shared" si="2"/>
        <v>0.935</v>
      </c>
      <c r="K66" s="145">
        <v>-0.016704</v>
      </c>
      <c r="L66" s="145">
        <v>-0.0415445862367249</v>
      </c>
      <c r="M66" s="145">
        <v>-0.0545774654667974</v>
      </c>
      <c r="N66" s="145">
        <v>-0.074777920245217</v>
      </c>
    </row>
    <row r="67" spans="1:14">
      <c r="A67" s="141">
        <v>41772</v>
      </c>
      <c r="B67" s="142">
        <v>-0.2386</v>
      </c>
      <c r="C67" s="143">
        <f t="shared" ref="C67:C130" si="6">B67/100</f>
        <v>-0.002386</v>
      </c>
      <c r="D67" s="142">
        <f t="shared" ref="D67:D130" si="7">C67+1</f>
        <v>0.997614</v>
      </c>
      <c r="E67" s="145">
        <f t="shared" si="3"/>
        <v>0.00812355688197153</v>
      </c>
      <c r="F67" s="145">
        <f t="shared" si="4"/>
        <v>0.00324219708602458</v>
      </c>
      <c r="G67" s="145">
        <f t="shared" si="5"/>
        <v>-0.0434978400829453</v>
      </c>
      <c r="I67" s="71">
        <v>66</v>
      </c>
      <c r="J67" s="73">
        <f t="shared" ref="J67:J130" si="8">1-I67/COUNT($I$2:$I$2000)</f>
        <v>0.934</v>
      </c>
      <c r="K67" s="145">
        <v>-0.016546</v>
      </c>
      <c r="L67" s="145">
        <v>-0.0415245926160632</v>
      </c>
      <c r="M67" s="145">
        <v>-0.0544925416265135</v>
      </c>
      <c r="N67" s="145">
        <v>-0.0747424832806642</v>
      </c>
    </row>
    <row r="68" spans="1:14">
      <c r="A68" s="141">
        <v>41773</v>
      </c>
      <c r="B68" s="142">
        <v>-0.114</v>
      </c>
      <c r="C68" s="143">
        <f t="shared" si="6"/>
        <v>-0.00114</v>
      </c>
      <c r="D68" s="142">
        <f t="shared" si="7"/>
        <v>0.99886</v>
      </c>
      <c r="E68" s="145">
        <f t="shared" si="3"/>
        <v>0.0164024451079474</v>
      </c>
      <c r="F68" s="145">
        <f t="shared" si="4"/>
        <v>0.0175210678060831</v>
      </c>
      <c r="G68" s="145">
        <f t="shared" si="5"/>
        <v>-0.0432861650158374</v>
      </c>
      <c r="I68" s="71">
        <v>67</v>
      </c>
      <c r="J68" s="73">
        <f t="shared" si="8"/>
        <v>0.933</v>
      </c>
      <c r="K68" s="145">
        <v>-0.016516</v>
      </c>
      <c r="L68" s="145">
        <v>-0.041115458983589</v>
      </c>
      <c r="M68" s="145">
        <v>-0.0533310980362801</v>
      </c>
      <c r="N68" s="145">
        <v>-0.0735541015887563</v>
      </c>
    </row>
    <row r="69" spans="1:14">
      <c r="A69" s="141">
        <v>41774</v>
      </c>
      <c r="B69" s="142">
        <v>-1.3022</v>
      </c>
      <c r="C69" s="143">
        <f t="shared" si="6"/>
        <v>-0.013022</v>
      </c>
      <c r="D69" s="142">
        <f t="shared" si="7"/>
        <v>0.986978</v>
      </c>
      <c r="E69" s="145">
        <f t="shared" si="3"/>
        <v>0.00402227944984301</v>
      </c>
      <c r="F69" s="145">
        <f t="shared" si="4"/>
        <v>-0.00666373712066337</v>
      </c>
      <c r="G69" s="145">
        <f t="shared" si="5"/>
        <v>-0.0548901132373676</v>
      </c>
      <c r="I69" s="71">
        <v>68</v>
      </c>
      <c r="J69" s="73">
        <f t="shared" si="8"/>
        <v>0.932</v>
      </c>
      <c r="K69" s="145">
        <v>-0.016137</v>
      </c>
      <c r="L69" s="145">
        <v>-0.0403248757953489</v>
      </c>
      <c r="M69" s="145">
        <v>-0.0532658210354559</v>
      </c>
      <c r="N69" s="145">
        <v>-0.0728839584050595</v>
      </c>
    </row>
    <row r="70" spans="1:14">
      <c r="A70" s="141">
        <v>41775</v>
      </c>
      <c r="B70" s="142">
        <v>0.0871</v>
      </c>
      <c r="C70" s="143">
        <f t="shared" si="6"/>
        <v>0.000871</v>
      </c>
      <c r="D70" s="142">
        <f t="shared" si="7"/>
        <v>1.000871</v>
      </c>
      <c r="E70" s="145">
        <f t="shared" si="3"/>
        <v>0.00564296993893842</v>
      </c>
      <c r="F70" s="145">
        <f t="shared" si="4"/>
        <v>-0.00588602326564813</v>
      </c>
      <c r="G70" s="145">
        <f t="shared" si="5"/>
        <v>-0.0374563059986153</v>
      </c>
      <c r="I70" s="71">
        <v>69</v>
      </c>
      <c r="J70" s="73">
        <f t="shared" si="8"/>
        <v>0.931</v>
      </c>
      <c r="K70" s="145">
        <v>-0.016089</v>
      </c>
      <c r="L70" s="145">
        <v>-0.0396947154331955</v>
      </c>
      <c r="M70" s="145">
        <v>-0.0531678235584292</v>
      </c>
      <c r="N70" s="145">
        <v>-0.0728018834153756</v>
      </c>
    </row>
    <row r="71" spans="1:14">
      <c r="A71" s="141">
        <v>41778</v>
      </c>
      <c r="B71" s="142">
        <v>-1.4357</v>
      </c>
      <c r="C71" s="143">
        <f t="shared" si="6"/>
        <v>-0.014357</v>
      </c>
      <c r="D71" s="142">
        <f t="shared" si="7"/>
        <v>0.985643</v>
      </c>
      <c r="E71" s="145">
        <f t="shared" ref="E71:E134" si="9">PRODUCT(D67:D71)-1</f>
        <v>-0.0297751875254252</v>
      </c>
      <c r="F71" s="145">
        <f t="shared" si="4"/>
        <v>-0.0191639498747961</v>
      </c>
      <c r="G71" s="145">
        <f t="shared" si="5"/>
        <v>-0.0525773045968774</v>
      </c>
      <c r="I71" s="71">
        <v>70</v>
      </c>
      <c r="J71" s="73">
        <f t="shared" si="8"/>
        <v>0.93</v>
      </c>
      <c r="K71" s="145">
        <v>-0.015811</v>
      </c>
      <c r="L71" s="145">
        <v>-0.039461671401217</v>
      </c>
      <c r="M71" s="145">
        <v>-0.0528572079858541</v>
      </c>
      <c r="N71" s="145">
        <v>-0.0725734014030409</v>
      </c>
    </row>
    <row r="72" spans="1:14">
      <c r="A72" s="141">
        <v>41779</v>
      </c>
      <c r="B72" s="142">
        <v>0.0297</v>
      </c>
      <c r="C72" s="143">
        <f t="shared" si="6"/>
        <v>0.000297</v>
      </c>
      <c r="D72" s="142">
        <f t="shared" si="7"/>
        <v>1.000297</v>
      </c>
      <c r="E72" s="145">
        <f t="shared" si="9"/>
        <v>-0.0271658484705709</v>
      </c>
      <c r="F72" s="145">
        <f t="shared" si="4"/>
        <v>-0.0192629749038972</v>
      </c>
      <c r="G72" s="145">
        <f t="shared" si="5"/>
        <v>-0.0490064333091588</v>
      </c>
      <c r="I72" s="71">
        <v>71</v>
      </c>
      <c r="J72" s="73">
        <f t="shared" si="8"/>
        <v>0.929</v>
      </c>
      <c r="K72" s="145">
        <v>-0.015704</v>
      </c>
      <c r="L72" s="145">
        <v>-0.0389078538857871</v>
      </c>
      <c r="M72" s="145">
        <v>-0.0527804117118643</v>
      </c>
      <c r="N72" s="145">
        <v>-0.0722375350730677</v>
      </c>
    </row>
    <row r="73" spans="1:14">
      <c r="A73" s="141">
        <v>41780</v>
      </c>
      <c r="B73" s="142">
        <v>0.9516</v>
      </c>
      <c r="C73" s="143">
        <f t="shared" si="6"/>
        <v>0.009516</v>
      </c>
      <c r="D73" s="142">
        <f t="shared" si="7"/>
        <v>1.009516</v>
      </c>
      <c r="E73" s="145">
        <f t="shared" si="9"/>
        <v>-0.0167874964305477</v>
      </c>
      <c r="F73" s="145">
        <f t="shared" si="4"/>
        <v>-0.000660407311302125</v>
      </c>
      <c r="G73" s="145">
        <f t="shared" si="5"/>
        <v>-0.0398165917509241</v>
      </c>
      <c r="I73" s="71">
        <v>72</v>
      </c>
      <c r="J73" s="73">
        <f t="shared" si="8"/>
        <v>0.928</v>
      </c>
      <c r="K73" s="145">
        <v>-0.015397</v>
      </c>
      <c r="L73" s="145">
        <v>-0.0385457453995945</v>
      </c>
      <c r="M73" s="145">
        <v>-0.0525266786778339</v>
      </c>
      <c r="N73" s="145">
        <v>-0.072036195850487</v>
      </c>
    </row>
    <row r="74" spans="1:14">
      <c r="A74" s="141">
        <v>41781</v>
      </c>
      <c r="B74" s="142">
        <v>-0.2358</v>
      </c>
      <c r="C74" s="143">
        <f t="shared" si="6"/>
        <v>-0.002358</v>
      </c>
      <c r="D74" s="142">
        <f t="shared" si="7"/>
        <v>0.997642</v>
      </c>
      <c r="E74" s="145">
        <f t="shared" si="9"/>
        <v>-0.00616418148526554</v>
      </c>
      <c r="F74" s="145">
        <f t="shared" si="4"/>
        <v>-0.00216669609593567</v>
      </c>
      <c r="G74" s="145">
        <f t="shared" si="5"/>
        <v>-0.0257751021116178</v>
      </c>
      <c r="I74" s="71">
        <v>73</v>
      </c>
      <c r="J74" s="73">
        <f t="shared" si="8"/>
        <v>0.927</v>
      </c>
      <c r="K74" s="145">
        <v>-0.015289</v>
      </c>
      <c r="L74" s="145">
        <v>-0.0385139758816381</v>
      </c>
      <c r="M74" s="145">
        <v>-0.0522901370875</v>
      </c>
      <c r="N74" s="145">
        <v>-0.0718561445355411</v>
      </c>
    </row>
    <row r="75" spans="1:14">
      <c r="A75" s="141">
        <v>41782</v>
      </c>
      <c r="B75" s="142">
        <v>0.8234</v>
      </c>
      <c r="C75" s="143">
        <f t="shared" si="6"/>
        <v>0.008234</v>
      </c>
      <c r="D75" s="142">
        <f t="shared" si="7"/>
        <v>1.008234</v>
      </c>
      <c r="E75" s="145">
        <f t="shared" si="9"/>
        <v>0.0011470635520312</v>
      </c>
      <c r="F75" s="145">
        <f t="shared" si="4"/>
        <v>0.00679650633611173</v>
      </c>
      <c r="G75" s="145">
        <f t="shared" si="5"/>
        <v>-0.0220222073672465</v>
      </c>
      <c r="I75" s="71">
        <v>74</v>
      </c>
      <c r="J75" s="73">
        <f t="shared" si="8"/>
        <v>0.926</v>
      </c>
      <c r="K75" s="145">
        <v>-0.015124</v>
      </c>
      <c r="L75" s="145">
        <v>-0.0383812408562291</v>
      </c>
      <c r="M75" s="145">
        <v>-0.0519410790595513</v>
      </c>
      <c r="N75" s="145">
        <v>-0.0715270835632906</v>
      </c>
    </row>
    <row r="76" spans="1:14">
      <c r="A76" s="141">
        <v>41785</v>
      </c>
      <c r="B76" s="142">
        <v>0.352</v>
      </c>
      <c r="C76" s="143">
        <f t="shared" si="6"/>
        <v>0.00352</v>
      </c>
      <c r="D76" s="142">
        <f t="shared" si="7"/>
        <v>1.00352</v>
      </c>
      <c r="E76" s="145">
        <f t="shared" si="9"/>
        <v>0.0193052669330924</v>
      </c>
      <c r="F76" s="145">
        <f t="shared" ref="F76:F139" si="10">PRODUCT(D67:D76)-1</f>
        <v>-0.0110447385354939</v>
      </c>
      <c r="G76" s="145">
        <f t="shared" si="5"/>
        <v>-0.017628790206099</v>
      </c>
      <c r="I76" s="71">
        <v>75</v>
      </c>
      <c r="J76" s="73">
        <f t="shared" si="8"/>
        <v>0.925</v>
      </c>
      <c r="K76" s="145">
        <v>-0.014808</v>
      </c>
      <c r="L76" s="145">
        <v>-0.0373776019797551</v>
      </c>
      <c r="M76" s="145">
        <v>-0.051833910582586</v>
      </c>
      <c r="N76" s="145">
        <v>-0.0715144887763559</v>
      </c>
    </row>
    <row r="77" spans="1:14">
      <c r="A77" s="141">
        <v>41786</v>
      </c>
      <c r="B77" s="142">
        <v>-0.4033</v>
      </c>
      <c r="C77" s="143">
        <f t="shared" si="6"/>
        <v>-0.004033</v>
      </c>
      <c r="D77" s="142">
        <f t="shared" si="7"/>
        <v>0.995967</v>
      </c>
      <c r="E77" s="145">
        <f t="shared" si="9"/>
        <v>0.0148929855748356</v>
      </c>
      <c r="F77" s="145">
        <f t="shared" si="10"/>
        <v>-0.0126774434851357</v>
      </c>
      <c r="G77" s="145">
        <f t="shared" si="5"/>
        <v>-0.0197173731953741</v>
      </c>
      <c r="I77" s="71">
        <v>76</v>
      </c>
      <c r="J77" s="73">
        <f t="shared" si="8"/>
        <v>0.924</v>
      </c>
      <c r="K77" s="145">
        <v>-0.014732</v>
      </c>
      <c r="L77" s="145">
        <v>-0.0373448305907211</v>
      </c>
      <c r="M77" s="145">
        <v>-0.0518123570486768</v>
      </c>
      <c r="N77" s="145">
        <v>-0.0712805801545652</v>
      </c>
    </row>
    <row r="78" spans="1:14">
      <c r="A78" s="141">
        <v>41787</v>
      </c>
      <c r="B78" s="142">
        <v>1.0279</v>
      </c>
      <c r="C78" s="143">
        <f t="shared" si="6"/>
        <v>0.010279</v>
      </c>
      <c r="D78" s="142">
        <f t="shared" si="7"/>
        <v>1.010279</v>
      </c>
      <c r="E78" s="145">
        <f t="shared" si="9"/>
        <v>0.0156600495421164</v>
      </c>
      <c r="F78" s="145">
        <f t="shared" si="10"/>
        <v>-0.00139033991422166</v>
      </c>
      <c r="G78" s="145">
        <f t="shared" si="5"/>
        <v>0.000705243437450376</v>
      </c>
      <c r="I78" s="71">
        <v>77</v>
      </c>
      <c r="J78" s="73">
        <f t="shared" si="8"/>
        <v>0.923</v>
      </c>
      <c r="K78" s="145">
        <v>-0.014515</v>
      </c>
      <c r="L78" s="145">
        <v>-0.0373228856304086</v>
      </c>
      <c r="M78" s="145">
        <v>-0.0517487088179253</v>
      </c>
      <c r="N78" s="145">
        <v>-0.0709463648631847</v>
      </c>
    </row>
    <row r="79" spans="1:14">
      <c r="A79" s="141">
        <v>41788</v>
      </c>
      <c r="B79" s="142">
        <v>-0.654</v>
      </c>
      <c r="C79" s="143">
        <f t="shared" si="6"/>
        <v>-0.00654</v>
      </c>
      <c r="D79" s="142">
        <f t="shared" si="7"/>
        <v>0.99346</v>
      </c>
      <c r="E79" s="145">
        <f t="shared" si="9"/>
        <v>0.011402519960177</v>
      </c>
      <c r="F79" s="145">
        <f t="shared" si="10"/>
        <v>0.00516805127248765</v>
      </c>
      <c r="G79" s="145">
        <f t="shared" si="5"/>
        <v>0.00946103200750725</v>
      </c>
      <c r="I79" s="71">
        <v>78</v>
      </c>
      <c r="J79" s="73">
        <f t="shared" si="8"/>
        <v>0.922</v>
      </c>
      <c r="K79" s="145">
        <v>-0.014432</v>
      </c>
      <c r="L79" s="145">
        <v>-0.0365842617805465</v>
      </c>
      <c r="M79" s="145">
        <v>-0.0508490424787762</v>
      </c>
      <c r="N79" s="145">
        <v>-0.0704997765373014</v>
      </c>
    </row>
    <row r="80" spans="1:14">
      <c r="A80" s="141">
        <v>41789</v>
      </c>
      <c r="B80" s="142">
        <v>0.0603</v>
      </c>
      <c r="C80" s="143">
        <f t="shared" si="6"/>
        <v>0.000603</v>
      </c>
      <c r="D80" s="142">
        <f t="shared" si="7"/>
        <v>1.000603</v>
      </c>
      <c r="E80" s="145">
        <f t="shared" si="9"/>
        <v>0.00374753844813114</v>
      </c>
      <c r="F80" s="145">
        <f t="shared" si="10"/>
        <v>0.00489890066492604</v>
      </c>
      <c r="G80" s="145">
        <f t="shared" si="5"/>
        <v>-0.000928047048284864</v>
      </c>
      <c r="I80" s="71">
        <v>79</v>
      </c>
      <c r="J80" s="73">
        <f t="shared" si="8"/>
        <v>0.921</v>
      </c>
      <c r="K80" s="145">
        <v>-0.014382</v>
      </c>
      <c r="L80" s="145">
        <v>-0.0364374494443659</v>
      </c>
      <c r="M80" s="145">
        <v>-0.0507716802822411</v>
      </c>
      <c r="N80" s="145">
        <v>-0.0704644061252332</v>
      </c>
    </row>
    <row r="81" spans="1:14">
      <c r="A81" s="141">
        <v>41793</v>
      </c>
      <c r="B81" s="142">
        <v>-0.3036</v>
      </c>
      <c r="C81" s="143">
        <f t="shared" si="6"/>
        <v>-0.003036</v>
      </c>
      <c r="D81" s="142">
        <f t="shared" si="7"/>
        <v>0.996964</v>
      </c>
      <c r="E81" s="145">
        <f t="shared" si="9"/>
        <v>-0.00280994806142132</v>
      </c>
      <c r="F81" s="145">
        <f t="shared" si="10"/>
        <v>0.0164410720742774</v>
      </c>
      <c r="G81" s="145">
        <f t="shared" si="5"/>
        <v>-0.00404887319660507</v>
      </c>
      <c r="I81" s="71">
        <v>80</v>
      </c>
      <c r="J81" s="73">
        <f t="shared" si="8"/>
        <v>0.92</v>
      </c>
      <c r="K81" s="145">
        <v>-0.014376</v>
      </c>
      <c r="L81" s="145">
        <v>-0.0363058564786681</v>
      </c>
      <c r="M81" s="145">
        <v>-0.0505176702510168</v>
      </c>
      <c r="N81" s="145">
        <v>-0.07029649179237</v>
      </c>
    </row>
    <row r="82" spans="1:14">
      <c r="A82" s="141">
        <v>41794</v>
      </c>
      <c r="B82" s="142">
        <v>-1.0067</v>
      </c>
      <c r="C82" s="143">
        <f t="shared" si="6"/>
        <v>-0.010067</v>
      </c>
      <c r="D82" s="142">
        <f t="shared" si="7"/>
        <v>0.989933</v>
      </c>
      <c r="E82" s="145">
        <f t="shared" si="9"/>
        <v>-0.00885135784045754</v>
      </c>
      <c r="F82" s="145">
        <f t="shared" si="10"/>
        <v>0.00590980458974233</v>
      </c>
      <c r="G82" s="145">
        <f t="shared" si="5"/>
        <v>-0.0130743706019252</v>
      </c>
      <c r="I82" s="71">
        <v>81</v>
      </c>
      <c r="J82" s="73">
        <f t="shared" si="8"/>
        <v>0.919</v>
      </c>
      <c r="K82" s="145">
        <v>-0.014301</v>
      </c>
      <c r="L82" s="145">
        <v>-0.0357823219959967</v>
      </c>
      <c r="M82" s="145">
        <v>-0.0500879276302074</v>
      </c>
      <c r="N82" s="145">
        <v>-0.0696963225590773</v>
      </c>
    </row>
    <row r="83" spans="1:14">
      <c r="A83" s="141">
        <v>41795</v>
      </c>
      <c r="B83" s="142">
        <v>1.0491</v>
      </c>
      <c r="C83" s="143">
        <f t="shared" si="6"/>
        <v>0.010491</v>
      </c>
      <c r="D83" s="142">
        <f t="shared" si="7"/>
        <v>1.010491</v>
      </c>
      <c r="E83" s="145">
        <f t="shared" si="9"/>
        <v>-0.0086433722125886</v>
      </c>
      <c r="F83" s="145">
        <f t="shared" si="10"/>
        <v>0.00688132169246791</v>
      </c>
      <c r="G83" s="145">
        <f t="shared" si="5"/>
        <v>-0.00311729314123976</v>
      </c>
      <c r="I83" s="71">
        <v>82</v>
      </c>
      <c r="J83" s="73">
        <f t="shared" si="8"/>
        <v>0.918</v>
      </c>
      <c r="K83" s="145">
        <v>-0.014227</v>
      </c>
      <c r="L83" s="145">
        <v>-0.0356292293198458</v>
      </c>
      <c r="M83" s="145">
        <v>-0.0496312427078252</v>
      </c>
      <c r="N83" s="145">
        <v>-0.069361894683357</v>
      </c>
    </row>
    <row r="84" spans="1:14">
      <c r="A84" s="141">
        <v>41796</v>
      </c>
      <c r="B84" s="142">
        <v>-0.7387</v>
      </c>
      <c r="C84" s="143">
        <f t="shared" si="6"/>
        <v>-0.007387</v>
      </c>
      <c r="D84" s="142">
        <f t="shared" si="7"/>
        <v>0.992613</v>
      </c>
      <c r="E84" s="145">
        <f t="shared" si="9"/>
        <v>-0.00948857892824495</v>
      </c>
      <c r="F84" s="145">
        <f t="shared" si="10"/>
        <v>0.00180574732130911</v>
      </c>
      <c r="G84" s="145">
        <f t="shared" si="5"/>
        <v>-0.00121655041848723</v>
      </c>
      <c r="I84" s="71">
        <v>83</v>
      </c>
      <c r="J84" s="73">
        <f t="shared" si="8"/>
        <v>0.917</v>
      </c>
      <c r="K84" s="145">
        <v>-0.014109</v>
      </c>
      <c r="L84" s="145">
        <v>-0.0355558516252614</v>
      </c>
      <c r="M84" s="145">
        <v>-0.0494690021743435</v>
      </c>
      <c r="N84" s="145">
        <v>-0.0685429485099202</v>
      </c>
    </row>
    <row r="85" spans="1:14">
      <c r="A85" s="141">
        <v>41799</v>
      </c>
      <c r="B85" s="142">
        <v>-0.0204</v>
      </c>
      <c r="C85" s="143">
        <f t="shared" si="6"/>
        <v>-0.000204</v>
      </c>
      <c r="D85" s="142">
        <f t="shared" si="7"/>
        <v>0.999796</v>
      </c>
      <c r="E85" s="145">
        <f t="shared" si="9"/>
        <v>-0.0102874399318645</v>
      </c>
      <c r="F85" s="145">
        <f t="shared" si="10"/>
        <v>-0.00657845406041102</v>
      </c>
      <c r="G85" s="145">
        <f t="shared" si="5"/>
        <v>-0.000568786848596514</v>
      </c>
      <c r="I85" s="71">
        <v>84</v>
      </c>
      <c r="J85" s="73">
        <f t="shared" si="8"/>
        <v>0.916</v>
      </c>
      <c r="K85" s="145">
        <v>-0.013964</v>
      </c>
      <c r="L85" s="145">
        <v>-0.0355384026791062</v>
      </c>
      <c r="M85" s="145">
        <v>-0.0493418712786534</v>
      </c>
      <c r="N85" s="145">
        <v>-0.0684560748949353</v>
      </c>
    </row>
    <row r="86" spans="1:14">
      <c r="A86" s="141">
        <v>41800</v>
      </c>
      <c r="B86" s="142">
        <v>1.2645</v>
      </c>
      <c r="C86" s="143">
        <f t="shared" si="6"/>
        <v>0.012645</v>
      </c>
      <c r="D86" s="142">
        <f t="shared" si="7"/>
        <v>1.012645</v>
      </c>
      <c r="E86" s="145">
        <f t="shared" si="9"/>
        <v>0.00527950396423238</v>
      </c>
      <c r="F86" s="145">
        <f t="shared" si="10"/>
        <v>0.0024547207708816</v>
      </c>
      <c r="G86" s="145">
        <f t="shared" si="5"/>
        <v>0.0128205336776919</v>
      </c>
      <c r="I86" s="71">
        <v>85</v>
      </c>
      <c r="J86" s="73">
        <f t="shared" si="8"/>
        <v>0.915</v>
      </c>
      <c r="K86" s="145">
        <v>-0.013658</v>
      </c>
      <c r="L86" s="145">
        <v>-0.0355272487725599</v>
      </c>
      <c r="M86" s="145">
        <v>-0.049040408749391</v>
      </c>
      <c r="N86" s="145">
        <v>-0.0679013195565521</v>
      </c>
    </row>
    <row r="87" spans="1:14">
      <c r="A87" s="141">
        <v>41801</v>
      </c>
      <c r="B87" s="142">
        <v>-0.0232</v>
      </c>
      <c r="C87" s="143">
        <f t="shared" si="6"/>
        <v>-0.000232</v>
      </c>
      <c r="D87" s="142">
        <f t="shared" si="7"/>
        <v>0.999768</v>
      </c>
      <c r="E87" s="145">
        <f t="shared" si="9"/>
        <v>0.0152669717236547</v>
      </c>
      <c r="F87" s="145">
        <f t="shared" si="10"/>
        <v>0.00628048045333096</v>
      </c>
      <c r="G87" s="145">
        <f t="shared" ref="G87:G150" si="11">PRODUCT(D67:D87)-1</f>
        <v>-0.00884713033965712</v>
      </c>
      <c r="I87" s="71">
        <v>86</v>
      </c>
      <c r="J87" s="73">
        <f t="shared" si="8"/>
        <v>0.914</v>
      </c>
      <c r="K87" s="145">
        <v>-0.013419</v>
      </c>
      <c r="L87" s="145">
        <v>-0.0352776894634982</v>
      </c>
      <c r="M87" s="145">
        <v>-0.0489706060389429</v>
      </c>
      <c r="N87" s="145">
        <v>-0.06766037599394</v>
      </c>
    </row>
    <row r="88" spans="1:14">
      <c r="A88" s="141">
        <v>41802</v>
      </c>
      <c r="B88" s="142">
        <v>-0.3404</v>
      </c>
      <c r="C88" s="143">
        <f t="shared" si="6"/>
        <v>-0.003404</v>
      </c>
      <c r="D88" s="142">
        <f t="shared" si="7"/>
        <v>0.996596</v>
      </c>
      <c r="E88" s="145">
        <f t="shared" si="9"/>
        <v>0.00130629857357234</v>
      </c>
      <c r="F88" s="145">
        <f t="shared" si="10"/>
        <v>-0.0073483644638086</v>
      </c>
      <c r="G88" s="145">
        <f t="shared" si="11"/>
        <v>-0.0098585371776867</v>
      </c>
      <c r="I88" s="71">
        <v>87</v>
      </c>
      <c r="J88" s="73">
        <f t="shared" si="8"/>
        <v>0.913</v>
      </c>
      <c r="K88" s="145">
        <v>-0.013416</v>
      </c>
      <c r="L88" s="145">
        <v>-0.0351748982136366</v>
      </c>
      <c r="M88" s="145">
        <v>-0.0480734318661941</v>
      </c>
      <c r="N88" s="145">
        <v>-0.0668651057189674</v>
      </c>
    </row>
    <row r="89" spans="1:14">
      <c r="A89" s="141">
        <v>41803</v>
      </c>
      <c r="B89" s="142">
        <v>1.0603</v>
      </c>
      <c r="C89" s="143">
        <f t="shared" si="6"/>
        <v>0.010603</v>
      </c>
      <c r="D89" s="142">
        <f t="shared" si="7"/>
        <v>1.010603</v>
      </c>
      <c r="E89" s="145">
        <f t="shared" si="9"/>
        <v>0.0194538548833711</v>
      </c>
      <c r="F89" s="145">
        <f t="shared" si="10"/>
        <v>0.00978068651760666</v>
      </c>
      <c r="G89" s="145">
        <f t="shared" si="11"/>
        <v>0.00178196419179688</v>
      </c>
      <c r="I89" s="71">
        <v>88</v>
      </c>
      <c r="J89" s="73">
        <f t="shared" si="8"/>
        <v>0.912</v>
      </c>
      <c r="K89" s="145">
        <v>-0.013376</v>
      </c>
      <c r="L89" s="145">
        <v>-0.0350645725089912</v>
      </c>
      <c r="M89" s="145">
        <v>-0.0478267146117999</v>
      </c>
      <c r="N89" s="145">
        <v>-0.0649307664553336</v>
      </c>
    </row>
    <row r="90" spans="1:14">
      <c r="A90" s="141">
        <v>41806</v>
      </c>
      <c r="B90" s="142">
        <v>0.7174</v>
      </c>
      <c r="C90" s="143">
        <f t="shared" si="6"/>
        <v>0.007174</v>
      </c>
      <c r="D90" s="142">
        <f t="shared" si="7"/>
        <v>1.007174</v>
      </c>
      <c r="E90" s="145">
        <f t="shared" si="9"/>
        <v>0.026976920130011</v>
      </c>
      <c r="F90" s="145">
        <f t="shared" si="10"/>
        <v>0.0164119567527623</v>
      </c>
      <c r="G90" s="145">
        <f t="shared" si="11"/>
        <v>0.022280889749223</v>
      </c>
      <c r="I90" s="71">
        <v>89</v>
      </c>
      <c r="J90" s="73">
        <f t="shared" si="8"/>
        <v>0.911</v>
      </c>
      <c r="K90" s="145">
        <v>-0.013371</v>
      </c>
      <c r="L90" s="145">
        <v>-0.0350546460783752</v>
      </c>
      <c r="M90" s="145">
        <v>-0.0472025570513931</v>
      </c>
      <c r="N90" s="145">
        <v>-0.064600875594904</v>
      </c>
    </row>
    <row r="91" spans="1:14">
      <c r="A91" s="141">
        <v>41807</v>
      </c>
      <c r="B91" s="142">
        <v>-1.012</v>
      </c>
      <c r="C91" s="143">
        <f t="shared" si="6"/>
        <v>-0.01012</v>
      </c>
      <c r="D91" s="142">
        <f t="shared" si="7"/>
        <v>0.98988</v>
      </c>
      <c r="E91" s="145">
        <f t="shared" si="9"/>
        <v>0.00388972808663968</v>
      </c>
      <c r="F91" s="145">
        <f t="shared" si="10"/>
        <v>0.00918976788572512</v>
      </c>
      <c r="G91" s="145">
        <f t="shared" si="11"/>
        <v>0.0110547784329462</v>
      </c>
      <c r="I91" s="71">
        <v>90</v>
      </c>
      <c r="J91" s="73">
        <f t="shared" si="8"/>
        <v>0.91</v>
      </c>
      <c r="K91" s="145">
        <v>-0.013356</v>
      </c>
      <c r="L91" s="145">
        <v>-0.0348272492214536</v>
      </c>
      <c r="M91" s="145">
        <v>-0.0471125072362316</v>
      </c>
      <c r="N91" s="145">
        <v>-0.0644063452122932</v>
      </c>
    </row>
    <row r="92" spans="1:14">
      <c r="A92" s="141">
        <v>41808</v>
      </c>
      <c r="B92" s="142">
        <v>-0.4349</v>
      </c>
      <c r="C92" s="143">
        <f t="shared" si="6"/>
        <v>-0.004349</v>
      </c>
      <c r="D92" s="142">
        <f t="shared" si="7"/>
        <v>0.995651</v>
      </c>
      <c r="E92" s="145">
        <f t="shared" si="9"/>
        <v>-0.000244245005650567</v>
      </c>
      <c r="F92" s="145">
        <f t="shared" si="10"/>
        <v>0.0150189978364095</v>
      </c>
      <c r="G92" s="145">
        <f t="shared" si="11"/>
        <v>0.0213208039843447</v>
      </c>
      <c r="I92" s="71">
        <v>91</v>
      </c>
      <c r="J92" s="73">
        <f t="shared" si="8"/>
        <v>0.909</v>
      </c>
      <c r="K92" s="145">
        <v>-0.013329</v>
      </c>
      <c r="L92" s="145">
        <v>-0.0345023340578592</v>
      </c>
      <c r="M92" s="145">
        <v>-0.0468595215027944</v>
      </c>
      <c r="N92" s="145">
        <v>-0.0640311962692186</v>
      </c>
    </row>
    <row r="93" spans="1:14">
      <c r="A93" s="141">
        <v>41809</v>
      </c>
      <c r="B93" s="142">
        <v>-1.543</v>
      </c>
      <c r="C93" s="143">
        <f t="shared" si="6"/>
        <v>-0.01543</v>
      </c>
      <c r="D93" s="142">
        <f t="shared" si="7"/>
        <v>0.98457</v>
      </c>
      <c r="E93" s="145">
        <f t="shared" si="9"/>
        <v>-0.0123083740103447</v>
      </c>
      <c r="F93" s="145">
        <f t="shared" si="10"/>
        <v>-0.0110181538481848</v>
      </c>
      <c r="G93" s="145">
        <f t="shared" si="11"/>
        <v>0.0052632607904104</v>
      </c>
      <c r="I93" s="71">
        <v>92</v>
      </c>
      <c r="J93" s="73">
        <f t="shared" si="8"/>
        <v>0.908</v>
      </c>
      <c r="K93" s="145">
        <v>-0.013284</v>
      </c>
      <c r="L93" s="145">
        <v>-0.0340401741409645</v>
      </c>
      <c r="M93" s="145">
        <v>-0.0459782809314933</v>
      </c>
      <c r="N93" s="145">
        <v>-0.064017698461501</v>
      </c>
    </row>
    <row r="94" spans="1:14">
      <c r="A94" s="141">
        <v>41810</v>
      </c>
      <c r="B94" s="142">
        <v>0.4618</v>
      </c>
      <c r="C94" s="143">
        <f t="shared" si="6"/>
        <v>0.004618</v>
      </c>
      <c r="D94" s="142">
        <f t="shared" si="7"/>
        <v>1.004618</v>
      </c>
      <c r="E94" s="145">
        <f t="shared" si="9"/>
        <v>-0.0181576881144467</v>
      </c>
      <c r="F94" s="145">
        <f t="shared" si="10"/>
        <v>0.000942929739328413</v>
      </c>
      <c r="G94" s="145">
        <f t="shared" si="11"/>
        <v>0.000385894358030159</v>
      </c>
      <c r="I94" s="71">
        <v>93</v>
      </c>
      <c r="J94" s="73">
        <f t="shared" si="8"/>
        <v>0.907</v>
      </c>
      <c r="K94" s="145">
        <v>-0.01322</v>
      </c>
      <c r="L94" s="145">
        <v>-0.0339338388757447</v>
      </c>
      <c r="M94" s="145">
        <v>-0.045495085027512</v>
      </c>
      <c r="N94" s="145">
        <v>-0.0637866790687478</v>
      </c>
    </row>
    <row r="95" spans="1:14">
      <c r="A95" s="141">
        <v>41813</v>
      </c>
      <c r="B95" s="142">
        <v>-0.1226</v>
      </c>
      <c r="C95" s="143">
        <f t="shared" si="6"/>
        <v>-0.001226</v>
      </c>
      <c r="D95" s="142">
        <f t="shared" si="7"/>
        <v>0.998774</v>
      </c>
      <c r="E95" s="145">
        <f t="shared" si="9"/>
        <v>-0.0263464175890346</v>
      </c>
      <c r="F95" s="145">
        <f t="shared" si="10"/>
        <v>-8.02426620349905e-5</v>
      </c>
      <c r="G95" s="145">
        <f t="shared" si="11"/>
        <v>0.00152100778791087</v>
      </c>
      <c r="I95" s="71">
        <v>94</v>
      </c>
      <c r="J95" s="73">
        <f t="shared" si="8"/>
        <v>0.906</v>
      </c>
      <c r="K95" s="145">
        <v>-0.013216</v>
      </c>
      <c r="L95" s="145">
        <v>-0.0337977295840042</v>
      </c>
      <c r="M95" s="145">
        <v>-0.0451074177329268</v>
      </c>
      <c r="N95" s="145">
        <v>-0.0637368329262679</v>
      </c>
    </row>
    <row r="96" spans="1:14">
      <c r="A96" s="141">
        <v>41814</v>
      </c>
      <c r="B96" s="142">
        <v>0.5019</v>
      </c>
      <c r="C96" s="143">
        <f t="shared" si="6"/>
        <v>0.005019</v>
      </c>
      <c r="D96" s="142">
        <f t="shared" si="7"/>
        <v>1.005019</v>
      </c>
      <c r="E96" s="145">
        <f t="shared" si="9"/>
        <v>-0.011455580735962</v>
      </c>
      <c r="F96" s="145">
        <f t="shared" si="10"/>
        <v>-0.00761041174345967</v>
      </c>
      <c r="G96" s="145">
        <f t="shared" si="11"/>
        <v>-0.00167258619923683</v>
      </c>
      <c r="I96" s="71">
        <v>95</v>
      </c>
      <c r="J96" s="73">
        <f t="shared" si="8"/>
        <v>0.905</v>
      </c>
      <c r="K96" s="145">
        <v>-0.013143</v>
      </c>
      <c r="L96" s="145">
        <v>-0.0336631095523603</v>
      </c>
      <c r="M96" s="145">
        <v>-0.045081656299509</v>
      </c>
      <c r="N96" s="145">
        <v>-0.0633426785406654</v>
      </c>
    </row>
    <row r="97" spans="1:14">
      <c r="A97" s="141">
        <v>41815</v>
      </c>
      <c r="B97" s="142">
        <v>-0.5338</v>
      </c>
      <c r="C97" s="143">
        <f t="shared" si="6"/>
        <v>-0.005338</v>
      </c>
      <c r="D97" s="142">
        <f t="shared" si="7"/>
        <v>0.994662</v>
      </c>
      <c r="E97" s="145">
        <f t="shared" si="9"/>
        <v>-0.0124375216275514</v>
      </c>
      <c r="F97" s="145">
        <f t="shared" si="10"/>
        <v>-0.0126787288306618</v>
      </c>
      <c r="G97" s="145">
        <f t="shared" si="11"/>
        <v>-0.0104847516084435</v>
      </c>
      <c r="I97" s="71">
        <v>96</v>
      </c>
      <c r="J97" s="73">
        <f t="shared" si="8"/>
        <v>0.904</v>
      </c>
      <c r="K97" s="145">
        <v>-0.013111</v>
      </c>
      <c r="L97" s="145">
        <v>-0.0330173414916874</v>
      </c>
      <c r="M97" s="145">
        <v>-0.0449564676730845</v>
      </c>
      <c r="N97" s="145">
        <v>-0.0631071432930019</v>
      </c>
    </row>
    <row r="98" spans="1:14">
      <c r="A98" s="141">
        <v>41816</v>
      </c>
      <c r="B98" s="142">
        <v>0.7362</v>
      </c>
      <c r="C98" s="143">
        <f t="shared" si="6"/>
        <v>0.007362</v>
      </c>
      <c r="D98" s="142">
        <f t="shared" si="7"/>
        <v>1.007362</v>
      </c>
      <c r="E98" s="145">
        <f t="shared" si="9"/>
        <v>0.0104237518289476</v>
      </c>
      <c r="F98" s="145">
        <f t="shared" si="10"/>
        <v>-0.00201292161749911</v>
      </c>
      <c r="G98" s="145">
        <f t="shared" si="11"/>
        <v>0.000836432984441249</v>
      </c>
      <c r="I98" s="71">
        <v>97</v>
      </c>
      <c r="J98" s="73">
        <f t="shared" si="8"/>
        <v>0.903</v>
      </c>
      <c r="K98" s="145">
        <v>-0.012985</v>
      </c>
      <c r="L98" s="145">
        <v>-0.0321967593597595</v>
      </c>
      <c r="M98" s="145">
        <v>-0.0446138470161024</v>
      </c>
      <c r="N98" s="145">
        <v>-0.0618640646154053</v>
      </c>
    </row>
    <row r="99" spans="1:14">
      <c r="A99" s="141">
        <v>41817</v>
      </c>
      <c r="B99" s="142">
        <v>0.055</v>
      </c>
      <c r="C99" s="143">
        <f t="shared" si="6"/>
        <v>0.00055</v>
      </c>
      <c r="D99" s="142">
        <f t="shared" si="7"/>
        <v>1.00055</v>
      </c>
      <c r="E99" s="145">
        <f t="shared" si="9"/>
        <v>0.00633224259614429</v>
      </c>
      <c r="F99" s="145">
        <f t="shared" si="10"/>
        <v>-0.0119404244044282</v>
      </c>
      <c r="G99" s="145">
        <f t="shared" si="11"/>
        <v>-0.00880163497154485</v>
      </c>
      <c r="I99" s="71">
        <v>98</v>
      </c>
      <c r="J99" s="73">
        <f t="shared" si="8"/>
        <v>0.902</v>
      </c>
      <c r="K99" s="145">
        <v>-0.012883</v>
      </c>
      <c r="L99" s="145">
        <v>-0.0319881362796453</v>
      </c>
      <c r="M99" s="145">
        <v>-0.0443526781371404</v>
      </c>
      <c r="N99" s="145">
        <v>-0.0613351880075773</v>
      </c>
    </row>
    <row r="100" spans="1:14">
      <c r="A100" s="141">
        <v>41820</v>
      </c>
      <c r="B100" s="142">
        <v>0.6911</v>
      </c>
      <c r="C100" s="143">
        <f t="shared" si="6"/>
        <v>0.006911</v>
      </c>
      <c r="D100" s="142">
        <f t="shared" si="7"/>
        <v>1.006911</v>
      </c>
      <c r="E100" s="145">
        <f t="shared" si="9"/>
        <v>0.0145308195094447</v>
      </c>
      <c r="F100" s="145">
        <f t="shared" si="10"/>
        <v>-0.0121984331182964</v>
      </c>
      <c r="G100" s="145">
        <f t="shared" si="11"/>
        <v>0.00461874351173353</v>
      </c>
      <c r="I100" s="71">
        <v>99</v>
      </c>
      <c r="J100" s="73">
        <f t="shared" si="8"/>
        <v>0.901</v>
      </c>
      <c r="K100" s="145">
        <v>-0.012672</v>
      </c>
      <c r="L100" s="145">
        <v>-0.0318137886376315</v>
      </c>
      <c r="M100" s="145">
        <v>-0.0440644387562991</v>
      </c>
      <c r="N100" s="145">
        <v>-0.0607931813273639</v>
      </c>
    </row>
    <row r="101" spans="1:14">
      <c r="A101" s="141">
        <v>41821</v>
      </c>
      <c r="B101" s="142">
        <v>-0.0258</v>
      </c>
      <c r="C101" s="143">
        <f t="shared" si="6"/>
        <v>-0.000258</v>
      </c>
      <c r="D101" s="142">
        <f t="shared" si="7"/>
        <v>0.999742</v>
      </c>
      <c r="E101" s="145">
        <f t="shared" si="9"/>
        <v>0.00920387630284725</v>
      </c>
      <c r="F101" s="145">
        <f t="shared" si="10"/>
        <v>-0.00235714018118571</v>
      </c>
      <c r="G101" s="145">
        <f t="shared" si="11"/>
        <v>0.00375428804021971</v>
      </c>
      <c r="I101" s="71">
        <v>100</v>
      </c>
      <c r="J101" s="73">
        <f t="shared" si="8"/>
        <v>0.9</v>
      </c>
      <c r="K101" s="145">
        <v>-0.012485</v>
      </c>
      <c r="L101" s="145">
        <v>-0.0314144724201786</v>
      </c>
      <c r="M101" s="145">
        <v>-0.0435353407536161</v>
      </c>
      <c r="N101" s="145">
        <v>-0.0596433036938039</v>
      </c>
    </row>
    <row r="102" spans="1:14">
      <c r="A102" s="141">
        <v>41822</v>
      </c>
      <c r="B102" s="142">
        <v>0.2914</v>
      </c>
      <c r="C102" s="143">
        <f t="shared" si="6"/>
        <v>0.002914</v>
      </c>
      <c r="D102" s="142">
        <f t="shared" si="7"/>
        <v>1.002914</v>
      </c>
      <c r="E102" s="145">
        <f t="shared" si="9"/>
        <v>0.0175765198614142</v>
      </c>
      <c r="F102" s="145">
        <f t="shared" si="10"/>
        <v>0.00492038988794952</v>
      </c>
      <c r="G102" s="145">
        <f t="shared" si="11"/>
        <v>0.00974481328871324</v>
      </c>
      <c r="I102" s="71">
        <v>101</v>
      </c>
      <c r="J102" s="73">
        <f t="shared" si="8"/>
        <v>0.899</v>
      </c>
      <c r="K102" s="145">
        <v>-0.012395</v>
      </c>
      <c r="L102" s="145">
        <v>-0.0311197330172461</v>
      </c>
      <c r="M102" s="145">
        <v>-0.0435034144708863</v>
      </c>
      <c r="N102" s="145">
        <v>-0.0592720921804724</v>
      </c>
    </row>
    <row r="103" spans="1:14">
      <c r="A103" s="141">
        <v>41823</v>
      </c>
      <c r="B103" s="142">
        <v>0.4296</v>
      </c>
      <c r="C103" s="143">
        <f t="shared" si="6"/>
        <v>0.004296</v>
      </c>
      <c r="D103" s="142">
        <f t="shared" si="7"/>
        <v>1.004296</v>
      </c>
      <c r="E103" s="145">
        <f t="shared" si="9"/>
        <v>0.0144794310195728</v>
      </c>
      <c r="F103" s="145">
        <f t="shared" si="10"/>
        <v>0.0250541128440924</v>
      </c>
      <c r="G103" s="145">
        <f t="shared" si="11"/>
        <v>0.0243952641306044</v>
      </c>
      <c r="I103" s="71">
        <v>102</v>
      </c>
      <c r="J103" s="73">
        <f t="shared" si="8"/>
        <v>0.898</v>
      </c>
      <c r="K103" s="145">
        <v>-0.01201</v>
      </c>
      <c r="L103" s="145">
        <v>-0.030557761118793</v>
      </c>
      <c r="M103" s="145">
        <v>-0.0433868682330631</v>
      </c>
      <c r="N103" s="145">
        <v>-0.0579648391754081</v>
      </c>
    </row>
    <row r="104" spans="1:14">
      <c r="A104" s="141">
        <v>41824</v>
      </c>
      <c r="B104" s="142">
        <v>-0.0687</v>
      </c>
      <c r="C104" s="143">
        <f t="shared" si="6"/>
        <v>-0.000687</v>
      </c>
      <c r="D104" s="142">
        <f t="shared" si="7"/>
        <v>0.999313</v>
      </c>
      <c r="E104" s="145">
        <f t="shared" si="9"/>
        <v>0.0132252097850802</v>
      </c>
      <c r="F104" s="145">
        <f t="shared" si="10"/>
        <v>0.0196411976179687</v>
      </c>
      <c r="G104" s="145">
        <f t="shared" si="11"/>
        <v>0.0130634558686293</v>
      </c>
      <c r="I104" s="71">
        <v>103</v>
      </c>
      <c r="J104" s="73">
        <f t="shared" si="8"/>
        <v>0.897</v>
      </c>
      <c r="K104" s="145">
        <v>-0.011923</v>
      </c>
      <c r="L104" s="145">
        <v>-0.0303966411415955</v>
      </c>
      <c r="M104" s="145">
        <v>-0.0426224415201381</v>
      </c>
      <c r="N104" s="145">
        <v>-0.0575608689879429</v>
      </c>
    </row>
    <row r="105" spans="1:14">
      <c r="A105" s="141">
        <v>41827</v>
      </c>
      <c r="B105" s="142">
        <v>-0.1104</v>
      </c>
      <c r="C105" s="143">
        <f t="shared" si="6"/>
        <v>-0.001104</v>
      </c>
      <c r="D105" s="142">
        <f t="shared" si="7"/>
        <v>0.998896</v>
      </c>
      <c r="E105" s="145">
        <f t="shared" si="9"/>
        <v>0.00515994874768211</v>
      </c>
      <c r="F105" s="145">
        <f t="shared" si="10"/>
        <v>0.0197657465410577</v>
      </c>
      <c r="G105" s="145">
        <f t="shared" si="11"/>
        <v>0.0194759023036675</v>
      </c>
      <c r="I105" s="71">
        <v>104</v>
      </c>
      <c r="J105" s="73">
        <f t="shared" si="8"/>
        <v>0.896</v>
      </c>
      <c r="K105" s="145">
        <v>-0.011755</v>
      </c>
      <c r="L105" s="145">
        <v>-0.0297359471466464</v>
      </c>
      <c r="M105" s="145">
        <v>-0.0422380322149125</v>
      </c>
      <c r="N105" s="145">
        <v>-0.0571671259668398</v>
      </c>
    </row>
    <row r="106" spans="1:14">
      <c r="A106" s="141">
        <v>41828</v>
      </c>
      <c r="B106" s="142">
        <v>0.1923</v>
      </c>
      <c r="C106" s="143">
        <f t="shared" si="6"/>
        <v>0.001923</v>
      </c>
      <c r="D106" s="142">
        <f t="shared" si="7"/>
        <v>1.001923</v>
      </c>
      <c r="E106" s="145">
        <f t="shared" si="9"/>
        <v>0.00735276834335674</v>
      </c>
      <c r="F106" s="145">
        <f t="shared" si="10"/>
        <v>0.0166243186165196</v>
      </c>
      <c r="G106" s="145">
        <f t="shared" si="11"/>
        <v>0.0216447699968765</v>
      </c>
      <c r="I106" s="71">
        <v>105</v>
      </c>
      <c r="J106" s="73">
        <f t="shared" si="8"/>
        <v>0.895</v>
      </c>
      <c r="K106" s="145">
        <v>-0.011685</v>
      </c>
      <c r="L106" s="145">
        <v>-0.0296275058021929</v>
      </c>
      <c r="M106" s="145">
        <v>-0.0421136442912309</v>
      </c>
      <c r="N106" s="145">
        <v>-0.0570425613727915</v>
      </c>
    </row>
    <row r="107" spans="1:14">
      <c r="A107" s="141">
        <v>41829</v>
      </c>
      <c r="B107" s="142">
        <v>-1.4567</v>
      </c>
      <c r="C107" s="143">
        <f t="shared" si="6"/>
        <v>-0.014567</v>
      </c>
      <c r="D107" s="142">
        <f t="shared" si="7"/>
        <v>0.985433</v>
      </c>
      <c r="E107" s="145">
        <f t="shared" si="9"/>
        <v>-0.0102056003137868</v>
      </c>
      <c r="F107" s="145">
        <f t="shared" si="10"/>
        <v>0.00719154061101457</v>
      </c>
      <c r="G107" s="145">
        <f t="shared" si="11"/>
        <v>-0.00580907363159655</v>
      </c>
      <c r="I107" s="71">
        <v>106</v>
      </c>
      <c r="J107" s="73">
        <f t="shared" si="8"/>
        <v>0.894</v>
      </c>
      <c r="K107" s="145">
        <v>-0.011601</v>
      </c>
      <c r="L107" s="145">
        <v>-0.0294300427545048</v>
      </c>
      <c r="M107" s="145">
        <v>-0.0420927764566386</v>
      </c>
      <c r="N107" s="145">
        <v>-0.0569663242310472</v>
      </c>
    </row>
    <row r="108" spans="1:14">
      <c r="A108" s="141">
        <v>41830</v>
      </c>
      <c r="B108" s="142">
        <v>-0.2729</v>
      </c>
      <c r="C108" s="143">
        <f t="shared" si="6"/>
        <v>-0.002729</v>
      </c>
      <c r="D108" s="142">
        <f t="shared" si="7"/>
        <v>0.997271</v>
      </c>
      <c r="E108" s="145">
        <f t="shared" si="9"/>
        <v>-0.0171291623490789</v>
      </c>
      <c r="F108" s="145">
        <f t="shared" si="10"/>
        <v>-0.00289775185416286</v>
      </c>
      <c r="G108" s="145">
        <f t="shared" si="11"/>
        <v>-0.00829214444716764</v>
      </c>
      <c r="I108" s="71">
        <v>107</v>
      </c>
      <c r="J108" s="73">
        <f t="shared" si="8"/>
        <v>0.893</v>
      </c>
      <c r="K108" s="145">
        <v>-0.011567</v>
      </c>
      <c r="L108" s="145">
        <v>-0.0291415203337564</v>
      </c>
      <c r="M108" s="145">
        <v>-0.0416986710846685</v>
      </c>
      <c r="N108" s="145">
        <v>-0.0568955177181909</v>
      </c>
    </row>
    <row r="109" spans="1:14">
      <c r="A109" s="141">
        <v>41831</v>
      </c>
      <c r="B109" s="142">
        <v>0.2409</v>
      </c>
      <c r="C109" s="143">
        <f t="shared" si="6"/>
        <v>0.002409</v>
      </c>
      <c r="D109" s="142">
        <f t="shared" si="7"/>
        <v>1.002409</v>
      </c>
      <c r="E109" s="145">
        <f t="shared" si="9"/>
        <v>-0.0140841022794437</v>
      </c>
      <c r="F109" s="145">
        <f t="shared" si="10"/>
        <v>-0.0010451577016436</v>
      </c>
      <c r="G109" s="145">
        <f t="shared" si="11"/>
        <v>-0.00250765628513516</v>
      </c>
      <c r="I109" s="71">
        <v>108</v>
      </c>
      <c r="J109" s="73">
        <f t="shared" si="8"/>
        <v>0.892</v>
      </c>
      <c r="K109" s="145">
        <v>-0.011509</v>
      </c>
      <c r="L109" s="145">
        <v>-0.028975973127884</v>
      </c>
      <c r="M109" s="145">
        <v>-0.0416435445017358</v>
      </c>
      <c r="N109" s="145">
        <v>-0.0565929268640091</v>
      </c>
    </row>
    <row r="110" spans="1:14">
      <c r="A110" s="141">
        <v>41834</v>
      </c>
      <c r="B110" s="142">
        <v>1.1056</v>
      </c>
      <c r="C110" s="143">
        <f t="shared" si="6"/>
        <v>0.011056</v>
      </c>
      <c r="D110" s="142">
        <f t="shared" si="7"/>
        <v>1.011056</v>
      </c>
      <c r="E110" s="145">
        <f t="shared" si="9"/>
        <v>-0.00208211476895026</v>
      </c>
      <c r="F110" s="145">
        <f t="shared" si="10"/>
        <v>0.00306709037323727</v>
      </c>
      <c r="G110" s="145">
        <f t="shared" si="11"/>
        <v>-0.00206053310055854</v>
      </c>
      <c r="I110" s="71">
        <v>109</v>
      </c>
      <c r="J110" s="73">
        <f t="shared" si="8"/>
        <v>0.891</v>
      </c>
      <c r="K110" s="145">
        <v>-0.011464</v>
      </c>
      <c r="L110" s="145">
        <v>-0.0288676905399408</v>
      </c>
      <c r="M110" s="145">
        <v>-0.0411485046508722</v>
      </c>
      <c r="N110" s="145">
        <v>-0.0564834921686276</v>
      </c>
    </row>
    <row r="111" spans="1:14">
      <c r="A111" s="141">
        <v>41835</v>
      </c>
      <c r="B111" s="142">
        <v>0.1482</v>
      </c>
      <c r="C111" s="143">
        <f t="shared" si="6"/>
        <v>0.001482</v>
      </c>
      <c r="D111" s="142">
        <f t="shared" si="7"/>
        <v>1.001482</v>
      </c>
      <c r="E111" s="145">
        <f t="shared" si="9"/>
        <v>-0.00252135190332758</v>
      </c>
      <c r="F111" s="145">
        <f t="shared" si="10"/>
        <v>0.00481287752357185</v>
      </c>
      <c r="G111" s="145">
        <f t="shared" si="11"/>
        <v>-0.00770034453889124</v>
      </c>
      <c r="I111" s="71">
        <v>110</v>
      </c>
      <c r="J111" s="73">
        <f t="shared" si="8"/>
        <v>0.89</v>
      </c>
      <c r="K111" s="145">
        <v>-0.011431</v>
      </c>
      <c r="L111" s="145">
        <v>-0.0288665367462578</v>
      </c>
      <c r="M111" s="145">
        <v>-0.0405261375230791</v>
      </c>
      <c r="N111" s="145">
        <v>-0.0564710959139558</v>
      </c>
    </row>
    <row r="112" spans="1:14">
      <c r="A112" s="141">
        <v>41836</v>
      </c>
      <c r="B112" s="142">
        <v>-0.1889</v>
      </c>
      <c r="C112" s="143">
        <f t="shared" si="6"/>
        <v>-0.001889</v>
      </c>
      <c r="D112" s="142">
        <f t="shared" si="7"/>
        <v>0.998111</v>
      </c>
      <c r="E112" s="145">
        <f t="shared" si="9"/>
        <v>0.0103116203033771</v>
      </c>
      <c r="F112" s="145">
        <f t="shared" si="10"/>
        <v>7.83714186436413e-7</v>
      </c>
      <c r="G112" s="145">
        <f t="shared" si="11"/>
        <v>0.00055077525754843</v>
      </c>
      <c r="I112" s="71">
        <v>111</v>
      </c>
      <c r="J112" s="73">
        <f t="shared" si="8"/>
        <v>0.889</v>
      </c>
      <c r="K112" s="145">
        <v>-0.011397</v>
      </c>
      <c r="L112" s="145">
        <v>-0.0288223428510767</v>
      </c>
      <c r="M112" s="145">
        <v>-0.0404737712237981</v>
      </c>
      <c r="N112" s="145">
        <v>-0.0558720823315579</v>
      </c>
    </row>
    <row r="113" spans="1:14">
      <c r="A113" s="141">
        <v>41837</v>
      </c>
      <c r="B113" s="142">
        <v>-0.6357</v>
      </c>
      <c r="C113" s="143">
        <f t="shared" si="6"/>
        <v>-0.006357</v>
      </c>
      <c r="D113" s="142">
        <f t="shared" si="7"/>
        <v>0.993643</v>
      </c>
      <c r="E113" s="145">
        <f t="shared" si="9"/>
        <v>0.00663617946687345</v>
      </c>
      <c r="F113" s="145">
        <f t="shared" si="10"/>
        <v>-0.0106066550776709</v>
      </c>
      <c r="G113" s="145">
        <f t="shared" si="11"/>
        <v>-0.00146710646678716</v>
      </c>
      <c r="I113" s="71">
        <v>112</v>
      </c>
      <c r="J113" s="73">
        <f t="shared" si="8"/>
        <v>0.888</v>
      </c>
      <c r="K113" s="145">
        <v>-0.011325</v>
      </c>
      <c r="L113" s="145">
        <v>-0.0288027237674358</v>
      </c>
      <c r="M113" s="145">
        <v>-0.0402602794827958</v>
      </c>
      <c r="N113" s="145">
        <v>-0.0557720750552916</v>
      </c>
    </row>
    <row r="114" spans="1:14">
      <c r="A114" s="141">
        <v>41838</v>
      </c>
      <c r="B114" s="142">
        <v>0.328</v>
      </c>
      <c r="C114" s="143">
        <f t="shared" si="6"/>
        <v>0.00328</v>
      </c>
      <c r="D114" s="142">
        <f t="shared" si="7"/>
        <v>1.00328</v>
      </c>
      <c r="E114" s="145">
        <f t="shared" si="9"/>
        <v>0.00751085249187211</v>
      </c>
      <c r="F114" s="145">
        <f t="shared" si="10"/>
        <v>-0.00667903340227316</v>
      </c>
      <c r="G114" s="145">
        <f t="shared" si="11"/>
        <v>0.0175082334663876</v>
      </c>
      <c r="I114" s="71">
        <v>113</v>
      </c>
      <c r="J114" s="73">
        <f t="shared" si="8"/>
        <v>0.887</v>
      </c>
      <c r="K114" s="145">
        <v>-0.01125</v>
      </c>
      <c r="L114" s="145">
        <v>-0.0284903211391692</v>
      </c>
      <c r="M114" s="145">
        <v>-0.0400894666150823</v>
      </c>
      <c r="N114" s="145">
        <v>-0.0554877745164205</v>
      </c>
    </row>
    <row r="115" spans="1:14">
      <c r="A115" s="141">
        <v>41841</v>
      </c>
      <c r="B115" s="142">
        <v>0.0994</v>
      </c>
      <c r="C115" s="143">
        <f t="shared" si="6"/>
        <v>0.000994</v>
      </c>
      <c r="D115" s="142">
        <f t="shared" si="7"/>
        <v>1.000994</v>
      </c>
      <c r="E115" s="145">
        <f t="shared" si="9"/>
        <v>-0.00251586630290623</v>
      </c>
      <c r="F115" s="145">
        <f t="shared" si="10"/>
        <v>-0.00459274274947052</v>
      </c>
      <c r="G115" s="145">
        <f t="shared" si="11"/>
        <v>0.013837733994865</v>
      </c>
      <c r="I115" s="71">
        <v>114</v>
      </c>
      <c r="J115" s="73">
        <f t="shared" si="8"/>
        <v>0.886</v>
      </c>
      <c r="K115" s="145">
        <v>-0.011147</v>
      </c>
      <c r="L115" s="145">
        <v>-0.0282787081819588</v>
      </c>
      <c r="M115" s="145">
        <v>-0.0398825444485297</v>
      </c>
      <c r="N115" s="145">
        <v>-0.055105796664273</v>
      </c>
    </row>
    <row r="116" spans="1:14">
      <c r="A116" s="141">
        <v>41842</v>
      </c>
      <c r="B116" s="142">
        <v>1.2188</v>
      </c>
      <c r="C116" s="143">
        <f t="shared" si="6"/>
        <v>0.012188</v>
      </c>
      <c r="D116" s="142">
        <f t="shared" si="7"/>
        <v>1.012188</v>
      </c>
      <c r="E116" s="145">
        <f t="shared" si="9"/>
        <v>0.00814739587790281</v>
      </c>
      <c r="F116" s="145">
        <f t="shared" si="10"/>
        <v>0.00560550152247141</v>
      </c>
      <c r="G116" s="145">
        <f t="shared" si="11"/>
        <v>0.0274540469583655</v>
      </c>
      <c r="I116" s="71">
        <v>115</v>
      </c>
      <c r="J116" s="73">
        <f t="shared" si="8"/>
        <v>0.885</v>
      </c>
      <c r="K116" s="145">
        <v>-0.011083</v>
      </c>
      <c r="L116" s="145">
        <v>-0.0282774000900641</v>
      </c>
      <c r="M116" s="145">
        <v>-0.0396798146229546</v>
      </c>
      <c r="N116" s="145">
        <v>-0.0549243408486501</v>
      </c>
    </row>
    <row r="117" spans="1:14">
      <c r="A117" s="141">
        <v>41843</v>
      </c>
      <c r="B117" s="142">
        <v>0.2342</v>
      </c>
      <c r="C117" s="143">
        <f t="shared" si="6"/>
        <v>0.002342</v>
      </c>
      <c r="D117" s="142">
        <f t="shared" si="7"/>
        <v>1.002342</v>
      </c>
      <c r="E117" s="145">
        <f t="shared" si="9"/>
        <v>0.0124209402351532</v>
      </c>
      <c r="F117" s="145">
        <f t="shared" si="10"/>
        <v>0.0228606405580463</v>
      </c>
      <c r="G117" s="145">
        <f t="shared" si="11"/>
        <v>0.0247172882665323</v>
      </c>
      <c r="I117" s="71">
        <v>116</v>
      </c>
      <c r="J117" s="73">
        <f t="shared" si="8"/>
        <v>0.884</v>
      </c>
      <c r="K117" s="145">
        <v>-0.010827</v>
      </c>
      <c r="L117" s="145">
        <v>-0.0281835637875695</v>
      </c>
      <c r="M117" s="145">
        <v>-0.0394749105357067</v>
      </c>
      <c r="N117" s="145">
        <v>-0.0547309822191165</v>
      </c>
    </row>
    <row r="118" spans="1:14">
      <c r="A118" s="141">
        <v>41844</v>
      </c>
      <c r="B118" s="142">
        <v>1.7828</v>
      </c>
      <c r="C118" s="143">
        <f t="shared" si="6"/>
        <v>0.017828</v>
      </c>
      <c r="D118" s="142">
        <f t="shared" si="7"/>
        <v>1.017828</v>
      </c>
      <c r="E118" s="145">
        <f t="shared" si="9"/>
        <v>0.0370629901862796</v>
      </c>
      <c r="F118" s="145">
        <f t="shared" si="10"/>
        <v>0.0439451263076083</v>
      </c>
      <c r="G118" s="145">
        <f t="shared" si="11"/>
        <v>0.0485832856606043</v>
      </c>
      <c r="I118" s="71">
        <v>117</v>
      </c>
      <c r="J118" s="73">
        <f t="shared" si="8"/>
        <v>0.883</v>
      </c>
      <c r="K118" s="145">
        <v>-0.010708</v>
      </c>
      <c r="L118" s="145">
        <v>-0.0280175580713392</v>
      </c>
      <c r="M118" s="145">
        <v>-0.0392277664449998</v>
      </c>
      <c r="N118" s="145">
        <v>-0.054285967860263</v>
      </c>
    </row>
    <row r="119" spans="1:14">
      <c r="A119" s="141">
        <v>41845</v>
      </c>
      <c r="B119" s="142">
        <v>1.0478</v>
      </c>
      <c r="C119" s="143">
        <f t="shared" si="6"/>
        <v>0.010478</v>
      </c>
      <c r="D119" s="142">
        <f t="shared" si="7"/>
        <v>1.010478</v>
      </c>
      <c r="E119" s="145">
        <f t="shared" si="9"/>
        <v>0.0445033651597277</v>
      </c>
      <c r="F119" s="145">
        <f t="shared" si="10"/>
        <v>0.0523484758627066</v>
      </c>
      <c r="G119" s="145">
        <f t="shared" si="11"/>
        <v>0.0518267924815072</v>
      </c>
      <c r="I119" s="71">
        <v>118</v>
      </c>
      <c r="J119" s="73">
        <f t="shared" si="8"/>
        <v>0.882</v>
      </c>
      <c r="K119" s="145">
        <v>-0.010691</v>
      </c>
      <c r="L119" s="145">
        <v>-0.0278497529193859</v>
      </c>
      <c r="M119" s="145">
        <v>-0.0389319373518409</v>
      </c>
      <c r="N119" s="145">
        <v>-0.0540606725972734</v>
      </c>
    </row>
    <row r="120" spans="1:14">
      <c r="A120" s="141">
        <v>41848</v>
      </c>
      <c r="B120" s="142">
        <v>2.8066</v>
      </c>
      <c r="C120" s="143">
        <f t="shared" si="6"/>
        <v>0.028066</v>
      </c>
      <c r="D120" s="142">
        <f t="shared" si="7"/>
        <v>1.028066</v>
      </c>
      <c r="E120" s="145">
        <f t="shared" si="9"/>
        <v>0.0727520810377491</v>
      </c>
      <c r="F120" s="145">
        <f t="shared" si="10"/>
        <v>0.0700531802256936</v>
      </c>
      <c r="G120" s="145">
        <f t="shared" si="11"/>
        <v>0.0807529491172778</v>
      </c>
      <c r="I120" s="71">
        <v>119</v>
      </c>
      <c r="J120" s="73">
        <f t="shared" si="8"/>
        <v>0.881</v>
      </c>
      <c r="K120" s="145">
        <v>-0.010677</v>
      </c>
      <c r="L120" s="145">
        <v>-0.0276216211052021</v>
      </c>
      <c r="M120" s="145">
        <v>-0.0387495052649544</v>
      </c>
      <c r="N120" s="145">
        <v>-0.0539011860736581</v>
      </c>
    </row>
    <row r="121" spans="1:14">
      <c r="A121" s="141">
        <v>41849</v>
      </c>
      <c r="B121" s="142">
        <v>0.3215</v>
      </c>
      <c r="C121" s="143">
        <f t="shared" si="6"/>
        <v>0.003215</v>
      </c>
      <c r="D121" s="142">
        <f t="shared" si="7"/>
        <v>1.003215</v>
      </c>
      <c r="E121" s="145">
        <f t="shared" si="9"/>
        <v>0.0632421832488483</v>
      </c>
      <c r="F121" s="145">
        <f t="shared" si="10"/>
        <v>0.0719048382298624</v>
      </c>
      <c r="G121" s="145">
        <f t="shared" si="11"/>
        <v>0.0767859024766739</v>
      </c>
      <c r="I121" s="71">
        <v>120</v>
      </c>
      <c r="J121" s="73">
        <f t="shared" si="8"/>
        <v>0.88</v>
      </c>
      <c r="K121" s="145">
        <v>-0.010673</v>
      </c>
      <c r="L121" s="145">
        <v>-0.02761234935654</v>
      </c>
      <c r="M121" s="145">
        <v>-0.0385207946493437</v>
      </c>
      <c r="N121" s="145">
        <v>-0.053800155187368</v>
      </c>
    </row>
    <row r="122" spans="1:14">
      <c r="A122" s="141">
        <v>41850</v>
      </c>
      <c r="B122" s="142">
        <v>-0.4014</v>
      </c>
      <c r="C122" s="143">
        <f t="shared" si="6"/>
        <v>-0.004014</v>
      </c>
      <c r="D122" s="142">
        <f t="shared" si="7"/>
        <v>0.995986</v>
      </c>
      <c r="E122" s="145">
        <f t="shared" si="9"/>
        <v>0.0565000061109757</v>
      </c>
      <c r="F122" s="145">
        <f t="shared" si="10"/>
        <v>0.0696227295453187</v>
      </c>
      <c r="G122" s="145">
        <f t="shared" si="11"/>
        <v>0.072740450900465</v>
      </c>
      <c r="I122" s="71">
        <v>121</v>
      </c>
      <c r="J122" s="73">
        <f t="shared" si="8"/>
        <v>0.879</v>
      </c>
      <c r="K122" s="145">
        <v>-0.010476</v>
      </c>
      <c r="L122" s="145">
        <v>-0.0274286085682079</v>
      </c>
      <c r="M122" s="145">
        <v>-0.0384406423845017</v>
      </c>
      <c r="N122" s="145">
        <v>-0.0532787636368472</v>
      </c>
    </row>
    <row r="123" spans="1:14">
      <c r="A123" s="141">
        <v>41851</v>
      </c>
      <c r="B123" s="142">
        <v>1.2162</v>
      </c>
      <c r="C123" s="143">
        <f t="shared" si="6"/>
        <v>0.012162</v>
      </c>
      <c r="D123" s="142">
        <f t="shared" si="7"/>
        <v>1.012162</v>
      </c>
      <c r="E123" s="145">
        <f t="shared" si="9"/>
        <v>0.0506187284937114</v>
      </c>
      <c r="F123" s="145">
        <f t="shared" si="10"/>
        <v>0.0895578001173951</v>
      </c>
      <c r="G123" s="145">
        <f t="shared" si="11"/>
        <v>0.0826323296556997</v>
      </c>
      <c r="I123" s="71">
        <v>122</v>
      </c>
      <c r="J123" s="73">
        <f t="shared" si="8"/>
        <v>0.878</v>
      </c>
      <c r="K123" s="145">
        <v>-0.010402</v>
      </c>
      <c r="L123" s="145">
        <v>-0.0273028307023313</v>
      </c>
      <c r="M123" s="145">
        <v>-0.036714773523624</v>
      </c>
      <c r="N123" s="145">
        <v>-0.0529115553429778</v>
      </c>
    </row>
    <row r="124" spans="1:14">
      <c r="A124" s="141">
        <v>41852</v>
      </c>
      <c r="B124" s="142">
        <v>-0.8871</v>
      </c>
      <c r="C124" s="143">
        <f t="shared" si="6"/>
        <v>-0.008871</v>
      </c>
      <c r="D124" s="142">
        <f t="shared" si="7"/>
        <v>0.991129</v>
      </c>
      <c r="E124" s="145">
        <f t="shared" si="9"/>
        <v>0.0305010992354544</v>
      </c>
      <c r="F124" s="145">
        <f t="shared" si="10"/>
        <v>0.0763618659522309</v>
      </c>
      <c r="G124" s="145">
        <f t="shared" si="11"/>
        <v>0.0684382873767535</v>
      </c>
      <c r="I124" s="71">
        <v>123</v>
      </c>
      <c r="J124" s="73">
        <f t="shared" si="8"/>
        <v>0.877</v>
      </c>
      <c r="K124" s="145">
        <v>-0.010366</v>
      </c>
      <c r="L124" s="145">
        <v>-0.0271335717972457</v>
      </c>
      <c r="M124" s="145">
        <v>-0.0365984685073497</v>
      </c>
      <c r="N124" s="145">
        <v>-0.0527654994097847</v>
      </c>
    </row>
    <row r="125" spans="1:14">
      <c r="A125" s="141">
        <v>41855</v>
      </c>
      <c r="B125" s="142">
        <v>1.9841</v>
      </c>
      <c r="C125" s="143">
        <f t="shared" si="6"/>
        <v>0.019841</v>
      </c>
      <c r="D125" s="142">
        <f t="shared" si="7"/>
        <v>1.019841</v>
      </c>
      <c r="E125" s="145">
        <f t="shared" si="9"/>
        <v>0.0222566173235816</v>
      </c>
      <c r="F125" s="145">
        <f t="shared" si="10"/>
        <v>0.0966279135884822</v>
      </c>
      <c r="G125" s="145">
        <f t="shared" si="11"/>
        <v>0.0903862668018884</v>
      </c>
      <c r="I125" s="71">
        <v>124</v>
      </c>
      <c r="J125" s="73">
        <f t="shared" si="8"/>
        <v>0.876</v>
      </c>
      <c r="K125" s="145">
        <v>-0.010331</v>
      </c>
      <c r="L125" s="145">
        <v>-0.0269585634173402</v>
      </c>
      <c r="M125" s="145">
        <v>-0.0364354613151691</v>
      </c>
      <c r="N125" s="145">
        <v>-0.0524122337949637</v>
      </c>
    </row>
    <row r="126" spans="1:14">
      <c r="A126" s="141">
        <v>41856</v>
      </c>
      <c r="B126" s="142">
        <v>-0.2638</v>
      </c>
      <c r="C126" s="143">
        <f t="shared" si="6"/>
        <v>-0.002638</v>
      </c>
      <c r="D126" s="142">
        <f t="shared" si="7"/>
        <v>0.997362</v>
      </c>
      <c r="E126" s="145">
        <f t="shared" si="9"/>
        <v>0.0162925239027347</v>
      </c>
      <c r="F126" s="145">
        <f t="shared" si="10"/>
        <v>0.0805650819338262</v>
      </c>
      <c r="G126" s="145">
        <f t="shared" si="11"/>
        <v>0.0887117656193088</v>
      </c>
      <c r="I126" s="71">
        <v>125</v>
      </c>
      <c r="J126" s="73">
        <f t="shared" si="8"/>
        <v>0.875</v>
      </c>
      <c r="K126" s="145">
        <v>-0.010255</v>
      </c>
      <c r="L126" s="145">
        <v>-0.0266180263994688</v>
      </c>
      <c r="M126" s="145">
        <v>-0.0362673315397387</v>
      </c>
      <c r="N126" s="145">
        <v>-0.05205803409009</v>
      </c>
    </row>
    <row r="127" spans="1:14">
      <c r="A127" s="141">
        <v>41857</v>
      </c>
      <c r="B127" s="142">
        <v>-0.2588</v>
      </c>
      <c r="C127" s="143">
        <f t="shared" si="6"/>
        <v>-0.002588</v>
      </c>
      <c r="D127" s="142">
        <f t="shared" si="7"/>
        <v>0.997412</v>
      </c>
      <c r="E127" s="145">
        <f t="shared" si="9"/>
        <v>0.0177475977080748</v>
      </c>
      <c r="F127" s="145">
        <f t="shared" si="10"/>
        <v>0.0752503431980118</v>
      </c>
      <c r="G127" s="145">
        <f t="shared" si="11"/>
        <v>0.0838100129150501</v>
      </c>
      <c r="I127" s="71">
        <v>126</v>
      </c>
      <c r="J127" s="73">
        <f t="shared" si="8"/>
        <v>0.874</v>
      </c>
      <c r="K127" s="145">
        <v>-0.010248</v>
      </c>
      <c r="L127" s="145">
        <v>-0.0263235662887623</v>
      </c>
      <c r="M127" s="145">
        <v>-0.0361785379005053</v>
      </c>
      <c r="N127" s="145">
        <v>-0.0519212485303718</v>
      </c>
    </row>
    <row r="128" spans="1:14">
      <c r="A128" s="141">
        <v>41858</v>
      </c>
      <c r="B128" s="142">
        <v>-1.5134</v>
      </c>
      <c r="C128" s="143">
        <f t="shared" si="6"/>
        <v>-0.015134</v>
      </c>
      <c r="D128" s="142">
        <f t="shared" si="7"/>
        <v>0.984866</v>
      </c>
      <c r="E128" s="145">
        <f t="shared" si="9"/>
        <v>-0.00969903477470935</v>
      </c>
      <c r="F128" s="145">
        <f t="shared" si="10"/>
        <v>0.0404287409110899</v>
      </c>
      <c r="G128" s="145">
        <f t="shared" si="11"/>
        <v>0.0831864085935767</v>
      </c>
      <c r="I128" s="71">
        <v>127</v>
      </c>
      <c r="J128" s="73">
        <f t="shared" si="8"/>
        <v>0.873</v>
      </c>
      <c r="K128" s="145">
        <v>-0.010197</v>
      </c>
      <c r="L128" s="145">
        <v>-0.0263226859032365</v>
      </c>
      <c r="M128" s="145">
        <v>-0.0359091828246142</v>
      </c>
      <c r="N128" s="145">
        <v>-0.0515607436619993</v>
      </c>
    </row>
    <row r="129" spans="1:14">
      <c r="A129" s="141">
        <v>41859</v>
      </c>
      <c r="B129" s="142">
        <v>0.158</v>
      </c>
      <c r="C129" s="143">
        <f t="shared" si="6"/>
        <v>0.00158</v>
      </c>
      <c r="D129" s="142">
        <f t="shared" si="7"/>
        <v>1.00158</v>
      </c>
      <c r="E129" s="145">
        <f t="shared" si="9"/>
        <v>0.000743233978973912</v>
      </c>
      <c r="F129" s="145">
        <f t="shared" si="10"/>
        <v>0.0312670026677766</v>
      </c>
      <c r="G129" s="145">
        <f t="shared" si="11"/>
        <v>0.0878666311555778</v>
      </c>
      <c r="I129" s="71">
        <v>128</v>
      </c>
      <c r="J129" s="73">
        <f t="shared" si="8"/>
        <v>0.872</v>
      </c>
      <c r="K129" s="145">
        <v>-0.010182</v>
      </c>
      <c r="L129" s="145">
        <v>-0.0261763800595405</v>
      </c>
      <c r="M129" s="145">
        <v>-0.0357181466949035</v>
      </c>
      <c r="N129" s="145">
        <v>-0.0514711132139918</v>
      </c>
    </row>
    <row r="130" spans="1:14">
      <c r="A130" s="141">
        <v>41862</v>
      </c>
      <c r="B130" s="142">
        <v>1.4677</v>
      </c>
      <c r="C130" s="143">
        <f t="shared" si="6"/>
        <v>0.014677</v>
      </c>
      <c r="D130" s="142">
        <f t="shared" si="7"/>
        <v>1.014677</v>
      </c>
      <c r="E130" s="145">
        <f t="shared" si="9"/>
        <v>-0.00432406382555373</v>
      </c>
      <c r="F130" s="145">
        <f t="shared" si="10"/>
        <v>0.0178363144641798</v>
      </c>
      <c r="G130" s="145">
        <f t="shared" si="11"/>
        <v>0.101180505862426</v>
      </c>
      <c r="I130" s="71">
        <v>129</v>
      </c>
      <c r="J130" s="73">
        <f t="shared" si="8"/>
        <v>0.871</v>
      </c>
      <c r="K130" s="145">
        <v>-0.010121</v>
      </c>
      <c r="L130" s="145">
        <v>-0.026162900361378</v>
      </c>
      <c r="M130" s="145">
        <v>-0.0356155966007281</v>
      </c>
      <c r="N130" s="145">
        <v>-0.0513792379419458</v>
      </c>
    </row>
    <row r="131" spans="1:14">
      <c r="A131" s="141">
        <v>41863</v>
      </c>
      <c r="B131" s="142">
        <v>-0.3508</v>
      </c>
      <c r="C131" s="143">
        <f t="shared" ref="C131:C194" si="12">B131/100</f>
        <v>-0.003508</v>
      </c>
      <c r="D131" s="142">
        <f t="shared" ref="D131:D194" si="13">C131+1</f>
        <v>0.996492</v>
      </c>
      <c r="E131" s="145">
        <f t="shared" si="9"/>
        <v>-0.00519259307017272</v>
      </c>
      <c r="F131" s="145">
        <f t="shared" si="10"/>
        <v>0.0110153303858489</v>
      </c>
      <c r="G131" s="145">
        <f t="shared" si="11"/>
        <v>0.0853182856813672</v>
      </c>
      <c r="I131" s="71">
        <v>130</v>
      </c>
      <c r="J131" s="73">
        <f t="shared" ref="J131:J194" si="14">1-I131/COUNT($I$2:$I$2000)</f>
        <v>0.87</v>
      </c>
      <c r="K131" s="145">
        <v>-0.010082</v>
      </c>
      <c r="L131" s="145">
        <v>-0.0261119636112898</v>
      </c>
      <c r="M131" s="145">
        <v>-0.0354871057152634</v>
      </c>
      <c r="N131" s="145">
        <v>-0.0511924656517377</v>
      </c>
    </row>
    <row r="132" spans="1:14">
      <c r="A132" s="141">
        <v>41864</v>
      </c>
      <c r="B132" s="142">
        <v>0.0784</v>
      </c>
      <c r="C132" s="143">
        <f t="shared" si="12"/>
        <v>0.000784</v>
      </c>
      <c r="D132" s="142">
        <f t="shared" si="13"/>
        <v>1.000784</v>
      </c>
      <c r="E132" s="145">
        <f t="shared" si="9"/>
        <v>-0.00182939854657838</v>
      </c>
      <c r="F132" s="145">
        <f t="shared" si="10"/>
        <v>0.015885731732044</v>
      </c>
      <c r="G132" s="145">
        <f t="shared" si="11"/>
        <v>0.0845618545489</v>
      </c>
      <c r="I132" s="71">
        <v>131</v>
      </c>
      <c r="J132" s="73">
        <f t="shared" si="14"/>
        <v>0.869</v>
      </c>
      <c r="K132" s="145">
        <v>-0.010022</v>
      </c>
      <c r="L132" s="145">
        <v>-0.0259657178826975</v>
      </c>
      <c r="M132" s="145">
        <v>-0.0352842113829656</v>
      </c>
      <c r="N132" s="145">
        <v>-0.0506635690759365</v>
      </c>
    </row>
    <row r="133" spans="1:14">
      <c r="A133" s="141">
        <v>41865</v>
      </c>
      <c r="B133" s="142">
        <v>-0.9732</v>
      </c>
      <c r="C133" s="143">
        <f t="shared" si="12"/>
        <v>-0.009732</v>
      </c>
      <c r="D133" s="142">
        <f t="shared" si="13"/>
        <v>0.990268</v>
      </c>
      <c r="E133" s="145">
        <f t="shared" si="9"/>
        <v>0.00364557732734916</v>
      </c>
      <c r="F133" s="145">
        <f t="shared" si="10"/>
        <v>-0.00608881602863198</v>
      </c>
      <c r="G133" s="145">
        <f t="shared" si="11"/>
        <v>0.0760395372663254</v>
      </c>
      <c r="I133" s="71">
        <v>132</v>
      </c>
      <c r="J133" s="73">
        <f t="shared" si="14"/>
        <v>0.868</v>
      </c>
      <c r="K133" s="145">
        <v>-0.01002</v>
      </c>
      <c r="L133" s="145">
        <v>-0.0259293317619572</v>
      </c>
      <c r="M133" s="145">
        <v>-0.0351910132511744</v>
      </c>
      <c r="N133" s="145">
        <v>-0.0504366704738104</v>
      </c>
    </row>
    <row r="134" spans="1:14">
      <c r="A134" s="141">
        <v>41866</v>
      </c>
      <c r="B134" s="142">
        <v>1.057</v>
      </c>
      <c r="C134" s="143">
        <f t="shared" si="12"/>
        <v>0.01057</v>
      </c>
      <c r="D134" s="142">
        <f t="shared" si="13"/>
        <v>1.01057</v>
      </c>
      <c r="E134" s="145">
        <f t="shared" si="9"/>
        <v>0.0126541175739321</v>
      </c>
      <c r="F134" s="145">
        <f t="shared" si="10"/>
        <v>0.0134067565230613</v>
      </c>
      <c r="G134" s="145">
        <f t="shared" si="11"/>
        <v>0.0943701864504969</v>
      </c>
      <c r="I134" s="71">
        <v>133</v>
      </c>
      <c r="J134" s="73">
        <f t="shared" si="14"/>
        <v>0.867</v>
      </c>
      <c r="K134" s="145">
        <v>-0.009925</v>
      </c>
      <c r="L134" s="145">
        <v>-0.0258441319202674</v>
      </c>
      <c r="M134" s="145">
        <v>-0.0351808613266154</v>
      </c>
      <c r="N134" s="145">
        <v>-0.0498108849650759</v>
      </c>
    </row>
    <row r="135" spans="1:14">
      <c r="A135" s="141">
        <v>41869</v>
      </c>
      <c r="B135" s="142">
        <v>0.59</v>
      </c>
      <c r="C135" s="143">
        <f t="shared" si="12"/>
        <v>0.0059</v>
      </c>
      <c r="D135" s="142">
        <f t="shared" si="13"/>
        <v>1.0059</v>
      </c>
      <c r="E135" s="145">
        <f t="shared" ref="E135:E198" si="15">PRODUCT(D131:D135)-1</f>
        <v>0.00389461559453741</v>
      </c>
      <c r="F135" s="145">
        <f t="shared" si="10"/>
        <v>-0.000446288797423033</v>
      </c>
      <c r="G135" s="145">
        <f t="shared" si="11"/>
        <v>0.0972280625055371</v>
      </c>
      <c r="I135" s="71">
        <v>134</v>
      </c>
      <c r="J135" s="73">
        <f t="shared" si="14"/>
        <v>0.866</v>
      </c>
      <c r="K135" s="145">
        <v>-0.009896</v>
      </c>
      <c r="L135" s="145">
        <v>-0.0256955819563305</v>
      </c>
      <c r="M135" s="145">
        <v>-0.0350138286046732</v>
      </c>
      <c r="N135" s="145">
        <v>-0.0496862283040652</v>
      </c>
    </row>
    <row r="136" spans="1:14">
      <c r="A136" s="141">
        <v>41870</v>
      </c>
      <c r="B136" s="142">
        <v>0.0087</v>
      </c>
      <c r="C136" s="143">
        <f t="shared" si="12"/>
        <v>8.7e-5</v>
      </c>
      <c r="D136" s="142">
        <f t="shared" si="13"/>
        <v>1.000087</v>
      </c>
      <c r="E136" s="145">
        <f t="shared" si="15"/>
        <v>0.00751632168255667</v>
      </c>
      <c r="F136" s="145">
        <f t="shared" si="10"/>
        <v>0.00228469941250165</v>
      </c>
      <c r="G136" s="145">
        <f t="shared" si="11"/>
        <v>0.0962338648852792</v>
      </c>
      <c r="I136" s="71">
        <v>135</v>
      </c>
      <c r="J136" s="73">
        <f t="shared" si="14"/>
        <v>0.865</v>
      </c>
      <c r="K136" s="145">
        <v>-0.009831</v>
      </c>
      <c r="L136" s="145">
        <v>-0.0255191980638355</v>
      </c>
      <c r="M136" s="145">
        <v>-0.0348629110562076</v>
      </c>
      <c r="N136" s="145">
        <v>-0.0493407800444752</v>
      </c>
    </row>
    <row r="137" spans="1:14">
      <c r="A137" s="141">
        <v>41871</v>
      </c>
      <c r="B137" s="142">
        <v>-0.3633</v>
      </c>
      <c r="C137" s="143">
        <f t="shared" si="12"/>
        <v>-0.003633</v>
      </c>
      <c r="D137" s="142">
        <f t="shared" si="13"/>
        <v>0.996367</v>
      </c>
      <c r="E137" s="145">
        <f t="shared" si="15"/>
        <v>0.00306960831296665</v>
      </c>
      <c r="F137" s="145">
        <f t="shared" si="10"/>
        <v>0.00123459422940186</v>
      </c>
      <c r="G137" s="145">
        <f t="shared" si="11"/>
        <v>0.0790991863706649</v>
      </c>
      <c r="I137" s="71">
        <v>136</v>
      </c>
      <c r="J137" s="73">
        <f t="shared" si="14"/>
        <v>0.864</v>
      </c>
      <c r="K137" s="145">
        <v>-0.009747</v>
      </c>
      <c r="L137" s="145">
        <v>-0.0252190263095183</v>
      </c>
      <c r="M137" s="145">
        <v>-0.0344209197309698</v>
      </c>
      <c r="N137" s="145">
        <v>-0.0493007314653096</v>
      </c>
    </row>
    <row r="138" spans="1:14">
      <c r="A138" s="141">
        <v>41872</v>
      </c>
      <c r="B138" s="142">
        <v>-0.5028</v>
      </c>
      <c r="C138" s="143">
        <f t="shared" si="12"/>
        <v>-0.005028</v>
      </c>
      <c r="D138" s="142">
        <f t="shared" si="13"/>
        <v>0.994972</v>
      </c>
      <c r="E138" s="145">
        <f t="shared" si="15"/>
        <v>0.00783441888697722</v>
      </c>
      <c r="F138" s="145">
        <f t="shared" si="10"/>
        <v>0.0115085571941935</v>
      </c>
      <c r="G138" s="145">
        <f t="shared" si="11"/>
        <v>0.0711648076820022</v>
      </c>
      <c r="I138" s="71">
        <v>137</v>
      </c>
      <c r="J138" s="73">
        <f t="shared" si="14"/>
        <v>0.863</v>
      </c>
      <c r="K138" s="145">
        <v>-0.009702</v>
      </c>
      <c r="L138" s="145">
        <v>-0.0251917601603951</v>
      </c>
      <c r="M138" s="145">
        <v>-0.0341753738899091</v>
      </c>
      <c r="N138" s="145">
        <v>-0.0490002785842555</v>
      </c>
    </row>
    <row r="139" spans="1:14">
      <c r="A139" s="141">
        <v>41873</v>
      </c>
      <c r="B139" s="142">
        <v>0.4723</v>
      </c>
      <c r="C139" s="143">
        <f t="shared" si="12"/>
        <v>0.004723</v>
      </c>
      <c r="D139" s="142">
        <f t="shared" si="13"/>
        <v>1.004723</v>
      </c>
      <c r="E139" s="145">
        <f t="shared" si="15"/>
        <v>0.00200324653154182</v>
      </c>
      <c r="F139" s="145">
        <f t="shared" si="10"/>
        <v>0.0146827134226137</v>
      </c>
      <c r="G139" s="145">
        <f t="shared" si="11"/>
        <v>0.0573730719421004</v>
      </c>
      <c r="I139" s="71">
        <v>138</v>
      </c>
      <c r="J139" s="73">
        <f t="shared" si="14"/>
        <v>0.862</v>
      </c>
      <c r="K139" s="145">
        <v>-0.009564</v>
      </c>
      <c r="L139" s="145">
        <v>-0.0251213955871303</v>
      </c>
      <c r="M139" s="145">
        <v>-0.0339420233992701</v>
      </c>
      <c r="N139" s="145">
        <v>-0.0486826258831612</v>
      </c>
    </row>
    <row r="140" spans="1:14">
      <c r="A140" s="141">
        <v>41876</v>
      </c>
      <c r="B140" s="142">
        <v>-0.9513</v>
      </c>
      <c r="C140" s="143">
        <f t="shared" si="12"/>
        <v>-0.009513</v>
      </c>
      <c r="D140" s="142">
        <f t="shared" si="13"/>
        <v>0.990487</v>
      </c>
      <c r="E140" s="145">
        <f t="shared" si="15"/>
        <v>-0.0133500450867012</v>
      </c>
      <c r="F140" s="145">
        <f t="shared" ref="F140:F203" si="16">PRODUCT(D131:D140)-1</f>
        <v>-0.00950742278594618</v>
      </c>
      <c r="G140" s="145">
        <f t="shared" si="11"/>
        <v>0.0364543136107023</v>
      </c>
      <c r="I140" s="71">
        <v>139</v>
      </c>
      <c r="J140" s="73">
        <f t="shared" si="14"/>
        <v>0.861</v>
      </c>
      <c r="K140" s="145">
        <v>-0.009524</v>
      </c>
      <c r="L140" s="145">
        <v>-0.0250739825003058</v>
      </c>
      <c r="M140" s="145">
        <v>-0.0338846427066497</v>
      </c>
      <c r="N140" s="145">
        <v>-0.0477704363484195</v>
      </c>
    </row>
    <row r="141" spans="1:14">
      <c r="A141" s="141">
        <v>41877</v>
      </c>
      <c r="B141" s="142">
        <v>-0.8012</v>
      </c>
      <c r="C141" s="143">
        <f t="shared" si="12"/>
        <v>-0.008012</v>
      </c>
      <c r="D141" s="142">
        <f t="shared" si="13"/>
        <v>0.991988</v>
      </c>
      <c r="E141" s="145">
        <f t="shared" si="15"/>
        <v>-0.0213402279256371</v>
      </c>
      <c r="F141" s="145">
        <f t="shared" si="16"/>
        <v>-0.0139843062609485</v>
      </c>
      <c r="G141" s="145">
        <f t="shared" si="11"/>
        <v>8.19418695425789e-5</v>
      </c>
      <c r="I141" s="71">
        <v>140</v>
      </c>
      <c r="J141" s="73">
        <f t="shared" si="14"/>
        <v>0.86</v>
      </c>
      <c r="K141" s="145">
        <v>-0.009493</v>
      </c>
      <c r="L141" s="145">
        <v>-0.02506799917414</v>
      </c>
      <c r="M141" s="145">
        <v>-0.0331012409994916</v>
      </c>
      <c r="N141" s="145">
        <v>-0.0473896927091009</v>
      </c>
    </row>
    <row r="142" spans="1:14">
      <c r="A142" s="141">
        <v>41878</v>
      </c>
      <c r="B142" s="142">
        <v>0.1507</v>
      </c>
      <c r="C142" s="143">
        <f t="shared" si="12"/>
        <v>0.001507</v>
      </c>
      <c r="D142" s="142">
        <f t="shared" si="13"/>
        <v>1.001507</v>
      </c>
      <c r="E142" s="145">
        <f t="shared" si="15"/>
        <v>-0.0162915749408812</v>
      </c>
      <c r="F142" s="145">
        <f t="shared" si="16"/>
        <v>-0.0132719753817845</v>
      </c>
      <c r="G142" s="145">
        <f t="shared" si="11"/>
        <v>-0.0016207240163475</v>
      </c>
      <c r="I142" s="71">
        <v>141</v>
      </c>
      <c r="J142" s="73">
        <f t="shared" si="14"/>
        <v>0.859</v>
      </c>
      <c r="K142" s="145">
        <v>-0.00946</v>
      </c>
      <c r="L142" s="145">
        <v>-0.0250284152941266</v>
      </c>
      <c r="M142" s="145">
        <v>-0.0330033898388902</v>
      </c>
      <c r="N142" s="145">
        <v>-0.0469620190260182</v>
      </c>
    </row>
    <row r="143" spans="1:14">
      <c r="A143" s="141">
        <v>41879</v>
      </c>
      <c r="B143" s="142">
        <v>-0.701</v>
      </c>
      <c r="C143" s="143">
        <f t="shared" si="12"/>
        <v>-0.00701</v>
      </c>
      <c r="D143" s="142">
        <f t="shared" si="13"/>
        <v>0.99299</v>
      </c>
      <c r="E143" s="145">
        <f t="shared" si="15"/>
        <v>-0.0182511377210067</v>
      </c>
      <c r="F143" s="145">
        <f t="shared" si="16"/>
        <v>-0.0105597058920996</v>
      </c>
      <c r="G143" s="145">
        <f t="shared" si="11"/>
        <v>-0.00462392316859139</v>
      </c>
      <c r="I143" s="71">
        <v>142</v>
      </c>
      <c r="J143" s="73">
        <f t="shared" si="14"/>
        <v>0.858</v>
      </c>
      <c r="K143" s="145">
        <v>-0.009236</v>
      </c>
      <c r="L143" s="145">
        <v>-0.0248779039811332</v>
      </c>
      <c r="M143" s="145">
        <v>-0.0322964973907826</v>
      </c>
      <c r="N143" s="145">
        <v>-0.0469011442291239</v>
      </c>
    </row>
    <row r="144" spans="1:14">
      <c r="A144" s="141">
        <v>41880</v>
      </c>
      <c r="B144" s="142">
        <v>1.1686</v>
      </c>
      <c r="C144" s="143">
        <f t="shared" si="12"/>
        <v>0.011686</v>
      </c>
      <c r="D144" s="142">
        <f t="shared" si="13"/>
        <v>1.011686</v>
      </c>
      <c r="E144" s="145">
        <f t="shared" si="15"/>
        <v>-0.0114473546603536</v>
      </c>
      <c r="F144" s="145">
        <f t="shared" si="16"/>
        <v>-0.00946704000233045</v>
      </c>
      <c r="G144" s="145">
        <f t="shared" si="11"/>
        <v>-0.00509202907710393</v>
      </c>
      <c r="I144" s="71">
        <v>143</v>
      </c>
      <c r="J144" s="73">
        <f t="shared" si="14"/>
        <v>0.857</v>
      </c>
      <c r="K144" s="145">
        <v>-0.009075</v>
      </c>
      <c r="L144" s="145">
        <v>-0.0248563406312844</v>
      </c>
      <c r="M144" s="145">
        <v>-0.0320165433153959</v>
      </c>
      <c r="N144" s="145">
        <v>-0.0468904922772897</v>
      </c>
    </row>
    <row r="145" spans="1:14">
      <c r="A145" s="141">
        <v>41883</v>
      </c>
      <c r="B145" s="142">
        <v>0.7283</v>
      </c>
      <c r="C145" s="143">
        <f t="shared" si="12"/>
        <v>0.007283</v>
      </c>
      <c r="D145" s="142">
        <f t="shared" si="13"/>
        <v>1.007283</v>
      </c>
      <c r="E145" s="145">
        <f t="shared" si="15"/>
        <v>0.00531584387847084</v>
      </c>
      <c r="F145" s="145">
        <f t="shared" si="16"/>
        <v>-0.00810516796368177</v>
      </c>
      <c r="G145" s="145">
        <f t="shared" si="11"/>
        <v>0.0111235628007327</v>
      </c>
      <c r="I145" s="71">
        <v>144</v>
      </c>
      <c r="J145" s="73">
        <f t="shared" si="14"/>
        <v>0.856</v>
      </c>
      <c r="K145" s="145">
        <v>-0.009033</v>
      </c>
      <c r="L145" s="145">
        <v>-0.024764236575315</v>
      </c>
      <c r="M145" s="145">
        <v>-0.0320104933096196</v>
      </c>
      <c r="N145" s="145">
        <v>-0.0465253768368677</v>
      </c>
    </row>
    <row r="146" spans="1:14">
      <c r="A146" s="141">
        <v>41884</v>
      </c>
      <c r="B146" s="142">
        <v>1.3222</v>
      </c>
      <c r="C146" s="143">
        <f t="shared" si="12"/>
        <v>0.013222</v>
      </c>
      <c r="D146" s="142">
        <f t="shared" si="13"/>
        <v>1.013222</v>
      </c>
      <c r="E146" s="145">
        <f t="shared" si="15"/>
        <v>0.0268351330522465</v>
      </c>
      <c r="F146" s="145">
        <f t="shared" si="16"/>
        <v>0.00492223727085994</v>
      </c>
      <c r="G146" s="145">
        <f t="shared" si="11"/>
        <v>0.00456114095048532</v>
      </c>
      <c r="I146" s="71">
        <v>145</v>
      </c>
      <c r="J146" s="73">
        <f t="shared" si="14"/>
        <v>0.855</v>
      </c>
      <c r="K146" s="145">
        <v>-0.009017</v>
      </c>
      <c r="L146" s="145">
        <v>-0.0246389047814198</v>
      </c>
      <c r="M146" s="145">
        <v>-0.0313457363904146</v>
      </c>
      <c r="N146" s="145">
        <v>-0.0463750853238654</v>
      </c>
    </row>
    <row r="147" spans="1:14">
      <c r="A147" s="141">
        <v>41885</v>
      </c>
      <c r="B147" s="142">
        <v>0.9377</v>
      </c>
      <c r="C147" s="143">
        <f t="shared" si="12"/>
        <v>0.009377</v>
      </c>
      <c r="D147" s="142">
        <f t="shared" si="13"/>
        <v>1.009377</v>
      </c>
      <c r="E147" s="145">
        <f t="shared" si="15"/>
        <v>0.0349041655174429</v>
      </c>
      <c r="F147" s="145">
        <f t="shared" si="16"/>
        <v>0.0180439467482854</v>
      </c>
      <c r="G147" s="145">
        <f t="shared" si="11"/>
        <v>0.0166628674134148</v>
      </c>
      <c r="I147" s="71">
        <v>146</v>
      </c>
      <c r="J147" s="73">
        <f t="shared" si="14"/>
        <v>0.854</v>
      </c>
      <c r="K147" s="145">
        <v>-0.009015</v>
      </c>
      <c r="L147" s="145">
        <v>-0.024632325231648</v>
      </c>
      <c r="M147" s="145">
        <v>-0.0311461739909503</v>
      </c>
      <c r="N147" s="145">
        <v>-0.0459940897726406</v>
      </c>
    </row>
    <row r="148" spans="1:14">
      <c r="A148" s="141">
        <v>41886</v>
      </c>
      <c r="B148" s="142">
        <v>0.7218</v>
      </c>
      <c r="C148" s="143">
        <f t="shared" si="12"/>
        <v>0.007218</v>
      </c>
      <c r="D148" s="142">
        <f t="shared" si="13"/>
        <v>1.007218</v>
      </c>
      <c r="E148" s="145">
        <f t="shared" si="15"/>
        <v>0.0497327302230113</v>
      </c>
      <c r="F148" s="145">
        <f t="shared" si="16"/>
        <v>0.0305739135934624</v>
      </c>
      <c r="G148" s="145">
        <f t="shared" si="11"/>
        <v>0.0266581312340386</v>
      </c>
      <c r="I148" s="71">
        <v>147</v>
      </c>
      <c r="J148" s="73">
        <f t="shared" si="14"/>
        <v>0.853</v>
      </c>
      <c r="K148" s="145">
        <v>-0.008996</v>
      </c>
      <c r="L148" s="145">
        <v>-0.0246193572310407</v>
      </c>
      <c r="M148" s="145">
        <v>-0.0310377260940625</v>
      </c>
      <c r="N148" s="145">
        <v>-0.0456837389846837</v>
      </c>
    </row>
    <row r="149" spans="1:14">
      <c r="A149" s="141">
        <v>41887</v>
      </c>
      <c r="B149" s="142">
        <v>0.9494</v>
      </c>
      <c r="C149" s="143">
        <f t="shared" si="12"/>
        <v>0.009494</v>
      </c>
      <c r="D149" s="142">
        <f t="shared" si="13"/>
        <v>1.009494</v>
      </c>
      <c r="E149" s="145">
        <f t="shared" si="15"/>
        <v>0.0474582951268951</v>
      </c>
      <c r="F149" s="145">
        <f t="shared" si="16"/>
        <v>0.0354676685306483</v>
      </c>
      <c r="G149" s="145">
        <f t="shared" si="11"/>
        <v>0.0523312039729003</v>
      </c>
      <c r="I149" s="71">
        <v>148</v>
      </c>
      <c r="J149" s="73">
        <f t="shared" si="14"/>
        <v>0.852</v>
      </c>
      <c r="K149" s="145">
        <v>-0.008822</v>
      </c>
      <c r="L149" s="145">
        <v>-0.0245709139577754</v>
      </c>
      <c r="M149" s="145">
        <v>-0.0309625385764744</v>
      </c>
      <c r="N149" s="145">
        <v>-0.0456317778169688</v>
      </c>
    </row>
    <row r="150" spans="1:14">
      <c r="A150" s="141">
        <v>41891</v>
      </c>
      <c r="B150" s="142">
        <v>-0.1647</v>
      </c>
      <c r="C150" s="143">
        <f t="shared" si="12"/>
        <v>-0.001647</v>
      </c>
      <c r="D150" s="142">
        <f t="shared" si="13"/>
        <v>0.998353</v>
      </c>
      <c r="E150" s="145">
        <f t="shared" si="15"/>
        <v>0.0381721237376402</v>
      </c>
      <c r="F150" s="145">
        <f t="shared" si="16"/>
        <v>0.0436908846664095</v>
      </c>
      <c r="G150" s="145">
        <f t="shared" si="11"/>
        <v>0.0489406881926124</v>
      </c>
      <c r="I150" s="71">
        <v>149</v>
      </c>
      <c r="J150" s="73">
        <f t="shared" si="14"/>
        <v>0.851</v>
      </c>
      <c r="K150" s="145">
        <v>-0.008784</v>
      </c>
      <c r="L150" s="145">
        <v>-0.0245292525182693</v>
      </c>
      <c r="M150" s="145">
        <v>-0.0309326558898034</v>
      </c>
      <c r="N150" s="145">
        <v>-0.0455957778895221</v>
      </c>
    </row>
    <row r="151" spans="1:14">
      <c r="A151" s="141">
        <v>41892</v>
      </c>
      <c r="B151" s="142">
        <v>-0.5231</v>
      </c>
      <c r="C151" s="143">
        <f t="shared" si="12"/>
        <v>-0.005231</v>
      </c>
      <c r="D151" s="142">
        <f t="shared" si="13"/>
        <v>0.994769</v>
      </c>
      <c r="E151" s="145">
        <f t="shared" si="15"/>
        <v>0.0192647271361739</v>
      </c>
      <c r="F151" s="145">
        <f t="shared" si="16"/>
        <v>0.0466168317043349</v>
      </c>
      <c r="G151" s="145">
        <f t="shared" ref="G151:G214" si="17">PRODUCT(D131:D151)-1</f>
        <v>0.0283604333720751</v>
      </c>
      <c r="I151" s="71">
        <v>150</v>
      </c>
      <c r="J151" s="73">
        <f t="shared" si="14"/>
        <v>0.85</v>
      </c>
      <c r="K151" s="145">
        <v>-0.008782</v>
      </c>
      <c r="L151" s="145">
        <v>-0.0244386037454497</v>
      </c>
      <c r="M151" s="145">
        <v>-0.0306033552238902</v>
      </c>
      <c r="N151" s="145">
        <v>-0.0455136538812733</v>
      </c>
    </row>
    <row r="152" spans="1:14">
      <c r="A152" s="141">
        <v>41893</v>
      </c>
      <c r="B152" s="142">
        <v>-0.3691</v>
      </c>
      <c r="C152" s="143">
        <f t="shared" si="12"/>
        <v>-0.003691</v>
      </c>
      <c r="D152" s="142">
        <f t="shared" si="13"/>
        <v>0.996309</v>
      </c>
      <c r="E152" s="145">
        <f t="shared" si="15"/>
        <v>0.00606871469066017</v>
      </c>
      <c r="F152" s="145">
        <f t="shared" si="16"/>
        <v>0.041184703630144</v>
      </c>
      <c r="G152" s="145">
        <f t="shared" si="17"/>
        <v>0.0281715809183607</v>
      </c>
      <c r="I152" s="71">
        <v>151</v>
      </c>
      <c r="J152" s="73">
        <f t="shared" si="14"/>
        <v>0.849</v>
      </c>
      <c r="K152" s="145">
        <v>-0.008722</v>
      </c>
      <c r="L152" s="145">
        <v>-0.0243583299170821</v>
      </c>
      <c r="M152" s="145">
        <v>-0.0305888821942348</v>
      </c>
      <c r="N152" s="145">
        <v>-0.0452680331823184</v>
      </c>
    </row>
    <row r="153" spans="1:14">
      <c r="A153" s="141">
        <v>41894</v>
      </c>
      <c r="B153" s="142">
        <v>0.615</v>
      </c>
      <c r="C153" s="143">
        <f t="shared" si="12"/>
        <v>0.00615</v>
      </c>
      <c r="D153" s="142">
        <f t="shared" si="13"/>
        <v>1.00615</v>
      </c>
      <c r="E153" s="145">
        <f t="shared" si="15"/>
        <v>0.00500193333122301</v>
      </c>
      <c r="F153" s="145">
        <f t="shared" si="16"/>
        <v>0.0549834233551894</v>
      </c>
      <c r="G153" s="145">
        <f t="shared" si="17"/>
        <v>0.0336844275498096</v>
      </c>
      <c r="I153" s="71">
        <v>152</v>
      </c>
      <c r="J153" s="73">
        <f t="shared" si="14"/>
        <v>0.848</v>
      </c>
      <c r="K153" s="145">
        <v>-0.008708</v>
      </c>
      <c r="L153" s="145">
        <v>-0.024142847750435</v>
      </c>
      <c r="M153" s="145">
        <v>-0.0303062700870282</v>
      </c>
      <c r="N153" s="145">
        <v>-0.0450542252370111</v>
      </c>
    </row>
    <row r="154" spans="1:14">
      <c r="A154" s="141">
        <v>41897</v>
      </c>
      <c r="B154" s="142">
        <v>-0.0479</v>
      </c>
      <c r="C154" s="143">
        <f t="shared" si="12"/>
        <v>-0.000479</v>
      </c>
      <c r="D154" s="142">
        <f t="shared" si="13"/>
        <v>0.999521</v>
      </c>
      <c r="E154" s="145">
        <f t="shared" si="15"/>
        <v>-0.00492668861314927</v>
      </c>
      <c r="F154" s="145">
        <f t="shared" si="16"/>
        <v>0.0422977942715446</v>
      </c>
      <c r="G154" s="145">
        <f t="shared" si="17"/>
        <v>0.0433431078344584</v>
      </c>
      <c r="I154" s="71">
        <v>153</v>
      </c>
      <c r="J154" s="73">
        <f t="shared" si="14"/>
        <v>0.847</v>
      </c>
      <c r="K154" s="145">
        <v>-0.008706</v>
      </c>
      <c r="L154" s="145">
        <v>-0.0240012138086015</v>
      </c>
      <c r="M154" s="145">
        <v>-0.0301601828401532</v>
      </c>
      <c r="N154" s="145">
        <v>-0.0447656659942356</v>
      </c>
    </row>
    <row r="155" spans="1:14">
      <c r="A155" s="141">
        <v>41898</v>
      </c>
      <c r="B155" s="142">
        <v>-1.9869</v>
      </c>
      <c r="C155" s="143">
        <f t="shared" si="12"/>
        <v>-0.019869</v>
      </c>
      <c r="D155" s="142">
        <f t="shared" si="13"/>
        <v>0.980131</v>
      </c>
      <c r="E155" s="145">
        <f t="shared" si="15"/>
        <v>-0.0230888275360467</v>
      </c>
      <c r="F155" s="145">
        <f t="shared" si="16"/>
        <v>0.0142019466199306</v>
      </c>
      <c r="G155" s="145">
        <f t="shared" si="17"/>
        <v>0.0119169613434948</v>
      </c>
      <c r="I155" s="71">
        <v>154</v>
      </c>
      <c r="J155" s="73">
        <f t="shared" si="14"/>
        <v>0.846</v>
      </c>
      <c r="K155" s="145">
        <v>-0.008487</v>
      </c>
      <c r="L155" s="145">
        <v>-0.023884036494662</v>
      </c>
      <c r="M155" s="145">
        <v>-0.030139224504271</v>
      </c>
      <c r="N155" s="145">
        <v>-0.0443884410268217</v>
      </c>
    </row>
    <row r="156" spans="1:14">
      <c r="A156" s="141">
        <v>41899</v>
      </c>
      <c r="B156" s="142">
        <v>0.5258</v>
      </c>
      <c r="C156" s="143">
        <f t="shared" si="12"/>
        <v>0.005258</v>
      </c>
      <c r="D156" s="142">
        <f t="shared" si="13"/>
        <v>1.005258</v>
      </c>
      <c r="E156" s="145">
        <f t="shared" si="15"/>
        <v>-0.0127881232640253</v>
      </c>
      <c r="F156" s="145">
        <f t="shared" si="16"/>
        <v>0.00623024416688334</v>
      </c>
      <c r="G156" s="145">
        <f t="shared" si="17"/>
        <v>0.0112711211116796</v>
      </c>
      <c r="I156" s="71">
        <v>155</v>
      </c>
      <c r="J156" s="73">
        <f t="shared" si="14"/>
        <v>0.845</v>
      </c>
      <c r="K156" s="145">
        <v>-0.008465</v>
      </c>
      <c r="L156" s="145">
        <v>-0.0236861264961985</v>
      </c>
      <c r="M156" s="145">
        <v>-0.030013594258061</v>
      </c>
      <c r="N156" s="145">
        <v>-0.0441766802278093</v>
      </c>
    </row>
    <row r="157" spans="1:14">
      <c r="A157" s="141">
        <v>41900</v>
      </c>
      <c r="B157" s="142">
        <v>0.3056</v>
      </c>
      <c r="C157" s="143">
        <f t="shared" si="12"/>
        <v>0.003056</v>
      </c>
      <c r="D157" s="142">
        <f t="shared" si="13"/>
        <v>1.003056</v>
      </c>
      <c r="E157" s="145">
        <f t="shared" si="15"/>
        <v>-0.00610272894124242</v>
      </c>
      <c r="F157" s="145">
        <f t="shared" si="16"/>
        <v>-7.10499713610924e-5</v>
      </c>
      <c r="G157" s="145">
        <f t="shared" si="17"/>
        <v>0.0142733238786197</v>
      </c>
      <c r="I157" s="71">
        <v>156</v>
      </c>
      <c r="J157" s="73">
        <f t="shared" si="14"/>
        <v>0.844</v>
      </c>
      <c r="K157" s="145">
        <v>-0.008461</v>
      </c>
      <c r="L157" s="145">
        <v>-0.0235314784132232</v>
      </c>
      <c r="M157" s="145">
        <v>-0.0297800362519591</v>
      </c>
      <c r="N157" s="145">
        <v>-0.0441248356642082</v>
      </c>
    </row>
    <row r="158" spans="1:14">
      <c r="A158" s="141">
        <v>41901</v>
      </c>
      <c r="B158" s="142">
        <v>0.687</v>
      </c>
      <c r="C158" s="143">
        <f t="shared" si="12"/>
        <v>0.00687</v>
      </c>
      <c r="D158" s="142">
        <f t="shared" si="13"/>
        <v>1.00687</v>
      </c>
      <c r="E158" s="145">
        <f t="shared" si="15"/>
        <v>-0.00539149698262587</v>
      </c>
      <c r="F158" s="145">
        <f t="shared" si="16"/>
        <v>-0.000416531559865319</v>
      </c>
      <c r="G158" s="145">
        <f t="shared" si="17"/>
        <v>0.0249650797483914</v>
      </c>
      <c r="I158" s="71">
        <v>157</v>
      </c>
      <c r="J158" s="73">
        <f t="shared" si="14"/>
        <v>0.843</v>
      </c>
      <c r="K158" s="145">
        <v>-0.008453</v>
      </c>
      <c r="L158" s="145">
        <v>-0.0235220532018744</v>
      </c>
      <c r="M158" s="145">
        <v>-0.029517411831102</v>
      </c>
      <c r="N158" s="145">
        <v>-0.0439911647036463</v>
      </c>
    </row>
    <row r="159" spans="1:14">
      <c r="A159" s="141">
        <v>41904</v>
      </c>
      <c r="B159" s="142">
        <v>-1.9087</v>
      </c>
      <c r="C159" s="143">
        <f t="shared" si="12"/>
        <v>-0.019087</v>
      </c>
      <c r="D159" s="142">
        <f t="shared" si="13"/>
        <v>0.980913</v>
      </c>
      <c r="E159" s="145">
        <f t="shared" si="15"/>
        <v>-0.023908041431564</v>
      </c>
      <c r="F159" s="145">
        <f t="shared" si="16"/>
        <v>-0.0287169425692297</v>
      </c>
      <c r="G159" s="145">
        <f t="shared" si="17"/>
        <v>0.010482276155745</v>
      </c>
      <c r="I159" s="71">
        <v>158</v>
      </c>
      <c r="J159" s="73">
        <f t="shared" si="14"/>
        <v>0.842</v>
      </c>
      <c r="K159" s="145">
        <v>-0.008416</v>
      </c>
      <c r="L159" s="145">
        <v>-0.023474169988249</v>
      </c>
      <c r="M159" s="145">
        <v>-0.0293852925912548</v>
      </c>
      <c r="N159" s="145">
        <v>-0.0437754001926246</v>
      </c>
    </row>
    <row r="160" spans="1:14">
      <c r="A160" s="141">
        <v>41905</v>
      </c>
      <c r="B160" s="142">
        <v>0.8635</v>
      </c>
      <c r="C160" s="143">
        <f t="shared" si="12"/>
        <v>0.008635</v>
      </c>
      <c r="D160" s="142">
        <f t="shared" si="13"/>
        <v>1.008635</v>
      </c>
      <c r="E160" s="145">
        <f t="shared" si="15"/>
        <v>0.00447849586501636</v>
      </c>
      <c r="F160" s="145">
        <f t="shared" si="16"/>
        <v>-0.0187137348896786</v>
      </c>
      <c r="G160" s="145">
        <f t="shared" si="17"/>
        <v>0.014416700533729</v>
      </c>
      <c r="I160" s="71">
        <v>159</v>
      </c>
      <c r="J160" s="73">
        <f t="shared" si="14"/>
        <v>0.841</v>
      </c>
      <c r="K160" s="145">
        <v>-0.008412</v>
      </c>
      <c r="L160" s="145">
        <v>-0.0231101267161832</v>
      </c>
      <c r="M160" s="145">
        <v>-0.0292710342349781</v>
      </c>
      <c r="N160" s="145">
        <v>-0.0432649973898316</v>
      </c>
    </row>
    <row r="161" spans="1:14">
      <c r="A161" s="141">
        <v>41906</v>
      </c>
      <c r="B161" s="142">
        <v>1.7671</v>
      </c>
      <c r="C161" s="143">
        <f t="shared" si="12"/>
        <v>0.017671</v>
      </c>
      <c r="D161" s="142">
        <f t="shared" si="13"/>
        <v>1.017671</v>
      </c>
      <c r="E161" s="145">
        <f t="shared" si="15"/>
        <v>0.0168818704904088</v>
      </c>
      <c r="F161" s="145">
        <f t="shared" si="16"/>
        <v>0.0038778597856246</v>
      </c>
      <c r="G161" s="145">
        <f t="shared" si="17"/>
        <v>0.0422574532011626</v>
      </c>
      <c r="I161" s="71">
        <v>160</v>
      </c>
      <c r="J161" s="73">
        <f t="shared" si="14"/>
        <v>0.84</v>
      </c>
      <c r="K161" s="145">
        <v>-0.008388</v>
      </c>
      <c r="L161" s="145">
        <v>-0.0229834489789513</v>
      </c>
      <c r="M161" s="145">
        <v>-0.0289870021796661</v>
      </c>
      <c r="N161" s="145">
        <v>-0.0430962486081138</v>
      </c>
    </row>
    <row r="162" spans="1:14">
      <c r="A162" s="141">
        <v>41907</v>
      </c>
      <c r="B162" s="142">
        <v>-0.2006</v>
      </c>
      <c r="C162" s="143">
        <f t="shared" si="12"/>
        <v>-0.002006</v>
      </c>
      <c r="D162" s="142">
        <f t="shared" si="13"/>
        <v>0.997994</v>
      </c>
      <c r="E162" s="145">
        <f t="shared" si="15"/>
        <v>0.0117500971612798</v>
      </c>
      <c r="F162" s="145">
        <f t="shared" si="16"/>
        <v>0.00557566056202918</v>
      </c>
      <c r="G162" s="145">
        <f t="shared" si="17"/>
        <v>0.0485678100441149</v>
      </c>
      <c r="I162" s="71">
        <v>161</v>
      </c>
      <c r="J162" s="73">
        <f t="shared" si="14"/>
        <v>0.839</v>
      </c>
      <c r="K162" s="145">
        <v>-0.00836</v>
      </c>
      <c r="L162" s="145">
        <v>-0.0228895057401922</v>
      </c>
      <c r="M162" s="145">
        <v>-0.0287825009590166</v>
      </c>
      <c r="N162" s="145">
        <v>-0.0427895403458222</v>
      </c>
    </row>
    <row r="163" spans="1:14">
      <c r="A163" s="141">
        <v>41908</v>
      </c>
      <c r="B163" s="142">
        <v>0.0097</v>
      </c>
      <c r="C163" s="143">
        <f t="shared" si="12"/>
        <v>9.7e-5</v>
      </c>
      <c r="D163" s="142">
        <f t="shared" si="13"/>
        <v>1.000097</v>
      </c>
      <c r="E163" s="145">
        <f t="shared" si="15"/>
        <v>0.00494426978726614</v>
      </c>
      <c r="F163" s="145">
        <f t="shared" si="16"/>
        <v>-0.00047388421099881</v>
      </c>
      <c r="G163" s="145">
        <f t="shared" si="17"/>
        <v>0.0470915541495862</v>
      </c>
      <c r="I163" s="71">
        <v>162</v>
      </c>
      <c r="J163" s="73">
        <f t="shared" si="14"/>
        <v>0.838</v>
      </c>
      <c r="K163" s="145">
        <v>-0.008331</v>
      </c>
      <c r="L163" s="145">
        <v>-0.0226896851639121</v>
      </c>
      <c r="M163" s="145">
        <v>-0.0284629035325036</v>
      </c>
      <c r="N163" s="145">
        <v>-0.0421064433120244</v>
      </c>
    </row>
    <row r="164" spans="1:14">
      <c r="A164" s="141">
        <v>41911</v>
      </c>
      <c r="B164" s="142">
        <v>0.4348</v>
      </c>
      <c r="C164" s="143">
        <f t="shared" si="12"/>
        <v>0.004348</v>
      </c>
      <c r="D164" s="142">
        <f t="shared" si="13"/>
        <v>1.004348</v>
      </c>
      <c r="E164" s="145">
        <f t="shared" si="15"/>
        <v>0.0289534010379118</v>
      </c>
      <c r="F164" s="145">
        <f t="shared" si="16"/>
        <v>0.004353140494749</v>
      </c>
      <c r="G164" s="145">
        <f t="shared" si="17"/>
        <v>0.0590683775536796</v>
      </c>
      <c r="I164" s="71">
        <v>163</v>
      </c>
      <c r="J164" s="73">
        <f t="shared" si="14"/>
        <v>0.837</v>
      </c>
      <c r="K164" s="145">
        <v>-0.008315</v>
      </c>
      <c r="L164" s="145">
        <v>-0.0226575487524924</v>
      </c>
      <c r="M164" s="145">
        <v>-0.0284498565426087</v>
      </c>
      <c r="N164" s="145">
        <v>-0.0419191699079525</v>
      </c>
    </row>
    <row r="165" spans="1:14">
      <c r="A165" s="141">
        <v>41912</v>
      </c>
      <c r="B165" s="142">
        <v>0.1303</v>
      </c>
      <c r="C165" s="143">
        <f t="shared" si="12"/>
        <v>0.001303</v>
      </c>
      <c r="D165" s="142">
        <f t="shared" si="13"/>
        <v>1.001303</v>
      </c>
      <c r="E165" s="145">
        <f t="shared" si="15"/>
        <v>0.0214737019035272</v>
      </c>
      <c r="F165" s="145">
        <f t="shared" si="16"/>
        <v>0.0260483676537253</v>
      </c>
      <c r="G165" s="145">
        <f t="shared" si="17"/>
        <v>0.0481990890944739</v>
      </c>
      <c r="I165" s="71">
        <v>164</v>
      </c>
      <c r="J165" s="73">
        <f t="shared" si="14"/>
        <v>0.836</v>
      </c>
      <c r="K165" s="145">
        <v>-0.008297</v>
      </c>
      <c r="L165" s="145">
        <v>-0.0226014112788708</v>
      </c>
      <c r="M165" s="145">
        <v>-0.0283612793293954</v>
      </c>
      <c r="N165" s="145">
        <v>-0.0418118134081045</v>
      </c>
    </row>
    <row r="166" spans="1:14">
      <c r="A166" s="141">
        <v>41920</v>
      </c>
      <c r="B166" s="142">
        <v>1.1177</v>
      </c>
      <c r="C166" s="143">
        <f t="shared" si="12"/>
        <v>0.011177</v>
      </c>
      <c r="D166" s="142">
        <f t="shared" si="13"/>
        <v>1.011177</v>
      </c>
      <c r="E166" s="145">
        <f t="shared" si="15"/>
        <v>0.014955435960839</v>
      </c>
      <c r="F166" s="145">
        <f t="shared" si="16"/>
        <v>0.0320897821842663</v>
      </c>
      <c r="G166" s="145">
        <f t="shared" si="17"/>
        <v>0.0522512643549859</v>
      </c>
      <c r="I166" s="71">
        <v>165</v>
      </c>
      <c r="J166" s="73">
        <f t="shared" si="14"/>
        <v>0.835</v>
      </c>
      <c r="K166" s="145">
        <v>-0.00828</v>
      </c>
      <c r="L166" s="145">
        <v>-0.0224368070761909</v>
      </c>
      <c r="M166" s="145">
        <v>-0.028081655714613</v>
      </c>
      <c r="N166" s="145">
        <v>-0.0415021108542402</v>
      </c>
    </row>
    <row r="167" spans="1:14">
      <c r="A167" s="141">
        <v>41921</v>
      </c>
      <c r="B167" s="142">
        <v>0.1441</v>
      </c>
      <c r="C167" s="143">
        <f t="shared" si="12"/>
        <v>0.001441</v>
      </c>
      <c r="D167" s="142">
        <f t="shared" si="13"/>
        <v>1.001441</v>
      </c>
      <c r="E167" s="145">
        <f t="shared" si="15"/>
        <v>0.0184610195492745</v>
      </c>
      <c r="F167" s="145">
        <f t="shared" si="16"/>
        <v>0.0304280354839546</v>
      </c>
      <c r="G167" s="145">
        <f t="shared" si="17"/>
        <v>0.0400164607824554</v>
      </c>
      <c r="I167" s="71">
        <v>166</v>
      </c>
      <c r="J167" s="73">
        <f t="shared" si="14"/>
        <v>0.834</v>
      </c>
      <c r="K167" s="145">
        <v>-0.008248</v>
      </c>
      <c r="L167" s="145">
        <v>-0.0222622152763532</v>
      </c>
      <c r="M167" s="145">
        <v>-0.0280304727000011</v>
      </c>
      <c r="N167" s="145">
        <v>-0.0414330925321664</v>
      </c>
    </row>
    <row r="168" spans="1:14">
      <c r="A168" s="141">
        <v>41922</v>
      </c>
      <c r="B168" s="142">
        <v>-0.6111</v>
      </c>
      <c r="C168" s="143">
        <f t="shared" si="12"/>
        <v>-0.006111</v>
      </c>
      <c r="D168" s="142">
        <f t="shared" si="13"/>
        <v>0.993889</v>
      </c>
      <c r="E168" s="145">
        <f t="shared" si="15"/>
        <v>0.012139026773212</v>
      </c>
      <c r="F168" s="145">
        <f t="shared" si="16"/>
        <v>0.0171433151837996</v>
      </c>
      <c r="G168" s="145">
        <f t="shared" si="17"/>
        <v>0.0240583252745152</v>
      </c>
      <c r="I168" s="71">
        <v>167</v>
      </c>
      <c r="J168" s="73">
        <f t="shared" si="14"/>
        <v>0.833</v>
      </c>
      <c r="K168" s="145">
        <v>-0.008206</v>
      </c>
      <c r="L168" s="145">
        <v>-0.0221788856210968</v>
      </c>
      <c r="M168" s="145">
        <v>-0.0279545913579349</v>
      </c>
      <c r="N168" s="145">
        <v>-0.041298561958467</v>
      </c>
    </row>
    <row r="169" spans="1:14">
      <c r="A169" s="141">
        <v>41925</v>
      </c>
      <c r="B169" s="142">
        <v>-0.4801</v>
      </c>
      <c r="C169" s="143">
        <f t="shared" si="12"/>
        <v>-0.004801</v>
      </c>
      <c r="D169" s="142">
        <f t="shared" si="13"/>
        <v>0.995199</v>
      </c>
      <c r="E169" s="145">
        <f t="shared" si="15"/>
        <v>0.0029190552534315</v>
      </c>
      <c r="F169" s="145">
        <f t="shared" si="16"/>
        <v>0.0319569728687479</v>
      </c>
      <c r="G169" s="145">
        <f t="shared" si="17"/>
        <v>0.0118383718865944</v>
      </c>
      <c r="I169" s="71">
        <v>168</v>
      </c>
      <c r="J169" s="73">
        <f t="shared" si="14"/>
        <v>0.832</v>
      </c>
      <c r="K169" s="145">
        <v>-0.008149</v>
      </c>
      <c r="L169" s="145">
        <v>-0.0221021542033756</v>
      </c>
      <c r="M169" s="145">
        <v>-0.0278379037342618</v>
      </c>
      <c r="N169" s="145">
        <v>-0.0404749758266002</v>
      </c>
    </row>
    <row r="170" spans="1:14">
      <c r="A170" s="141">
        <v>41926</v>
      </c>
      <c r="B170" s="142">
        <v>-0.3415</v>
      </c>
      <c r="C170" s="143">
        <f t="shared" si="12"/>
        <v>-0.003415</v>
      </c>
      <c r="D170" s="142">
        <f t="shared" si="13"/>
        <v>0.996585</v>
      </c>
      <c r="E170" s="145">
        <f t="shared" si="15"/>
        <v>-0.00180655937339502</v>
      </c>
      <c r="F170" s="145">
        <f t="shared" si="16"/>
        <v>0.019628349012677</v>
      </c>
      <c r="G170" s="145">
        <f t="shared" si="17"/>
        <v>-0.00110060699062908</v>
      </c>
      <c r="I170" s="71">
        <v>169</v>
      </c>
      <c r="J170" s="73">
        <f t="shared" si="14"/>
        <v>0.831</v>
      </c>
      <c r="K170" s="145">
        <v>-0.008057</v>
      </c>
      <c r="L170" s="145">
        <v>-0.0220994004042211</v>
      </c>
      <c r="M170" s="145">
        <v>-0.0277129179097103</v>
      </c>
      <c r="N170" s="145">
        <v>-0.0400799213508088</v>
      </c>
    </row>
    <row r="171" spans="1:14">
      <c r="A171" s="141">
        <v>41927</v>
      </c>
      <c r="B171" s="142">
        <v>0.7076</v>
      </c>
      <c r="C171" s="143">
        <f t="shared" si="12"/>
        <v>0.007076</v>
      </c>
      <c r="D171" s="142">
        <f t="shared" si="13"/>
        <v>1.007076</v>
      </c>
      <c r="E171" s="145">
        <f t="shared" si="15"/>
        <v>-0.00585490234402208</v>
      </c>
      <c r="F171" s="145">
        <f t="shared" si="16"/>
        <v>0.00901297099975396</v>
      </c>
      <c r="G171" s="145">
        <f t="shared" si="17"/>
        <v>0.00762716705845023</v>
      </c>
      <c r="I171" s="71">
        <v>170</v>
      </c>
      <c r="J171" s="73">
        <f t="shared" si="14"/>
        <v>0.83</v>
      </c>
      <c r="K171" s="145">
        <v>-0.007984</v>
      </c>
      <c r="L171" s="145">
        <v>-0.0218969002351546</v>
      </c>
      <c r="M171" s="145">
        <v>-0.0274518513727722</v>
      </c>
      <c r="N171" s="145">
        <v>-0.0400773029378274</v>
      </c>
    </row>
    <row r="172" spans="1:14">
      <c r="A172" s="141">
        <v>41928</v>
      </c>
      <c r="B172" s="142">
        <v>-0.7906</v>
      </c>
      <c r="C172" s="143">
        <f t="shared" si="12"/>
        <v>-0.007906</v>
      </c>
      <c r="D172" s="142">
        <f t="shared" si="13"/>
        <v>0.992094</v>
      </c>
      <c r="E172" s="145">
        <f t="shared" si="15"/>
        <v>-0.0151338056721168</v>
      </c>
      <c r="F172" s="145">
        <f t="shared" si="16"/>
        <v>0.00304782839478968</v>
      </c>
      <c r="G172" s="145">
        <f t="shared" si="17"/>
        <v>0.00491759059207375</v>
      </c>
      <c r="I172" s="71">
        <v>171</v>
      </c>
      <c r="J172" s="73">
        <f t="shared" si="14"/>
        <v>0.829</v>
      </c>
      <c r="K172" s="145">
        <v>-0.00798</v>
      </c>
      <c r="L172" s="145">
        <v>-0.0216970033510733</v>
      </c>
      <c r="M172" s="145">
        <v>-0.0274427415429053</v>
      </c>
      <c r="N172" s="145">
        <v>-0.0400193982602042</v>
      </c>
    </row>
    <row r="173" spans="1:14">
      <c r="A173" s="141">
        <v>41929</v>
      </c>
      <c r="B173" s="142">
        <v>-0.1089</v>
      </c>
      <c r="C173" s="143">
        <f t="shared" si="12"/>
        <v>-0.001089</v>
      </c>
      <c r="D173" s="142">
        <f t="shared" si="13"/>
        <v>0.998911</v>
      </c>
      <c r="E173" s="145">
        <f t="shared" si="15"/>
        <v>-0.0101573968096437</v>
      </c>
      <c r="F173" s="145">
        <f t="shared" si="16"/>
        <v>0.00185832905174999</v>
      </c>
      <c r="G173" s="145">
        <f t="shared" si="17"/>
        <v>0.00754207312783373</v>
      </c>
      <c r="I173" s="71">
        <v>172</v>
      </c>
      <c r="J173" s="73">
        <f t="shared" si="14"/>
        <v>0.828</v>
      </c>
      <c r="K173" s="145">
        <v>-0.007964</v>
      </c>
      <c r="L173" s="145">
        <v>-0.0216092596222031</v>
      </c>
      <c r="M173" s="145">
        <v>-0.0270979210819203</v>
      </c>
      <c r="N173" s="145">
        <v>-0.039964712669826</v>
      </c>
    </row>
    <row r="174" spans="1:14">
      <c r="A174" s="141">
        <v>41932</v>
      </c>
      <c r="B174" s="142">
        <v>0.5315</v>
      </c>
      <c r="C174" s="143">
        <f t="shared" si="12"/>
        <v>0.005315</v>
      </c>
      <c r="D174" s="142">
        <f t="shared" si="13"/>
        <v>1.005315</v>
      </c>
      <c r="E174" s="145">
        <f t="shared" si="15"/>
        <v>-9.58435184188478e-5</v>
      </c>
      <c r="F174" s="145">
        <f t="shared" si="16"/>
        <v>0.00282293196248684</v>
      </c>
      <c r="G174" s="145">
        <f t="shared" si="17"/>
        <v>0.00670591785171992</v>
      </c>
      <c r="I174" s="71">
        <v>173</v>
      </c>
      <c r="J174" s="73">
        <f t="shared" si="14"/>
        <v>0.827</v>
      </c>
      <c r="K174" s="145">
        <v>-0.007953</v>
      </c>
      <c r="L174" s="145">
        <v>-0.021548453008373</v>
      </c>
      <c r="M174" s="145">
        <v>-0.0270325040900117</v>
      </c>
      <c r="N174" s="145">
        <v>-0.0398658755348685</v>
      </c>
    </row>
    <row r="175" spans="1:14">
      <c r="A175" s="141">
        <v>41933</v>
      </c>
      <c r="B175" s="142">
        <v>-0.8685</v>
      </c>
      <c r="C175" s="143">
        <f t="shared" si="12"/>
        <v>-0.008685</v>
      </c>
      <c r="D175" s="142">
        <f t="shared" si="13"/>
        <v>0.991315</v>
      </c>
      <c r="E175" s="145">
        <f t="shared" si="15"/>
        <v>-0.00538339541279598</v>
      </c>
      <c r="F175" s="145">
        <f t="shared" si="16"/>
        <v>-0.00718022936274743</v>
      </c>
      <c r="G175" s="145">
        <f t="shared" si="17"/>
        <v>-0.00155906983927512</v>
      </c>
      <c r="I175" s="71">
        <v>174</v>
      </c>
      <c r="J175" s="73">
        <f t="shared" si="14"/>
        <v>0.826</v>
      </c>
      <c r="K175" s="145">
        <v>-0.007878</v>
      </c>
      <c r="L175" s="145">
        <v>-0.0213061621570322</v>
      </c>
      <c r="M175" s="145">
        <v>-0.026763444500202</v>
      </c>
      <c r="N175" s="145">
        <v>-0.0395458918935736</v>
      </c>
    </row>
    <row r="176" spans="1:14">
      <c r="A176" s="141">
        <v>41934</v>
      </c>
      <c r="B176" s="142">
        <v>-0.6062</v>
      </c>
      <c r="C176" s="143">
        <f t="shared" si="12"/>
        <v>-0.006062</v>
      </c>
      <c r="D176" s="142">
        <f t="shared" si="13"/>
        <v>0.993938</v>
      </c>
      <c r="E176" s="145">
        <f t="shared" si="15"/>
        <v>-0.0183588540187671</v>
      </c>
      <c r="F176" s="145">
        <f t="shared" si="16"/>
        <v>-0.0241062670653611</v>
      </c>
      <c r="G176" s="145">
        <f t="shared" si="17"/>
        <v>0.0125058601779662</v>
      </c>
      <c r="I176" s="71">
        <v>175</v>
      </c>
      <c r="J176" s="73">
        <f t="shared" si="14"/>
        <v>0.825</v>
      </c>
      <c r="K176" s="145">
        <v>-0.007769</v>
      </c>
      <c r="L176" s="145">
        <v>-0.0212120992660031</v>
      </c>
      <c r="M176" s="145">
        <v>-0.0261243034908655</v>
      </c>
      <c r="N176" s="145">
        <v>-0.0394607787632565</v>
      </c>
    </row>
    <row r="177" spans="1:14">
      <c r="A177" s="141">
        <v>41935</v>
      </c>
      <c r="B177" s="142">
        <v>-0.9388</v>
      </c>
      <c r="C177" s="143">
        <f t="shared" si="12"/>
        <v>-0.009388</v>
      </c>
      <c r="D177" s="142">
        <f t="shared" si="13"/>
        <v>0.990612</v>
      </c>
      <c r="E177" s="145">
        <f t="shared" si="15"/>
        <v>-0.0198252394402535</v>
      </c>
      <c r="F177" s="145">
        <f t="shared" si="16"/>
        <v>-0.0346590137912782</v>
      </c>
      <c r="G177" s="145">
        <f t="shared" si="17"/>
        <v>-0.00224573675353368</v>
      </c>
      <c r="I177" s="71">
        <v>176</v>
      </c>
      <c r="J177" s="73">
        <f t="shared" si="14"/>
        <v>0.824</v>
      </c>
      <c r="K177" s="145">
        <v>-0.007714</v>
      </c>
      <c r="L177" s="145">
        <v>-0.0210881490636408</v>
      </c>
      <c r="M177" s="145">
        <v>-0.0260870154547174</v>
      </c>
      <c r="N177" s="145">
        <v>-0.0392207099147216</v>
      </c>
    </row>
    <row r="178" spans="1:14">
      <c r="A178" s="141">
        <v>41936</v>
      </c>
      <c r="B178" s="142">
        <v>-0.2183</v>
      </c>
      <c r="C178" s="143">
        <f t="shared" si="12"/>
        <v>-0.002183</v>
      </c>
      <c r="D178" s="142">
        <f t="shared" si="13"/>
        <v>0.997817</v>
      </c>
      <c r="E178" s="145">
        <f t="shared" si="15"/>
        <v>-0.0208987196482523</v>
      </c>
      <c r="F178" s="145">
        <f t="shared" si="16"/>
        <v>-0.0308438398696151</v>
      </c>
      <c r="G178" s="145">
        <f t="shared" si="17"/>
        <v>-0.00745704557891225</v>
      </c>
      <c r="I178" s="71">
        <v>177</v>
      </c>
      <c r="J178" s="73">
        <f t="shared" si="14"/>
        <v>0.823</v>
      </c>
      <c r="K178" s="145">
        <v>-0.00771</v>
      </c>
      <c r="L178" s="145">
        <v>-0.0210101087762009</v>
      </c>
      <c r="M178" s="145">
        <v>-0.0260344797989944</v>
      </c>
      <c r="N178" s="145">
        <v>-0.0390371023253846</v>
      </c>
    </row>
    <row r="179" spans="1:14">
      <c r="A179" s="141">
        <v>41939</v>
      </c>
      <c r="B179" s="142">
        <v>-0.915</v>
      </c>
      <c r="C179" s="143">
        <f t="shared" si="12"/>
        <v>-0.00915</v>
      </c>
      <c r="D179" s="142">
        <f t="shared" si="13"/>
        <v>0.99085</v>
      </c>
      <c r="E179" s="145">
        <f t="shared" si="15"/>
        <v>-0.0349865428880211</v>
      </c>
      <c r="F179" s="145">
        <f t="shared" si="16"/>
        <v>-0.035079033173072</v>
      </c>
      <c r="G179" s="145">
        <f t="shared" si="17"/>
        <v>-0.0232490923474381</v>
      </c>
      <c r="I179" s="71">
        <v>178</v>
      </c>
      <c r="J179" s="73">
        <f t="shared" si="14"/>
        <v>0.822</v>
      </c>
      <c r="K179" s="145">
        <v>-0.00767</v>
      </c>
      <c r="L179" s="145">
        <v>-0.0208490394203819</v>
      </c>
      <c r="M179" s="145">
        <v>-0.0260265231502838</v>
      </c>
      <c r="N179" s="145">
        <v>-0.0389649237015801</v>
      </c>
    </row>
    <row r="180" spans="1:14">
      <c r="A180" s="141">
        <v>41940</v>
      </c>
      <c r="B180" s="142">
        <v>2.0188</v>
      </c>
      <c r="C180" s="143">
        <f t="shared" si="12"/>
        <v>0.020188</v>
      </c>
      <c r="D180" s="142">
        <f t="shared" si="13"/>
        <v>1.020188</v>
      </c>
      <c r="E180" s="145">
        <f t="shared" si="15"/>
        <v>-0.00687960054659142</v>
      </c>
      <c r="F180" s="145">
        <f t="shared" si="16"/>
        <v>-0.012225960349363</v>
      </c>
      <c r="G180" s="145">
        <f t="shared" si="17"/>
        <v>0.0158592606849453</v>
      </c>
      <c r="I180" s="71">
        <v>179</v>
      </c>
      <c r="J180" s="73">
        <f t="shared" si="14"/>
        <v>0.821</v>
      </c>
      <c r="K180" s="145">
        <v>-0.007666</v>
      </c>
      <c r="L180" s="145">
        <v>-0.0206927527581117</v>
      </c>
      <c r="M180" s="145">
        <v>-0.025839481021118</v>
      </c>
      <c r="N180" s="145">
        <v>-0.0387608896783858</v>
      </c>
    </row>
    <row r="181" spans="1:14">
      <c r="A181" s="141">
        <v>41941</v>
      </c>
      <c r="B181" s="142">
        <v>1.4372</v>
      </c>
      <c r="C181" s="143">
        <f t="shared" si="12"/>
        <v>0.014372</v>
      </c>
      <c r="D181" s="142">
        <f t="shared" si="13"/>
        <v>1.014372</v>
      </c>
      <c r="E181" s="145">
        <f t="shared" si="15"/>
        <v>0.0135375907092323</v>
      </c>
      <c r="F181" s="145">
        <f t="shared" si="16"/>
        <v>-0.00506979796113127</v>
      </c>
      <c r="G181" s="145">
        <f t="shared" si="17"/>
        <v>0.021637351449741</v>
      </c>
      <c r="I181" s="71">
        <v>180</v>
      </c>
      <c r="J181" s="73">
        <f t="shared" si="14"/>
        <v>0.82</v>
      </c>
      <c r="K181" s="145">
        <v>-0.007662</v>
      </c>
      <c r="L181" s="145">
        <v>-0.0206246907710906</v>
      </c>
      <c r="M181" s="145">
        <v>-0.0256995209050028</v>
      </c>
      <c r="N181" s="145">
        <v>-0.0387283303647639</v>
      </c>
    </row>
    <row r="182" spans="1:14">
      <c r="A182" s="141">
        <v>41942</v>
      </c>
      <c r="B182" s="142">
        <v>0.7156</v>
      </c>
      <c r="C182" s="143">
        <f t="shared" si="12"/>
        <v>0.007156</v>
      </c>
      <c r="D182" s="142">
        <f t="shared" si="13"/>
        <v>1.007156</v>
      </c>
      <c r="E182" s="145">
        <f t="shared" si="15"/>
        <v>0.030464466116247</v>
      </c>
      <c r="F182" s="145">
        <f t="shared" si="16"/>
        <v>0.0100352613408194</v>
      </c>
      <c r="G182" s="145">
        <f t="shared" si="17"/>
        <v>0.01108136945704</v>
      </c>
      <c r="I182" s="71">
        <v>181</v>
      </c>
      <c r="J182" s="73">
        <f t="shared" si="14"/>
        <v>0.819</v>
      </c>
      <c r="K182" s="145">
        <v>-0.007651</v>
      </c>
      <c r="L182" s="145">
        <v>-0.0205725022808585</v>
      </c>
      <c r="M182" s="145">
        <v>-0.0256442970922736</v>
      </c>
      <c r="N182" s="145">
        <v>-0.0386312500871755</v>
      </c>
    </row>
    <row r="183" spans="1:14">
      <c r="A183" s="141">
        <v>41943</v>
      </c>
      <c r="B183" s="142">
        <v>1.5958</v>
      </c>
      <c r="C183" s="143">
        <f t="shared" si="12"/>
        <v>0.015958</v>
      </c>
      <c r="D183" s="142">
        <f t="shared" si="13"/>
        <v>1.015958</v>
      </c>
      <c r="E183" s="145">
        <f t="shared" si="15"/>
        <v>0.0491990195261554</v>
      </c>
      <c r="F183" s="145">
        <f t="shared" si="16"/>
        <v>0.027272103361857</v>
      </c>
      <c r="G183" s="145">
        <f t="shared" si="17"/>
        <v>0.0292809435235433</v>
      </c>
      <c r="I183" s="71">
        <v>182</v>
      </c>
      <c r="J183" s="73">
        <f t="shared" si="14"/>
        <v>0.818</v>
      </c>
      <c r="K183" s="145">
        <v>-0.007631</v>
      </c>
      <c r="L183" s="145">
        <v>-0.0205707087393258</v>
      </c>
      <c r="M183" s="145">
        <v>-0.02562108349127</v>
      </c>
      <c r="N183" s="145">
        <v>-0.0383726645666027</v>
      </c>
    </row>
    <row r="184" spans="1:14">
      <c r="A184" s="141">
        <v>41946</v>
      </c>
      <c r="B184" s="142">
        <v>0.1684</v>
      </c>
      <c r="C184" s="143">
        <f t="shared" si="12"/>
        <v>0.001684</v>
      </c>
      <c r="D184" s="142">
        <f t="shared" si="13"/>
        <v>1.001684</v>
      </c>
      <c r="E184" s="145">
        <f t="shared" si="15"/>
        <v>0.060671010420384</v>
      </c>
      <c r="F184" s="145">
        <f t="shared" si="16"/>
        <v>0.0235617986242305</v>
      </c>
      <c r="G184" s="145">
        <f t="shared" si="17"/>
        <v>0.0309142539498042</v>
      </c>
      <c r="I184" s="71">
        <v>183</v>
      </c>
      <c r="J184" s="73">
        <f t="shared" si="14"/>
        <v>0.817</v>
      </c>
      <c r="K184" s="145">
        <v>-0.007577</v>
      </c>
      <c r="L184" s="145">
        <v>-0.0202955333907815</v>
      </c>
      <c r="M184" s="145">
        <v>-0.0254529431861489</v>
      </c>
      <c r="N184" s="145">
        <v>-0.0382210753268962</v>
      </c>
    </row>
    <row r="185" spans="1:14">
      <c r="A185" s="141">
        <v>41947</v>
      </c>
      <c r="B185" s="142">
        <v>0.0248</v>
      </c>
      <c r="C185" s="143">
        <f t="shared" si="12"/>
        <v>0.000248</v>
      </c>
      <c r="D185" s="142">
        <f t="shared" si="13"/>
        <v>1.000248</v>
      </c>
      <c r="E185" s="145">
        <f t="shared" si="15"/>
        <v>0.0399397530954768</v>
      </c>
      <c r="F185" s="145">
        <f t="shared" si="16"/>
        <v>0.0327853830016591</v>
      </c>
      <c r="G185" s="145">
        <f t="shared" si="17"/>
        <v>0.026705803849645</v>
      </c>
      <c r="I185" s="71">
        <v>184</v>
      </c>
      <c r="J185" s="73">
        <f t="shared" si="14"/>
        <v>0.816</v>
      </c>
      <c r="K185" s="145">
        <v>-0.007397</v>
      </c>
      <c r="L185" s="145">
        <v>-0.0201384478990007</v>
      </c>
      <c r="M185" s="145">
        <v>-0.0252383972562014</v>
      </c>
      <c r="N185" s="145">
        <v>-0.0377815065428956</v>
      </c>
    </row>
    <row r="186" spans="1:14">
      <c r="A186" s="141">
        <v>41948</v>
      </c>
      <c r="B186" s="142">
        <v>-0.3869</v>
      </c>
      <c r="C186" s="143">
        <f t="shared" si="12"/>
        <v>-0.003869</v>
      </c>
      <c r="D186" s="142">
        <f t="shared" si="13"/>
        <v>0.996131</v>
      </c>
      <c r="E186" s="145">
        <f t="shared" si="15"/>
        <v>0.02123897957628</v>
      </c>
      <c r="F186" s="145">
        <f t="shared" si="16"/>
        <v>0.035064094898098</v>
      </c>
      <c r="G186" s="145">
        <f t="shared" si="17"/>
        <v>0.0214025915178035</v>
      </c>
      <c r="I186" s="71">
        <v>185</v>
      </c>
      <c r="J186" s="73">
        <f t="shared" si="14"/>
        <v>0.815</v>
      </c>
      <c r="K186" s="145">
        <v>-0.007366</v>
      </c>
      <c r="L186" s="145">
        <v>-0.0200942816051946</v>
      </c>
      <c r="M186" s="145">
        <v>-0.0249052169256719</v>
      </c>
      <c r="N186" s="145">
        <v>-0.0374319504695148</v>
      </c>
    </row>
    <row r="187" spans="1:14">
      <c r="A187" s="141">
        <v>41949</v>
      </c>
      <c r="B187" s="142">
        <v>0.1046</v>
      </c>
      <c r="C187" s="143">
        <f t="shared" si="12"/>
        <v>0.001046</v>
      </c>
      <c r="D187" s="142">
        <f t="shared" si="13"/>
        <v>1.001046</v>
      </c>
      <c r="E187" s="145">
        <f t="shared" si="15"/>
        <v>0.0150435439484222</v>
      </c>
      <c r="F187" s="145">
        <f t="shared" si="16"/>
        <v>0.0459663035995541</v>
      </c>
      <c r="G187" s="145">
        <f t="shared" si="17"/>
        <v>0.0111691411380312</v>
      </c>
      <c r="I187" s="71">
        <v>186</v>
      </c>
      <c r="J187" s="73">
        <f t="shared" si="14"/>
        <v>0.814</v>
      </c>
      <c r="K187" s="145">
        <v>-0.007365</v>
      </c>
      <c r="L187" s="145">
        <v>-0.0196368665750442</v>
      </c>
      <c r="M187" s="145">
        <v>-0.0245673163422492</v>
      </c>
      <c r="N187" s="145">
        <v>-0.0372654934453475</v>
      </c>
    </row>
    <row r="188" spans="1:14">
      <c r="A188" s="141">
        <v>41950</v>
      </c>
      <c r="B188" s="142">
        <v>-0.1562</v>
      </c>
      <c r="C188" s="143">
        <f t="shared" si="12"/>
        <v>-0.001562</v>
      </c>
      <c r="D188" s="142">
        <f t="shared" si="13"/>
        <v>0.998438</v>
      </c>
      <c r="E188" s="145">
        <f t="shared" si="15"/>
        <v>-0.00246068643312514</v>
      </c>
      <c r="F188" s="145">
        <f t="shared" si="16"/>
        <v>0.0466172697331588</v>
      </c>
      <c r="G188" s="145">
        <f t="shared" si="17"/>
        <v>0.0081369695664284</v>
      </c>
      <c r="I188" s="71">
        <v>187</v>
      </c>
      <c r="J188" s="73">
        <f t="shared" si="14"/>
        <v>0.813</v>
      </c>
      <c r="K188" s="145">
        <v>-0.007355</v>
      </c>
      <c r="L188" s="145">
        <v>-0.0195681441968211</v>
      </c>
      <c r="M188" s="145">
        <v>-0.0243873531880312</v>
      </c>
      <c r="N188" s="145">
        <v>-0.0371894919882468</v>
      </c>
    </row>
    <row r="189" spans="1:14">
      <c r="A189" s="141">
        <v>41953</v>
      </c>
      <c r="B189" s="142">
        <v>2.5409</v>
      </c>
      <c r="C189" s="143">
        <f t="shared" si="12"/>
        <v>0.025409</v>
      </c>
      <c r="D189" s="142">
        <f t="shared" si="13"/>
        <v>1.025409</v>
      </c>
      <c r="E189" s="145">
        <f t="shared" si="15"/>
        <v>0.0211661461951029</v>
      </c>
      <c r="F189" s="145">
        <f t="shared" si="16"/>
        <v>0.0831213280918495</v>
      </c>
      <c r="G189" s="145">
        <f t="shared" si="17"/>
        <v>0.0401088268671268</v>
      </c>
      <c r="I189" s="71">
        <v>188</v>
      </c>
      <c r="J189" s="73">
        <f t="shared" si="14"/>
        <v>0.812</v>
      </c>
      <c r="K189" s="145">
        <v>-0.007342</v>
      </c>
      <c r="L189" s="145">
        <v>-0.019334058998111</v>
      </c>
      <c r="M189" s="145">
        <v>-0.0243091784095273</v>
      </c>
      <c r="N189" s="145">
        <v>-0.0368914298138798</v>
      </c>
    </row>
    <row r="190" spans="1:14">
      <c r="A190" s="141">
        <v>41954</v>
      </c>
      <c r="B190" s="142">
        <v>-0.2774</v>
      </c>
      <c r="C190" s="143">
        <f t="shared" si="12"/>
        <v>-0.002774</v>
      </c>
      <c r="D190" s="142">
        <f t="shared" si="13"/>
        <v>0.997226</v>
      </c>
      <c r="E190" s="145">
        <f t="shared" si="15"/>
        <v>0.0180809472306442</v>
      </c>
      <c r="F190" s="145">
        <f t="shared" si="16"/>
        <v>0.0587428488942454</v>
      </c>
      <c r="G190" s="145">
        <f t="shared" si="17"/>
        <v>0.042227298240249</v>
      </c>
      <c r="I190" s="71">
        <v>189</v>
      </c>
      <c r="J190" s="73">
        <f t="shared" si="14"/>
        <v>0.811</v>
      </c>
      <c r="K190" s="145">
        <v>-0.007306</v>
      </c>
      <c r="L190" s="145">
        <v>-0.0189071070595608</v>
      </c>
      <c r="M190" s="145">
        <v>-0.0240968321341016</v>
      </c>
      <c r="N190" s="145">
        <v>-0.0368471877580963</v>
      </c>
    </row>
    <row r="191" spans="1:14">
      <c r="A191" s="141">
        <v>41955</v>
      </c>
      <c r="B191" s="142">
        <v>1.3955</v>
      </c>
      <c r="C191" s="143">
        <f t="shared" si="12"/>
        <v>0.013955</v>
      </c>
      <c r="D191" s="142">
        <f t="shared" si="13"/>
        <v>1.013955</v>
      </c>
      <c r="E191" s="145">
        <f t="shared" si="15"/>
        <v>0.0362977026608429</v>
      </c>
      <c r="F191" s="145">
        <f t="shared" si="16"/>
        <v>0.0583076084026024</v>
      </c>
      <c r="G191" s="145">
        <f t="shared" si="17"/>
        <v>0.0603928216732057</v>
      </c>
      <c r="I191" s="71">
        <v>190</v>
      </c>
      <c r="J191" s="73">
        <f t="shared" si="14"/>
        <v>0.81</v>
      </c>
      <c r="K191" s="145">
        <v>-0.007277</v>
      </c>
      <c r="L191" s="145">
        <v>-0.0188895103008633</v>
      </c>
      <c r="M191" s="145">
        <v>-0.0239350213901361</v>
      </c>
      <c r="N191" s="145">
        <v>-0.0366024790201012</v>
      </c>
    </row>
    <row r="192" spans="1:14">
      <c r="A192" s="141">
        <v>41956</v>
      </c>
      <c r="B192" s="142">
        <v>-0.5615</v>
      </c>
      <c r="C192" s="143">
        <f t="shared" si="12"/>
        <v>-0.005615</v>
      </c>
      <c r="D192" s="142">
        <f t="shared" si="13"/>
        <v>0.994385</v>
      </c>
      <c r="E192" s="145">
        <f t="shared" si="15"/>
        <v>0.0294021364257004</v>
      </c>
      <c r="F192" s="145">
        <f t="shared" si="16"/>
        <v>0.0448879927056205</v>
      </c>
      <c r="G192" s="145">
        <f t="shared" si="17"/>
        <v>0.0470299321794083</v>
      </c>
      <c r="I192" s="71">
        <v>191</v>
      </c>
      <c r="J192" s="73">
        <f t="shared" si="14"/>
        <v>0.809</v>
      </c>
      <c r="K192" s="145">
        <v>-0.007099</v>
      </c>
      <c r="L192" s="145">
        <v>-0.0187204792468521</v>
      </c>
      <c r="M192" s="145">
        <v>-0.0236261754387123</v>
      </c>
      <c r="N192" s="145">
        <v>-0.0364665701243949</v>
      </c>
    </row>
    <row r="193" spans="1:14">
      <c r="A193" s="141">
        <v>41957</v>
      </c>
      <c r="B193" s="142">
        <v>0.0521</v>
      </c>
      <c r="C193" s="143">
        <f t="shared" si="12"/>
        <v>0.000521</v>
      </c>
      <c r="D193" s="142">
        <f t="shared" si="13"/>
        <v>1.000521</v>
      </c>
      <c r="E193" s="145">
        <f t="shared" si="15"/>
        <v>0.0315497356258259</v>
      </c>
      <c r="F193" s="145">
        <f t="shared" si="16"/>
        <v>0.0290114151862777</v>
      </c>
      <c r="G193" s="145">
        <f t="shared" si="17"/>
        <v>0.05592356649075</v>
      </c>
      <c r="I193" s="71">
        <v>192</v>
      </c>
      <c r="J193" s="73">
        <f t="shared" si="14"/>
        <v>0.808</v>
      </c>
      <c r="K193" s="145">
        <v>-0.00708</v>
      </c>
      <c r="L193" s="145">
        <v>-0.0186175794680571</v>
      </c>
      <c r="M193" s="145">
        <v>-0.0234965041725369</v>
      </c>
      <c r="N193" s="145">
        <v>-0.0361554603190581</v>
      </c>
    </row>
    <row r="194" spans="1:14">
      <c r="A194" s="141">
        <v>41960</v>
      </c>
      <c r="B194" s="142">
        <v>-0.5421</v>
      </c>
      <c r="C194" s="143">
        <f t="shared" si="12"/>
        <v>-0.005421</v>
      </c>
      <c r="D194" s="142">
        <f t="shared" si="13"/>
        <v>0.994579</v>
      </c>
      <c r="E194" s="145">
        <f t="shared" si="15"/>
        <v>0.000535107951069591</v>
      </c>
      <c r="F194" s="145">
        <f t="shared" si="16"/>
        <v>0.021712580319295</v>
      </c>
      <c r="G194" s="145">
        <f t="shared" si="17"/>
        <v>0.0513443187999767</v>
      </c>
      <c r="I194" s="71">
        <v>193</v>
      </c>
      <c r="J194" s="73">
        <f t="shared" si="14"/>
        <v>0.807</v>
      </c>
      <c r="K194" s="145">
        <v>-0.007051</v>
      </c>
      <c r="L194" s="145">
        <v>-0.0185780503816778</v>
      </c>
      <c r="M194" s="145">
        <v>-0.0234830313696733</v>
      </c>
      <c r="N194" s="145">
        <v>-0.0353510842724154</v>
      </c>
    </row>
    <row r="195" spans="1:14">
      <c r="A195" s="141">
        <v>41961</v>
      </c>
      <c r="B195" s="142">
        <v>-1.0005</v>
      </c>
      <c r="C195" s="143">
        <f t="shared" ref="C195:C258" si="18">B195/100</f>
        <v>-0.010005</v>
      </c>
      <c r="D195" s="142">
        <f t="shared" ref="D195:D258" si="19">C195+1</f>
        <v>0.989995</v>
      </c>
      <c r="E195" s="145">
        <f t="shared" si="15"/>
        <v>-0.00671988676988033</v>
      </c>
      <c r="F195" s="145">
        <f t="shared" si="16"/>
        <v>0.0112395585426817</v>
      </c>
      <c r="G195" s="145">
        <f t="shared" si="17"/>
        <v>0.0353228777949028</v>
      </c>
      <c r="I195" s="71">
        <v>194</v>
      </c>
      <c r="J195" s="73">
        <f t="shared" ref="J195:J258" si="20">1-I195/COUNT($I$2:$I$2000)</f>
        <v>0.806</v>
      </c>
      <c r="K195" s="145">
        <v>-0.007026</v>
      </c>
      <c r="L195" s="145">
        <v>-0.0185088444417185</v>
      </c>
      <c r="M195" s="145">
        <v>-0.0234015147149186</v>
      </c>
      <c r="N195" s="145">
        <v>-0.0352856489772753</v>
      </c>
    </row>
    <row r="196" spans="1:14">
      <c r="A196" s="141">
        <v>41962</v>
      </c>
      <c r="B196" s="142">
        <v>-0.165</v>
      </c>
      <c r="C196" s="143">
        <f t="shared" si="18"/>
        <v>-0.00165</v>
      </c>
      <c r="D196" s="142">
        <f t="shared" si="19"/>
        <v>0.99835</v>
      </c>
      <c r="E196" s="145">
        <f t="shared" si="15"/>
        <v>-0.0220066955207185</v>
      </c>
      <c r="F196" s="145">
        <f t="shared" si="16"/>
        <v>0.0134922146495655</v>
      </c>
      <c r="G196" s="145">
        <f t="shared" si="17"/>
        <v>0.0426701856085516</v>
      </c>
      <c r="I196" s="71">
        <v>195</v>
      </c>
      <c r="J196" s="73">
        <f t="shared" si="20"/>
        <v>0.805</v>
      </c>
      <c r="K196" s="145">
        <v>-0.007018</v>
      </c>
      <c r="L196" s="145">
        <v>-0.0183141944005422</v>
      </c>
      <c r="M196" s="145">
        <v>-0.0232943155226711</v>
      </c>
      <c r="N196" s="145">
        <v>-0.0352384225606804</v>
      </c>
    </row>
    <row r="197" spans="1:14">
      <c r="A197" s="141">
        <v>41963</v>
      </c>
      <c r="B197" s="142">
        <v>-0.0049</v>
      </c>
      <c r="C197" s="143">
        <f t="shared" si="18"/>
        <v>-4.9e-5</v>
      </c>
      <c r="D197" s="142">
        <f t="shared" si="19"/>
        <v>0.999951</v>
      </c>
      <c r="E197" s="145">
        <f t="shared" si="15"/>
        <v>-0.0165324468818797</v>
      </c>
      <c r="F197" s="145">
        <f t="shared" si="16"/>
        <v>0.012383600285149</v>
      </c>
      <c r="G197" s="145">
        <f t="shared" si="17"/>
        <v>0.0489779994018309</v>
      </c>
      <c r="I197" s="71">
        <v>196</v>
      </c>
      <c r="J197" s="73">
        <f t="shared" si="20"/>
        <v>0.804</v>
      </c>
      <c r="K197" s="145">
        <v>-0.007016</v>
      </c>
      <c r="L197" s="145">
        <v>-0.018276151959859</v>
      </c>
      <c r="M197" s="145">
        <v>-0.0229450717407869</v>
      </c>
      <c r="N197" s="145">
        <v>-0.0350691052561227</v>
      </c>
    </row>
    <row r="198" spans="1:14">
      <c r="A198" s="141">
        <v>41964</v>
      </c>
      <c r="B198" s="142">
        <v>1.8271</v>
      </c>
      <c r="C198" s="143">
        <f t="shared" si="18"/>
        <v>0.018271</v>
      </c>
      <c r="D198" s="142">
        <f t="shared" si="19"/>
        <v>1.018271</v>
      </c>
      <c r="E198" s="145">
        <f t="shared" si="15"/>
        <v>0.000915012059858222</v>
      </c>
      <c r="F198" s="145">
        <f t="shared" si="16"/>
        <v>0.0324936160742668</v>
      </c>
      <c r="G198" s="145">
        <f t="shared" si="17"/>
        <v>0.0782666436797674</v>
      </c>
      <c r="I198" s="71">
        <v>197</v>
      </c>
      <c r="J198" s="73">
        <f t="shared" si="20"/>
        <v>0.803</v>
      </c>
      <c r="K198" s="145">
        <v>-0.006961</v>
      </c>
      <c r="L198" s="145">
        <v>-0.0182622254757872</v>
      </c>
      <c r="M198" s="145">
        <v>-0.0228320903369162</v>
      </c>
      <c r="N198" s="145">
        <v>-0.0346317498676809</v>
      </c>
    </row>
    <row r="199" spans="1:14">
      <c r="A199" s="141">
        <v>41967</v>
      </c>
      <c r="B199" s="142">
        <v>2.5471</v>
      </c>
      <c r="C199" s="143">
        <f t="shared" si="18"/>
        <v>0.025471</v>
      </c>
      <c r="D199" s="142">
        <f t="shared" si="19"/>
        <v>1.025471</v>
      </c>
      <c r="E199" s="145">
        <f t="shared" ref="E199:E262" si="21">PRODUCT(D195:D199)-1</f>
        <v>0.0320038109914194</v>
      </c>
      <c r="F199" s="145">
        <f t="shared" si="16"/>
        <v>0.032556044436215</v>
      </c>
      <c r="G199" s="145">
        <f t="shared" si="17"/>
        <v>0.108150265390281</v>
      </c>
      <c r="I199" s="71">
        <v>198</v>
      </c>
      <c r="J199" s="73">
        <f t="shared" si="20"/>
        <v>0.802</v>
      </c>
      <c r="K199" s="145">
        <v>-0.006958</v>
      </c>
      <c r="L199" s="145">
        <v>-0.0182321458664482</v>
      </c>
      <c r="M199" s="145">
        <v>-0.0228224662201313</v>
      </c>
      <c r="N199" s="145">
        <v>-0.0346189091463472</v>
      </c>
    </row>
    <row r="200" spans="1:14">
      <c r="A200" s="141">
        <v>41968</v>
      </c>
      <c r="B200" s="142">
        <v>1.3703</v>
      </c>
      <c r="C200" s="143">
        <f t="shared" si="18"/>
        <v>0.013703</v>
      </c>
      <c r="D200" s="142">
        <f t="shared" si="19"/>
        <v>1.013703</v>
      </c>
      <c r="E200" s="145">
        <f t="shared" si="21"/>
        <v>0.0567178210126664</v>
      </c>
      <c r="F200" s="145">
        <f t="shared" si="16"/>
        <v>0.0496167969077468</v>
      </c>
      <c r="G200" s="145">
        <f t="shared" si="17"/>
        <v>0.133708682925695</v>
      </c>
      <c r="I200" s="71">
        <v>199</v>
      </c>
      <c r="J200" s="73">
        <f t="shared" si="20"/>
        <v>0.801</v>
      </c>
      <c r="K200" s="145">
        <v>-0.006927</v>
      </c>
      <c r="L200" s="145">
        <v>-0.0181221343144571</v>
      </c>
      <c r="M200" s="145">
        <v>-0.0228116158795587</v>
      </c>
      <c r="N200" s="145">
        <v>-0.0345967204392751</v>
      </c>
    </row>
    <row r="201" spans="1:14">
      <c r="A201" s="141">
        <v>41969</v>
      </c>
      <c r="B201" s="142">
        <v>1.3948</v>
      </c>
      <c r="C201" s="143">
        <f t="shared" si="18"/>
        <v>0.013948</v>
      </c>
      <c r="D201" s="142">
        <f t="shared" si="19"/>
        <v>1.013948</v>
      </c>
      <c r="E201" s="145">
        <f t="shared" si="21"/>
        <v>0.0732277469626399</v>
      </c>
      <c r="F201" s="145">
        <f t="shared" si="16"/>
        <v>0.0496095507108463</v>
      </c>
      <c r="G201" s="145">
        <f t="shared" si="17"/>
        <v>0.12677433143219</v>
      </c>
      <c r="I201" s="71">
        <v>200</v>
      </c>
      <c r="J201" s="73">
        <f t="shared" si="20"/>
        <v>0.8</v>
      </c>
      <c r="K201" s="145">
        <v>-0.006903</v>
      </c>
      <c r="L201" s="145">
        <v>-0.0181110241697985</v>
      </c>
      <c r="M201" s="145">
        <v>-0.0228044104808978</v>
      </c>
      <c r="N201" s="145">
        <v>-0.0336112411820461</v>
      </c>
    </row>
    <row r="202" spans="1:14">
      <c r="A202" s="141">
        <v>41970</v>
      </c>
      <c r="B202" s="142">
        <v>1.1558</v>
      </c>
      <c r="C202" s="143">
        <f t="shared" si="18"/>
        <v>0.011558</v>
      </c>
      <c r="D202" s="142">
        <f t="shared" si="19"/>
        <v>1.011558</v>
      </c>
      <c r="E202" s="145">
        <f t="shared" si="21"/>
        <v>0.085685311842314</v>
      </c>
      <c r="F202" s="145">
        <f t="shared" si="16"/>
        <v>0.0677362770938439</v>
      </c>
      <c r="G202" s="145">
        <f t="shared" si="17"/>
        <v>0.123648512729928</v>
      </c>
      <c r="I202" s="71">
        <v>201</v>
      </c>
      <c r="J202" s="73">
        <f t="shared" si="20"/>
        <v>0.799</v>
      </c>
      <c r="K202" s="145">
        <v>-0.006899</v>
      </c>
      <c r="L202" s="145">
        <v>-0.0178824421648647</v>
      </c>
      <c r="M202" s="145">
        <v>-0.022635600750438</v>
      </c>
      <c r="N202" s="145">
        <v>-0.0334883287538046</v>
      </c>
    </row>
    <row r="203" spans="1:14">
      <c r="A203" s="141">
        <v>41971</v>
      </c>
      <c r="B203" s="142">
        <v>1.9724</v>
      </c>
      <c r="C203" s="143">
        <f t="shared" si="18"/>
        <v>0.019724</v>
      </c>
      <c r="D203" s="142">
        <f t="shared" si="19"/>
        <v>1.019724</v>
      </c>
      <c r="E203" s="145">
        <f t="shared" si="21"/>
        <v>0.0872345072511069</v>
      </c>
      <c r="F203" s="145">
        <f t="shared" si="16"/>
        <v>0.0882293399371357</v>
      </c>
      <c r="G203" s="145">
        <f t="shared" si="17"/>
        <v>0.137670188128764</v>
      </c>
      <c r="I203" s="71">
        <v>202</v>
      </c>
      <c r="J203" s="73">
        <f t="shared" si="20"/>
        <v>0.798</v>
      </c>
      <c r="K203" s="145">
        <v>-0.006885</v>
      </c>
      <c r="L203" s="145">
        <v>-0.0177038037208461</v>
      </c>
      <c r="M203" s="145">
        <v>-0.0224771203013112</v>
      </c>
      <c r="N203" s="145">
        <v>-0.0333054924231293</v>
      </c>
    </row>
    <row r="204" spans="1:14">
      <c r="A204" s="141">
        <v>41974</v>
      </c>
      <c r="B204" s="142">
        <v>0.3914</v>
      </c>
      <c r="C204" s="143">
        <f t="shared" si="18"/>
        <v>0.003914</v>
      </c>
      <c r="D204" s="142">
        <f t="shared" si="19"/>
        <v>1.003914</v>
      </c>
      <c r="E204" s="145">
        <f t="shared" si="21"/>
        <v>0.0643791419869386</v>
      </c>
      <c r="F204" s="145">
        <f t="shared" ref="F204:F267" si="22">PRODUCT(D195:D204)-1</f>
        <v>0.0984433308702977</v>
      </c>
      <c r="G204" s="145">
        <f t="shared" si="17"/>
        <v>0.124183311952955</v>
      </c>
      <c r="I204" s="71">
        <v>203</v>
      </c>
      <c r="J204" s="73">
        <f t="shared" si="20"/>
        <v>0.797</v>
      </c>
      <c r="K204" s="145">
        <v>-0.006881</v>
      </c>
      <c r="L204" s="145">
        <v>-0.0176823771765541</v>
      </c>
      <c r="M204" s="145">
        <v>-0.0222967750509533</v>
      </c>
      <c r="N204" s="145">
        <v>-0.0332064100721599</v>
      </c>
    </row>
    <row r="205" spans="1:14">
      <c r="A205" s="141">
        <v>41975</v>
      </c>
      <c r="B205" s="142">
        <v>3.6927</v>
      </c>
      <c r="C205" s="143">
        <f t="shared" si="18"/>
        <v>0.036927</v>
      </c>
      <c r="D205" s="142">
        <f t="shared" si="19"/>
        <v>1.036927</v>
      </c>
      <c r="E205" s="145">
        <f t="shared" si="21"/>
        <v>0.0887641356127877</v>
      </c>
      <c r="F205" s="145">
        <f t="shared" si="22"/>
        <v>0.150516464981485</v>
      </c>
      <c r="G205" s="145">
        <f t="shared" si="17"/>
        <v>0.163736297188976</v>
      </c>
      <c r="I205" s="71">
        <v>204</v>
      </c>
      <c r="J205" s="73">
        <f t="shared" si="20"/>
        <v>0.796</v>
      </c>
      <c r="K205" s="145">
        <v>-0.006749</v>
      </c>
      <c r="L205" s="145">
        <v>-0.0175967807497559</v>
      </c>
      <c r="M205" s="145">
        <v>-0.0221151105352543</v>
      </c>
      <c r="N205" s="145">
        <v>-0.0331325462641724</v>
      </c>
    </row>
    <row r="206" spans="1:14">
      <c r="A206" s="141">
        <v>41976</v>
      </c>
      <c r="B206" s="142">
        <v>1.4914</v>
      </c>
      <c r="C206" s="143">
        <f t="shared" si="18"/>
        <v>0.014914</v>
      </c>
      <c r="D206" s="142">
        <f t="shared" si="19"/>
        <v>1.014914</v>
      </c>
      <c r="E206" s="145">
        <f t="shared" si="21"/>
        <v>0.0898014138114749</v>
      </c>
      <c r="F206" s="145">
        <f t="shared" si="22"/>
        <v>0.169605115981589</v>
      </c>
      <c r="G206" s="145">
        <f t="shared" si="17"/>
        <v>0.180799422068579</v>
      </c>
      <c r="I206" s="71">
        <v>205</v>
      </c>
      <c r="J206" s="73">
        <f t="shared" si="20"/>
        <v>0.795</v>
      </c>
      <c r="K206" s="145">
        <v>-0.006626</v>
      </c>
      <c r="L206" s="145">
        <v>-0.017380364861119</v>
      </c>
      <c r="M206" s="145">
        <v>-0.0220835741011428</v>
      </c>
      <c r="N206" s="145">
        <v>-0.032908868987121</v>
      </c>
    </row>
    <row r="207" spans="1:14">
      <c r="A207" s="141">
        <v>41977</v>
      </c>
      <c r="B207" s="142">
        <v>4.6099</v>
      </c>
      <c r="C207" s="143">
        <f t="shared" si="18"/>
        <v>0.046099</v>
      </c>
      <c r="D207" s="142">
        <f t="shared" si="19"/>
        <v>1.046099</v>
      </c>
      <c r="E207" s="145">
        <f t="shared" si="21"/>
        <v>0.127014139759431</v>
      </c>
      <c r="F207" s="145">
        <f t="shared" si="22"/>
        <v>0.223582697775415</v>
      </c>
      <c r="G207" s="145">
        <f t="shared" si="17"/>
        <v>0.240030773689924</v>
      </c>
      <c r="I207" s="71">
        <v>206</v>
      </c>
      <c r="J207" s="73">
        <f t="shared" si="20"/>
        <v>0.794</v>
      </c>
      <c r="K207" s="145">
        <v>-0.006549</v>
      </c>
      <c r="L207" s="145">
        <v>-0.0173600623316772</v>
      </c>
      <c r="M207" s="145">
        <v>-0.0218965939304415</v>
      </c>
      <c r="N207" s="145">
        <v>-0.0328980781648958</v>
      </c>
    </row>
    <row r="208" spans="1:14">
      <c r="A208" s="141">
        <v>41978</v>
      </c>
      <c r="B208" s="142">
        <v>0.6615</v>
      </c>
      <c r="C208" s="143">
        <f t="shared" si="18"/>
        <v>0.006615</v>
      </c>
      <c r="D208" s="142">
        <f t="shared" si="19"/>
        <v>1.006615</v>
      </c>
      <c r="E208" s="145">
        <f t="shared" si="21"/>
        <v>0.11252587787866</v>
      </c>
      <c r="F208" s="145">
        <f t="shared" si="22"/>
        <v>0.20957652463951</v>
      </c>
      <c r="G208" s="145">
        <f t="shared" si="17"/>
        <v>0.246929289221357</v>
      </c>
      <c r="I208" s="71">
        <v>207</v>
      </c>
      <c r="J208" s="73">
        <f t="shared" si="20"/>
        <v>0.793</v>
      </c>
      <c r="K208" s="145">
        <v>-0.00654</v>
      </c>
      <c r="L208" s="145">
        <v>-0.0172159503421757</v>
      </c>
      <c r="M208" s="145">
        <v>-0.0218774458951531</v>
      </c>
      <c r="N208" s="145">
        <v>-0.032827391228746</v>
      </c>
    </row>
    <row r="209" spans="1:14">
      <c r="A209" s="141">
        <v>41981</v>
      </c>
      <c r="B209" s="142">
        <v>4.096</v>
      </c>
      <c r="C209" s="143">
        <f t="shared" si="18"/>
        <v>0.04096</v>
      </c>
      <c r="D209" s="142">
        <f t="shared" si="19"/>
        <v>1.04096</v>
      </c>
      <c r="E209" s="145">
        <f t="shared" si="21"/>
        <v>0.153579826396056</v>
      </c>
      <c r="F209" s="145">
        <f t="shared" si="22"/>
        <v>0.227846305832876</v>
      </c>
      <c r="G209" s="145">
        <f t="shared" si="17"/>
        <v>0.300034166275587</v>
      </c>
      <c r="I209" s="71">
        <v>208</v>
      </c>
      <c r="J209" s="73">
        <f t="shared" si="20"/>
        <v>0.792</v>
      </c>
      <c r="K209" s="145">
        <v>-0.006472</v>
      </c>
      <c r="L209" s="145">
        <v>-0.0171934928992793</v>
      </c>
      <c r="M209" s="145">
        <v>-0.0217078013054219</v>
      </c>
      <c r="N209" s="145">
        <v>-0.032692542317859</v>
      </c>
    </row>
    <row r="210" spans="1:14">
      <c r="A210" s="141">
        <v>41982</v>
      </c>
      <c r="B210" s="142">
        <v>-4.4873</v>
      </c>
      <c r="C210" s="143">
        <f t="shared" si="18"/>
        <v>-0.044873</v>
      </c>
      <c r="D210" s="142">
        <f t="shared" si="19"/>
        <v>0.955127</v>
      </c>
      <c r="E210" s="145">
        <f t="shared" si="21"/>
        <v>0.0625774416580782</v>
      </c>
      <c r="F210" s="145">
        <f t="shared" si="22"/>
        <v>0.156896209788505</v>
      </c>
      <c r="G210" s="145">
        <f t="shared" si="17"/>
        <v>0.210929232269565</v>
      </c>
      <c r="I210" s="71">
        <v>209</v>
      </c>
      <c r="J210" s="73">
        <f t="shared" si="20"/>
        <v>0.791</v>
      </c>
      <c r="K210" s="145">
        <v>-0.006444</v>
      </c>
      <c r="L210" s="145">
        <v>-0.0170511004244205</v>
      </c>
      <c r="M210" s="145">
        <v>-0.0216696985941678</v>
      </c>
      <c r="N210" s="145">
        <v>-0.0326915425306227</v>
      </c>
    </row>
    <row r="211" spans="1:14">
      <c r="A211" s="141">
        <v>41983</v>
      </c>
      <c r="B211" s="142">
        <v>3.6896</v>
      </c>
      <c r="C211" s="143">
        <f t="shared" si="18"/>
        <v>0.036896</v>
      </c>
      <c r="D211" s="142">
        <f t="shared" si="19"/>
        <v>1.036896</v>
      </c>
      <c r="E211" s="145">
        <f t="shared" si="21"/>
        <v>0.0855917830924537</v>
      </c>
      <c r="F211" s="145">
        <f t="shared" si="22"/>
        <v>0.183079460036276</v>
      </c>
      <c r="G211" s="145">
        <f t="shared" si="17"/>
        <v>0.259100421793438</v>
      </c>
      <c r="I211" s="71">
        <v>210</v>
      </c>
      <c r="J211" s="73">
        <f t="shared" si="20"/>
        <v>0.79</v>
      </c>
      <c r="K211" s="145">
        <v>-0.006426</v>
      </c>
      <c r="L211" s="145">
        <v>-0.0169494547226009</v>
      </c>
      <c r="M211" s="145">
        <v>-0.0213080467884771</v>
      </c>
      <c r="N211" s="145">
        <v>-0.032664329011401</v>
      </c>
    </row>
    <row r="212" spans="1:14">
      <c r="A212" s="141">
        <v>41984</v>
      </c>
      <c r="B212" s="142">
        <v>-1.1961</v>
      </c>
      <c r="C212" s="143">
        <f t="shared" si="18"/>
        <v>-0.011961</v>
      </c>
      <c r="D212" s="142">
        <f t="shared" si="19"/>
        <v>0.988039</v>
      </c>
      <c r="E212" s="145">
        <f t="shared" si="21"/>
        <v>0.0253398767945339</v>
      </c>
      <c r="F212" s="145">
        <f t="shared" si="22"/>
        <v>0.155572539206632</v>
      </c>
      <c r="G212" s="145">
        <f t="shared" si="17"/>
        <v>0.226918671586379</v>
      </c>
      <c r="I212" s="71">
        <v>211</v>
      </c>
      <c r="J212" s="73">
        <f t="shared" si="20"/>
        <v>0.789</v>
      </c>
      <c r="K212" s="145">
        <v>-0.00642</v>
      </c>
      <c r="L212" s="145">
        <v>-0.0169419155501399</v>
      </c>
      <c r="M212" s="145">
        <v>-0.021077608620556</v>
      </c>
      <c r="N212" s="145">
        <v>-0.0325887768547176</v>
      </c>
    </row>
    <row r="213" spans="1:14">
      <c r="A213" s="141">
        <v>41985</v>
      </c>
      <c r="B213" s="142">
        <v>0.3209</v>
      </c>
      <c r="C213" s="143">
        <f t="shared" si="18"/>
        <v>0.003209</v>
      </c>
      <c r="D213" s="142">
        <f t="shared" si="19"/>
        <v>1.003209</v>
      </c>
      <c r="E213" s="145">
        <f t="shared" si="21"/>
        <v>0.0218705189761403</v>
      </c>
      <c r="F213" s="145">
        <f t="shared" si="22"/>
        <v>0.136857396202253</v>
      </c>
      <c r="G213" s="145">
        <f t="shared" si="17"/>
        <v>0.237806135051815</v>
      </c>
      <c r="I213" s="71">
        <v>212</v>
      </c>
      <c r="J213" s="73">
        <f t="shared" si="20"/>
        <v>0.788</v>
      </c>
      <c r="K213" s="145">
        <v>-0.006414</v>
      </c>
      <c r="L213" s="145">
        <v>-0.0169069783929563</v>
      </c>
      <c r="M213" s="145">
        <v>-0.0210702202175744</v>
      </c>
      <c r="N213" s="145">
        <v>-0.032561679053986</v>
      </c>
    </row>
    <row r="214" spans="1:14">
      <c r="A214" s="141">
        <v>41988</v>
      </c>
      <c r="B214" s="142">
        <v>0.7516</v>
      </c>
      <c r="C214" s="143">
        <f t="shared" si="18"/>
        <v>0.007516</v>
      </c>
      <c r="D214" s="142">
        <f t="shared" si="19"/>
        <v>1.007516</v>
      </c>
      <c r="E214" s="145">
        <f t="shared" si="21"/>
        <v>-0.010960173496806</v>
      </c>
      <c r="F214" s="145">
        <f t="shared" si="22"/>
        <v>0.14093639135634</v>
      </c>
      <c r="G214" s="145">
        <f t="shared" si="17"/>
        <v>0.246460080261049</v>
      </c>
      <c r="I214" s="71">
        <v>213</v>
      </c>
      <c r="J214" s="73">
        <f t="shared" si="20"/>
        <v>0.787</v>
      </c>
      <c r="K214" s="145">
        <v>-0.006413</v>
      </c>
      <c r="L214" s="145">
        <v>-0.0167378880351108</v>
      </c>
      <c r="M214" s="145">
        <v>-0.0200274246067123</v>
      </c>
      <c r="N214" s="145">
        <v>-0.0325113209943853</v>
      </c>
    </row>
    <row r="215" spans="1:14">
      <c r="A215" s="141">
        <v>41989</v>
      </c>
      <c r="B215" s="142">
        <v>2.6785</v>
      </c>
      <c r="C215" s="143">
        <f t="shared" si="18"/>
        <v>0.026785</v>
      </c>
      <c r="D215" s="142">
        <f t="shared" si="19"/>
        <v>1.026785</v>
      </c>
      <c r="E215" s="145">
        <f t="shared" si="21"/>
        <v>0.0632421219964279</v>
      </c>
      <c r="F215" s="145">
        <f t="shared" si="22"/>
        <v>0.129777093854071</v>
      </c>
      <c r="G215" s="145">
        <f t="shared" ref="G215:G278" si="23">PRODUCT(D195:D215)-1</f>
        <v>0.286822377619919</v>
      </c>
      <c r="I215" s="71">
        <v>214</v>
      </c>
      <c r="J215" s="73">
        <f t="shared" si="20"/>
        <v>0.786</v>
      </c>
      <c r="K215" s="145">
        <v>-0.006387</v>
      </c>
      <c r="L215" s="145">
        <v>-0.0166880215029603</v>
      </c>
      <c r="M215" s="145">
        <v>-0.0199362062021005</v>
      </c>
      <c r="N215" s="145">
        <v>-0.0324472943362198</v>
      </c>
    </row>
    <row r="216" spans="1:14">
      <c r="A216" s="141">
        <v>41990</v>
      </c>
      <c r="B216" s="142">
        <v>1.7314</v>
      </c>
      <c r="C216" s="143">
        <f t="shared" si="18"/>
        <v>0.017314</v>
      </c>
      <c r="D216" s="142">
        <f t="shared" si="19"/>
        <v>1.017314</v>
      </c>
      <c r="E216" s="145">
        <f t="shared" si="21"/>
        <v>0.0431625699170157</v>
      </c>
      <c r="F216" s="145">
        <f t="shared" si="22"/>
        <v>0.13244871433152</v>
      </c>
      <c r="G216" s="145">
        <f t="shared" si="23"/>
        <v>0.322332355482634</v>
      </c>
      <c r="I216" s="71">
        <v>215</v>
      </c>
      <c r="J216" s="73">
        <f t="shared" si="20"/>
        <v>0.785</v>
      </c>
      <c r="K216" s="145">
        <v>-0.006365</v>
      </c>
      <c r="L216" s="145">
        <v>-0.0165000762216502</v>
      </c>
      <c r="M216" s="145">
        <v>-0.0199103881443159</v>
      </c>
      <c r="N216" s="145">
        <v>-0.0324308128995237</v>
      </c>
    </row>
    <row r="217" spans="1:14">
      <c r="A217" s="141">
        <v>41991</v>
      </c>
      <c r="B217" s="142">
        <v>-0.4366</v>
      </c>
      <c r="C217" s="143">
        <f t="shared" si="18"/>
        <v>-0.004366</v>
      </c>
      <c r="D217" s="142">
        <f t="shared" si="19"/>
        <v>0.995634</v>
      </c>
      <c r="E217" s="145">
        <f t="shared" si="21"/>
        <v>0.051181301686227</v>
      </c>
      <c r="F217" s="145">
        <f t="shared" si="22"/>
        <v>0.0778181063596739</v>
      </c>
      <c r="G217" s="145">
        <f t="shared" si="23"/>
        <v>0.31873496511103</v>
      </c>
      <c r="I217" s="71">
        <v>216</v>
      </c>
      <c r="J217" s="73">
        <f t="shared" si="20"/>
        <v>0.784</v>
      </c>
      <c r="K217" s="145">
        <v>-0.006335</v>
      </c>
      <c r="L217" s="145">
        <v>-0.016345606579568</v>
      </c>
      <c r="M217" s="145">
        <v>-0.0196867212727811</v>
      </c>
      <c r="N217" s="145">
        <v>-0.0324016937277325</v>
      </c>
    </row>
    <row r="218" spans="1:14">
      <c r="A218" s="141">
        <v>41992</v>
      </c>
      <c r="B218" s="142">
        <v>1.113</v>
      </c>
      <c r="C218" s="143">
        <f t="shared" si="18"/>
        <v>0.01113</v>
      </c>
      <c r="D218" s="142">
        <f t="shared" si="19"/>
        <v>1.01113</v>
      </c>
      <c r="E218" s="145">
        <f t="shared" si="21"/>
        <v>0.0594810748049459</v>
      </c>
      <c r="F218" s="145">
        <f t="shared" si="22"/>
        <v>0.0826524757563292</v>
      </c>
      <c r="G218" s="145">
        <f t="shared" si="23"/>
        <v>0.333477825686175</v>
      </c>
      <c r="I218" s="71">
        <v>217</v>
      </c>
      <c r="J218" s="73">
        <f t="shared" si="20"/>
        <v>0.783</v>
      </c>
      <c r="K218" s="145">
        <v>-0.006318</v>
      </c>
      <c r="L218" s="145">
        <v>-0.0162513982707805</v>
      </c>
      <c r="M218" s="145">
        <v>-0.019613230477437</v>
      </c>
      <c r="N218" s="145">
        <v>-0.0323782718095907</v>
      </c>
    </row>
    <row r="219" spans="1:14">
      <c r="A219" s="141">
        <v>41995</v>
      </c>
      <c r="B219" s="142">
        <v>0.3344</v>
      </c>
      <c r="C219" s="143">
        <f t="shared" si="18"/>
        <v>0.003344</v>
      </c>
      <c r="D219" s="142">
        <f t="shared" si="19"/>
        <v>1.003344</v>
      </c>
      <c r="E219" s="145">
        <f t="shared" si="21"/>
        <v>0.0550938938131935</v>
      </c>
      <c r="F219" s="145">
        <f t="shared" si="22"/>
        <v>0.0435298816815806</v>
      </c>
      <c r="G219" s="145">
        <f t="shared" si="23"/>
        <v>0.313930157625297</v>
      </c>
      <c r="I219" s="71">
        <v>218</v>
      </c>
      <c r="J219" s="73">
        <f t="shared" si="20"/>
        <v>0.782</v>
      </c>
      <c r="K219" s="145">
        <v>-0.006288</v>
      </c>
      <c r="L219" s="145">
        <v>-0.0162437310131346</v>
      </c>
      <c r="M219" s="145">
        <v>-0.0195024808333424</v>
      </c>
      <c r="N219" s="145">
        <v>-0.0323171570032381</v>
      </c>
    </row>
    <row r="220" spans="1:14">
      <c r="A220" s="141">
        <v>41996</v>
      </c>
      <c r="B220" s="142">
        <v>-2.0491</v>
      </c>
      <c r="C220" s="143">
        <f t="shared" si="18"/>
        <v>-0.020491</v>
      </c>
      <c r="D220" s="142">
        <f t="shared" si="19"/>
        <v>0.979509</v>
      </c>
      <c r="E220" s="145">
        <f t="shared" si="21"/>
        <v>0.00651447463204802</v>
      </c>
      <c r="F220" s="145">
        <f t="shared" si="22"/>
        <v>0.0701685858278984</v>
      </c>
      <c r="G220" s="145">
        <f t="shared" si="23"/>
        <v>0.255039308537635</v>
      </c>
      <c r="I220" s="71">
        <v>219</v>
      </c>
      <c r="J220" s="73">
        <f t="shared" si="20"/>
        <v>0.781</v>
      </c>
      <c r="K220" s="145">
        <v>-0.006274</v>
      </c>
      <c r="L220" s="145">
        <v>-0.0160527597970601</v>
      </c>
      <c r="M220" s="145">
        <v>-0.0194610976795917</v>
      </c>
      <c r="N220" s="145">
        <v>-0.0322731176717136</v>
      </c>
    </row>
    <row r="221" spans="1:14">
      <c r="A221" s="141">
        <v>41997</v>
      </c>
      <c r="B221" s="142">
        <v>-2.8433</v>
      </c>
      <c r="C221" s="143">
        <f t="shared" si="18"/>
        <v>-0.028433</v>
      </c>
      <c r="D221" s="142">
        <f t="shared" si="19"/>
        <v>0.971567</v>
      </c>
      <c r="E221" s="145">
        <f t="shared" si="21"/>
        <v>-0.0387468878096293</v>
      </c>
      <c r="F221" s="145">
        <f t="shared" si="22"/>
        <v>0.00274326685323634</v>
      </c>
      <c r="G221" s="145">
        <f t="shared" si="23"/>
        <v>0.20287182328353</v>
      </c>
      <c r="I221" s="71">
        <v>220</v>
      </c>
      <c r="J221" s="73">
        <f t="shared" si="20"/>
        <v>0.78</v>
      </c>
      <c r="K221" s="145">
        <v>-0.006265</v>
      </c>
      <c r="L221" s="145">
        <v>-0.0158962968942695</v>
      </c>
      <c r="M221" s="145">
        <v>-0.0194496705662143</v>
      </c>
      <c r="N221" s="145">
        <v>-0.032251892696498</v>
      </c>
    </row>
    <row r="222" spans="1:14">
      <c r="A222" s="141">
        <v>41998</v>
      </c>
      <c r="B222" s="142">
        <v>3.2514</v>
      </c>
      <c r="C222" s="143">
        <f t="shared" si="18"/>
        <v>0.032514</v>
      </c>
      <c r="D222" s="142">
        <f t="shared" si="19"/>
        <v>1.032514</v>
      </c>
      <c r="E222" s="145">
        <f t="shared" si="21"/>
        <v>-0.00314041517251484</v>
      </c>
      <c r="F222" s="145">
        <f t="shared" si="22"/>
        <v>0.0478801559773478</v>
      </c>
      <c r="G222" s="145">
        <f t="shared" si="23"/>
        <v>0.224897132541088</v>
      </c>
      <c r="I222" s="71">
        <v>221</v>
      </c>
      <c r="J222" s="73">
        <f t="shared" si="20"/>
        <v>0.779</v>
      </c>
      <c r="K222" s="145">
        <v>-0.006203</v>
      </c>
      <c r="L222" s="145">
        <v>-0.0157752356274893</v>
      </c>
      <c r="M222" s="145">
        <v>-0.0193273846888331</v>
      </c>
      <c r="N222" s="145">
        <v>-0.0322058991986957</v>
      </c>
    </row>
    <row r="223" spans="1:14">
      <c r="A223" s="141">
        <v>41999</v>
      </c>
      <c r="B223" s="142">
        <v>3.3105</v>
      </c>
      <c r="C223" s="143">
        <f t="shared" si="18"/>
        <v>0.033105</v>
      </c>
      <c r="D223" s="142">
        <f t="shared" si="19"/>
        <v>1.033105</v>
      </c>
      <c r="E223" s="145">
        <f t="shared" si="21"/>
        <v>0.0185244443179404</v>
      </c>
      <c r="F223" s="145">
        <f t="shared" si="22"/>
        <v>0.0791073729810816</v>
      </c>
      <c r="G223" s="145">
        <f t="shared" si="23"/>
        <v>0.250988427864602</v>
      </c>
      <c r="I223" s="71">
        <v>222</v>
      </c>
      <c r="J223" s="73">
        <f t="shared" si="20"/>
        <v>0.778</v>
      </c>
      <c r="K223" s="145">
        <v>-0.006033</v>
      </c>
      <c r="L223" s="145">
        <v>-0.0156442141529806</v>
      </c>
      <c r="M223" s="145">
        <v>-0.0193043802717653</v>
      </c>
      <c r="N223" s="145">
        <v>-0.0320626900582703</v>
      </c>
    </row>
    <row r="224" spans="1:14">
      <c r="A224" s="141">
        <v>42002</v>
      </c>
      <c r="B224" s="142">
        <v>0.2791</v>
      </c>
      <c r="C224" s="143">
        <f t="shared" si="18"/>
        <v>0.002791</v>
      </c>
      <c r="D224" s="142">
        <f t="shared" si="19"/>
        <v>1.002791</v>
      </c>
      <c r="E224" s="145">
        <f t="shared" si="21"/>
        <v>0.0179630775108353</v>
      </c>
      <c r="F224" s="145">
        <f t="shared" si="22"/>
        <v>0.0740466272089688</v>
      </c>
      <c r="G224" s="145">
        <f t="shared" si="23"/>
        <v>0.230215172504297</v>
      </c>
      <c r="I224" s="71">
        <v>223</v>
      </c>
      <c r="J224" s="73">
        <f t="shared" si="20"/>
        <v>0.777</v>
      </c>
      <c r="K224" s="145">
        <v>-0.006027</v>
      </c>
      <c r="L224" s="145">
        <v>-0.0156019852279236</v>
      </c>
      <c r="M224" s="145">
        <v>-0.0190513438826908</v>
      </c>
      <c r="N224" s="145">
        <v>-0.0319328194390457</v>
      </c>
    </row>
    <row r="225" spans="1:14">
      <c r="A225" s="141">
        <v>42003</v>
      </c>
      <c r="B225" s="142">
        <v>0.0607</v>
      </c>
      <c r="C225" s="143">
        <f t="shared" si="18"/>
        <v>0.000607</v>
      </c>
      <c r="D225" s="142">
        <f t="shared" si="19"/>
        <v>1.000607</v>
      </c>
      <c r="E225" s="145">
        <f t="shared" si="21"/>
        <v>0.039889353848596</v>
      </c>
      <c r="F225" s="145">
        <f t="shared" si="22"/>
        <v>0.0466636866643795</v>
      </c>
      <c r="G225" s="145">
        <f t="shared" si="23"/>
        <v>0.226162712258228</v>
      </c>
      <c r="I225" s="71">
        <v>224</v>
      </c>
      <c r="J225" s="73">
        <f t="shared" si="20"/>
        <v>0.776</v>
      </c>
      <c r="K225" s="145">
        <v>-0.005983</v>
      </c>
      <c r="L225" s="145">
        <v>-0.0155179892683116</v>
      </c>
      <c r="M225" s="145">
        <v>-0.0189271559502151</v>
      </c>
      <c r="N225" s="145">
        <v>-0.0318274267379521</v>
      </c>
    </row>
    <row r="226" spans="1:14">
      <c r="A226" s="141">
        <v>42004</v>
      </c>
      <c r="B226" s="142">
        <v>2.2025</v>
      </c>
      <c r="C226" s="143">
        <f t="shared" si="18"/>
        <v>0.022025</v>
      </c>
      <c r="D226" s="142">
        <f t="shared" si="19"/>
        <v>1.022025</v>
      </c>
      <c r="E226" s="145">
        <f t="shared" si="21"/>
        <v>0.0938956519386842</v>
      </c>
      <c r="F226" s="145">
        <f t="shared" si="22"/>
        <v>0.0515105998375747</v>
      </c>
      <c r="G226" s="145">
        <f t="shared" si="23"/>
        <v>0.208541147058294</v>
      </c>
      <c r="I226" s="71">
        <v>225</v>
      </c>
      <c r="J226" s="73">
        <f t="shared" si="20"/>
        <v>0.775</v>
      </c>
      <c r="K226" s="145">
        <v>-0.005975</v>
      </c>
      <c r="L226" s="145">
        <v>-0.0151418336126675</v>
      </c>
      <c r="M226" s="145">
        <v>-0.0189130952359563</v>
      </c>
      <c r="N226" s="145">
        <v>-0.0317823041041908</v>
      </c>
    </row>
    <row r="227" spans="1:14">
      <c r="A227" s="141">
        <v>42009</v>
      </c>
      <c r="B227" s="142">
        <v>3.0516</v>
      </c>
      <c r="C227" s="143">
        <f t="shared" si="18"/>
        <v>0.030516</v>
      </c>
      <c r="D227" s="142">
        <f t="shared" si="19"/>
        <v>1.030516</v>
      </c>
      <c r="E227" s="145">
        <f t="shared" si="21"/>
        <v>0.0917788733646663</v>
      </c>
      <c r="F227" s="145">
        <f t="shared" si="22"/>
        <v>0.0883502344257205</v>
      </c>
      <c r="G227" s="145">
        <f t="shared" si="23"/>
        <v>0.227119725121463</v>
      </c>
      <c r="I227" s="71">
        <v>226</v>
      </c>
      <c r="J227" s="73">
        <f t="shared" si="20"/>
        <v>0.774</v>
      </c>
      <c r="K227" s="145">
        <v>-0.005911</v>
      </c>
      <c r="L227" s="145">
        <v>-0.0150843548652646</v>
      </c>
      <c r="M227" s="145">
        <v>-0.018802096962102</v>
      </c>
      <c r="N227" s="145">
        <v>-0.031017560097621</v>
      </c>
    </row>
    <row r="228" spans="1:14">
      <c r="A228" s="141">
        <v>42010</v>
      </c>
      <c r="B228" s="142">
        <v>-0.0132</v>
      </c>
      <c r="C228" s="143">
        <f t="shared" si="18"/>
        <v>-0.000132</v>
      </c>
      <c r="D228" s="142">
        <f t="shared" si="19"/>
        <v>0.999868</v>
      </c>
      <c r="E228" s="145">
        <f t="shared" si="21"/>
        <v>0.0566542205810465</v>
      </c>
      <c r="F228" s="145">
        <f t="shared" si="22"/>
        <v>0.0762281528535167</v>
      </c>
      <c r="G228" s="145">
        <f t="shared" si="23"/>
        <v>0.172888746971126</v>
      </c>
      <c r="I228" s="71">
        <v>227</v>
      </c>
      <c r="J228" s="73">
        <f t="shared" si="20"/>
        <v>0.773</v>
      </c>
      <c r="K228" s="145">
        <v>-0.005899</v>
      </c>
      <c r="L228" s="145">
        <v>-0.0150472931689959</v>
      </c>
      <c r="M228" s="145">
        <v>-0.0186982339100827</v>
      </c>
      <c r="N228" s="145">
        <v>-0.0306934018557581</v>
      </c>
    </row>
    <row r="229" spans="1:14">
      <c r="A229" s="141">
        <v>42011</v>
      </c>
      <c r="B229" s="142">
        <v>0.075</v>
      </c>
      <c r="C229" s="143">
        <f t="shared" si="18"/>
        <v>0.00075</v>
      </c>
      <c r="D229" s="142">
        <f t="shared" si="19"/>
        <v>1.00075</v>
      </c>
      <c r="E229" s="145">
        <f t="shared" si="21"/>
        <v>0.0545035917219863</v>
      </c>
      <c r="F229" s="145">
        <f t="shared" si="22"/>
        <v>0.0734457214755424</v>
      </c>
      <c r="G229" s="145">
        <f t="shared" si="23"/>
        <v>0.166054959971145</v>
      </c>
      <c r="I229" s="71">
        <v>228</v>
      </c>
      <c r="J229" s="73">
        <f t="shared" si="20"/>
        <v>0.772</v>
      </c>
      <c r="K229" s="145">
        <v>-0.005865</v>
      </c>
      <c r="L229" s="145">
        <v>-0.0150306938764733</v>
      </c>
      <c r="M229" s="145">
        <v>-0.0186290527794162</v>
      </c>
      <c r="N229" s="145">
        <v>-0.030613245169937</v>
      </c>
    </row>
    <row r="230" spans="1:14">
      <c r="A230" s="141">
        <v>42012</v>
      </c>
      <c r="B230" s="142">
        <v>-2.3199</v>
      </c>
      <c r="C230" s="143">
        <f t="shared" si="18"/>
        <v>-0.023199</v>
      </c>
      <c r="D230" s="142">
        <f t="shared" si="19"/>
        <v>0.976801</v>
      </c>
      <c r="E230" s="145">
        <f t="shared" si="21"/>
        <v>0.0294153078057899</v>
      </c>
      <c r="F230" s="145">
        <f t="shared" si="22"/>
        <v>0.0704780192760164</v>
      </c>
      <c r="G230" s="145">
        <f t="shared" si="23"/>
        <v>0.0941858005636855</v>
      </c>
      <c r="I230" s="71">
        <v>229</v>
      </c>
      <c r="J230" s="73">
        <f t="shared" si="20"/>
        <v>0.771</v>
      </c>
      <c r="K230" s="145">
        <v>-0.005829</v>
      </c>
      <c r="L230" s="145">
        <v>-0.0148960152216872</v>
      </c>
      <c r="M230" s="145">
        <v>-0.0183904110366084</v>
      </c>
      <c r="N230" s="145">
        <v>-0.0302473034544074</v>
      </c>
    </row>
    <row r="231" spans="1:14">
      <c r="A231" s="141">
        <v>42013</v>
      </c>
      <c r="B231" s="142">
        <v>-0.3522</v>
      </c>
      <c r="C231" s="143">
        <f t="shared" si="18"/>
        <v>-0.003522</v>
      </c>
      <c r="D231" s="142">
        <f t="shared" si="19"/>
        <v>0.996478</v>
      </c>
      <c r="E231" s="145">
        <f t="shared" si="21"/>
        <v>0.00368357632317995</v>
      </c>
      <c r="F231" s="145">
        <f t="shared" si="22"/>
        <v>0.0979251000621948</v>
      </c>
      <c r="G231" s="145">
        <f t="shared" si="23"/>
        <v>0.141557173207438</v>
      </c>
      <c r="I231" s="71">
        <v>230</v>
      </c>
      <c r="J231" s="73">
        <f t="shared" si="20"/>
        <v>0.77</v>
      </c>
      <c r="K231" s="145">
        <v>-0.005764</v>
      </c>
      <c r="L231" s="145">
        <v>-0.0148931241790988</v>
      </c>
      <c r="M231" s="145">
        <v>-0.0183094179709272</v>
      </c>
      <c r="N231" s="145">
        <v>-0.0296992857602986</v>
      </c>
    </row>
    <row r="232" spans="1:14">
      <c r="A232" s="141">
        <v>42016</v>
      </c>
      <c r="B232" s="142">
        <v>-0.9346</v>
      </c>
      <c r="C232" s="143">
        <f t="shared" si="18"/>
        <v>-0.009346</v>
      </c>
      <c r="D232" s="142">
        <f t="shared" si="19"/>
        <v>0.990654</v>
      </c>
      <c r="E232" s="145">
        <f t="shared" si="21"/>
        <v>-0.03514050279776</v>
      </c>
      <c r="F232" s="145">
        <f t="shared" si="22"/>
        <v>0.0534132148106596</v>
      </c>
      <c r="G232" s="145">
        <f t="shared" si="23"/>
        <v>0.0906476443796103</v>
      </c>
      <c r="I232" s="71">
        <v>231</v>
      </c>
      <c r="J232" s="73">
        <f t="shared" si="20"/>
        <v>0.769</v>
      </c>
      <c r="K232" s="145">
        <v>-0.005709</v>
      </c>
      <c r="L232" s="145">
        <v>-0.0148047760898528</v>
      </c>
      <c r="M232" s="145">
        <v>-0.0182210067520603</v>
      </c>
      <c r="N232" s="145">
        <v>-0.0296133930021621</v>
      </c>
    </row>
    <row r="233" spans="1:14">
      <c r="A233" s="141">
        <v>42017</v>
      </c>
      <c r="B233" s="142">
        <v>0.0132</v>
      </c>
      <c r="C233" s="143">
        <f t="shared" si="18"/>
        <v>0.000132</v>
      </c>
      <c r="D233" s="142">
        <f t="shared" si="19"/>
        <v>1.000132</v>
      </c>
      <c r="E233" s="145">
        <f t="shared" si="21"/>
        <v>-0.0348857462626361</v>
      </c>
      <c r="F233" s="145">
        <f t="shared" si="22"/>
        <v>0.0197920495545125</v>
      </c>
      <c r="G233" s="145">
        <f t="shared" si="23"/>
        <v>0.103996512150501</v>
      </c>
      <c r="I233" s="71">
        <v>232</v>
      </c>
      <c r="J233" s="73">
        <f t="shared" si="20"/>
        <v>0.768</v>
      </c>
      <c r="K233" s="145">
        <v>-0.005665</v>
      </c>
      <c r="L233" s="145">
        <v>-0.0147816300782073</v>
      </c>
      <c r="M233" s="145">
        <v>-0.0181337057546227</v>
      </c>
      <c r="N233" s="145">
        <v>-0.0294324178134205</v>
      </c>
    </row>
    <row r="234" spans="1:14">
      <c r="A234" s="141">
        <v>42018</v>
      </c>
      <c r="B234" s="142">
        <v>-0.3306</v>
      </c>
      <c r="C234" s="143">
        <f t="shared" si="18"/>
        <v>-0.003306</v>
      </c>
      <c r="D234" s="142">
        <f t="shared" si="19"/>
        <v>0.996694</v>
      </c>
      <c r="E234" s="145">
        <f t="shared" si="21"/>
        <v>-0.038797315998493</v>
      </c>
      <c r="F234" s="145">
        <f t="shared" si="22"/>
        <v>0.0135916826524027</v>
      </c>
      <c r="G234" s="145">
        <f t="shared" si="23"/>
        <v>0.0968269818964258</v>
      </c>
      <c r="I234" s="71">
        <v>233</v>
      </c>
      <c r="J234" s="73">
        <f t="shared" si="20"/>
        <v>0.767</v>
      </c>
      <c r="K234" s="145">
        <v>-0.005651</v>
      </c>
      <c r="L234" s="145">
        <v>-0.0147401347316996</v>
      </c>
      <c r="M234" s="145">
        <v>-0.0180895275733789</v>
      </c>
      <c r="N234" s="145">
        <v>-0.0293028920173151</v>
      </c>
    </row>
    <row r="235" spans="1:14">
      <c r="A235" s="141">
        <v>42019</v>
      </c>
      <c r="B235" s="142">
        <v>2.9036</v>
      </c>
      <c r="C235" s="143">
        <f t="shared" si="18"/>
        <v>0.029036</v>
      </c>
      <c r="D235" s="142">
        <f t="shared" si="19"/>
        <v>1.029036</v>
      </c>
      <c r="E235" s="145">
        <f t="shared" si="21"/>
        <v>0.0126035550067769</v>
      </c>
      <c r="F235" s="145">
        <f t="shared" si="22"/>
        <v>0.0423896002625386</v>
      </c>
      <c r="G235" s="145">
        <f t="shared" si="23"/>
        <v>0.120254616445565</v>
      </c>
      <c r="I235" s="71">
        <v>234</v>
      </c>
      <c r="J235" s="73">
        <f t="shared" si="20"/>
        <v>0.766</v>
      </c>
      <c r="K235" s="145">
        <v>-0.00562</v>
      </c>
      <c r="L235" s="145">
        <v>-0.0142002892778952</v>
      </c>
      <c r="M235" s="145">
        <v>-0.018009938217437</v>
      </c>
      <c r="N235" s="145">
        <v>-0.0292379768270122</v>
      </c>
    </row>
    <row r="236" spans="1:14">
      <c r="A236" s="141">
        <v>42020</v>
      </c>
      <c r="B236" s="142">
        <v>0.8608</v>
      </c>
      <c r="C236" s="143">
        <f t="shared" si="18"/>
        <v>0.008608</v>
      </c>
      <c r="D236" s="142">
        <f t="shared" si="19"/>
        <v>1.008608</v>
      </c>
      <c r="E236" s="145">
        <f t="shared" si="21"/>
        <v>0.0249298493376426</v>
      </c>
      <c r="F236" s="145">
        <f t="shared" si="22"/>
        <v>0.028705256663583</v>
      </c>
      <c r="G236" s="145">
        <f t="shared" si="23"/>
        <v>0.100422939742915</v>
      </c>
      <c r="I236" s="71">
        <v>235</v>
      </c>
      <c r="J236" s="73">
        <f t="shared" si="20"/>
        <v>0.765</v>
      </c>
      <c r="K236" s="145">
        <v>-0.005552</v>
      </c>
      <c r="L236" s="145">
        <v>-0.0141321148365174</v>
      </c>
      <c r="M236" s="145">
        <v>-0.0178750281525045</v>
      </c>
      <c r="N236" s="145">
        <v>-0.0291400531145982</v>
      </c>
    </row>
    <row r="237" spans="1:14">
      <c r="A237" s="141">
        <v>42023</v>
      </c>
      <c r="B237" s="142">
        <v>-7.7023</v>
      </c>
      <c r="C237" s="143">
        <f t="shared" si="18"/>
        <v>-0.077023</v>
      </c>
      <c r="D237" s="142">
        <f t="shared" si="19"/>
        <v>0.922977</v>
      </c>
      <c r="E237" s="145">
        <f t="shared" si="21"/>
        <v>-0.0450887216403415</v>
      </c>
      <c r="F237" s="145">
        <f t="shared" si="22"/>
        <v>-0.0786447840891515</v>
      </c>
      <c r="G237" s="145">
        <f t="shared" si="23"/>
        <v>-0.00162087255744403</v>
      </c>
      <c r="I237" s="71">
        <v>236</v>
      </c>
      <c r="J237" s="73">
        <f t="shared" si="20"/>
        <v>0.764</v>
      </c>
      <c r="K237" s="145">
        <v>-0.005509</v>
      </c>
      <c r="L237" s="145">
        <v>-0.0141003543666236</v>
      </c>
      <c r="M237" s="145">
        <v>-0.0177975710872449</v>
      </c>
      <c r="N237" s="145">
        <v>-0.0291371909932499</v>
      </c>
    </row>
    <row r="238" spans="1:14">
      <c r="A238" s="141">
        <v>42024</v>
      </c>
      <c r="B238" s="142">
        <v>1.224</v>
      </c>
      <c r="C238" s="143">
        <f t="shared" si="18"/>
        <v>0.01224</v>
      </c>
      <c r="D238" s="142">
        <f t="shared" si="19"/>
        <v>1.01224</v>
      </c>
      <c r="E238" s="145">
        <f t="shared" si="21"/>
        <v>-0.033528181873212</v>
      </c>
      <c r="F238" s="145">
        <f t="shared" si="22"/>
        <v>-0.0672442724903715</v>
      </c>
      <c r="G238" s="145">
        <f t="shared" si="23"/>
        <v>0.0150309129282975</v>
      </c>
      <c r="I238" s="71">
        <v>237</v>
      </c>
      <c r="J238" s="73">
        <f t="shared" si="20"/>
        <v>0.763</v>
      </c>
      <c r="K238" s="145">
        <v>-0.005506</v>
      </c>
      <c r="L238" s="145">
        <v>-0.0140320649159066</v>
      </c>
      <c r="M238" s="145">
        <v>-0.0176449917307745</v>
      </c>
      <c r="N238" s="145">
        <v>-0.0290823916132956</v>
      </c>
    </row>
    <row r="239" spans="1:14">
      <c r="A239" s="141">
        <v>42025</v>
      </c>
      <c r="B239" s="142">
        <v>4.4951</v>
      </c>
      <c r="C239" s="143">
        <f t="shared" si="18"/>
        <v>0.044951</v>
      </c>
      <c r="D239" s="142">
        <f t="shared" si="19"/>
        <v>1.044951</v>
      </c>
      <c r="E239" s="145">
        <f t="shared" si="21"/>
        <v>0.0132655487274984</v>
      </c>
      <c r="F239" s="145">
        <f t="shared" si="22"/>
        <v>-0.0260464349568689</v>
      </c>
      <c r="G239" s="145">
        <f t="shared" si="23"/>
        <v>0.0489823934561704</v>
      </c>
      <c r="I239" s="71">
        <v>238</v>
      </c>
      <c r="J239" s="73">
        <f t="shared" si="20"/>
        <v>0.762</v>
      </c>
      <c r="K239" s="145">
        <v>-0.005449</v>
      </c>
      <c r="L239" s="145">
        <v>-0.0140237514283233</v>
      </c>
      <c r="M239" s="145">
        <v>-0.0175117897647741</v>
      </c>
      <c r="N239" s="145">
        <v>-0.0287857894854522</v>
      </c>
    </row>
    <row r="240" spans="1:14">
      <c r="A240" s="141">
        <v>42026</v>
      </c>
      <c r="B240" s="142">
        <v>0.5277</v>
      </c>
      <c r="C240" s="143">
        <f t="shared" si="18"/>
        <v>0.005277</v>
      </c>
      <c r="D240" s="142">
        <f t="shared" si="19"/>
        <v>1.005277</v>
      </c>
      <c r="E240" s="145">
        <f t="shared" si="21"/>
        <v>-0.0101293336402873</v>
      </c>
      <c r="F240" s="145">
        <f t="shared" si="22"/>
        <v>0.00234655575277221</v>
      </c>
      <c r="G240" s="145">
        <f t="shared" si="23"/>
        <v>0.0510033184495429</v>
      </c>
      <c r="I240" s="71">
        <v>239</v>
      </c>
      <c r="J240" s="73">
        <f t="shared" si="20"/>
        <v>0.761</v>
      </c>
      <c r="K240" s="145">
        <v>-0.005431</v>
      </c>
      <c r="L240" s="145">
        <v>-0.0139897024478638</v>
      </c>
      <c r="M240" s="145">
        <v>-0.0172123427380115</v>
      </c>
      <c r="N240" s="145">
        <v>-0.0286280409258849</v>
      </c>
    </row>
    <row r="241" spans="1:14">
      <c r="A241" s="141">
        <v>42027</v>
      </c>
      <c r="B241" s="142">
        <v>0.1155</v>
      </c>
      <c r="C241" s="143">
        <f t="shared" si="18"/>
        <v>0.001155</v>
      </c>
      <c r="D241" s="142">
        <f t="shared" si="19"/>
        <v>1.001155</v>
      </c>
      <c r="E241" s="145">
        <f t="shared" si="21"/>
        <v>-0.0174438761348727</v>
      </c>
      <c r="F241" s="145">
        <f t="shared" si="22"/>
        <v>0.00705109999886289</v>
      </c>
      <c r="G241" s="145">
        <f t="shared" si="23"/>
        <v>0.074229259029118</v>
      </c>
      <c r="I241" s="71">
        <v>240</v>
      </c>
      <c r="J241" s="73">
        <f t="shared" si="20"/>
        <v>0.76</v>
      </c>
      <c r="K241" s="145">
        <v>-0.005358</v>
      </c>
      <c r="L241" s="145">
        <v>-0.0139827238955315</v>
      </c>
      <c r="M241" s="145">
        <v>-0.0171842675641183</v>
      </c>
      <c r="N241" s="145">
        <v>-0.0285627374375982</v>
      </c>
    </row>
    <row r="242" spans="1:14">
      <c r="A242" s="141">
        <v>42030</v>
      </c>
      <c r="B242" s="142">
        <v>1.015</v>
      </c>
      <c r="C242" s="143">
        <f t="shared" si="18"/>
        <v>0.01015</v>
      </c>
      <c r="D242" s="142">
        <f t="shared" si="19"/>
        <v>1.01015</v>
      </c>
      <c r="E242" s="145">
        <f t="shared" si="21"/>
        <v>0.0753562315446197</v>
      </c>
      <c r="F242" s="145">
        <f t="shared" si="22"/>
        <v>0.0268697937562976</v>
      </c>
      <c r="G242" s="145">
        <f t="shared" si="23"/>
        <v>0.116889196533295</v>
      </c>
      <c r="I242" s="71">
        <v>241</v>
      </c>
      <c r="J242" s="73">
        <f t="shared" si="20"/>
        <v>0.759</v>
      </c>
      <c r="K242" s="145">
        <v>-0.005342</v>
      </c>
      <c r="L242" s="145">
        <v>-0.0138988991081107</v>
      </c>
      <c r="M242" s="145">
        <v>-0.0171123705090827</v>
      </c>
      <c r="N242" s="145">
        <v>-0.0284823326115182</v>
      </c>
    </row>
    <row r="243" spans="1:14">
      <c r="A243" s="141">
        <v>42031</v>
      </c>
      <c r="B243" s="142">
        <v>-0.9161</v>
      </c>
      <c r="C243" s="143">
        <f t="shared" si="18"/>
        <v>-0.009161</v>
      </c>
      <c r="D243" s="142">
        <f t="shared" si="19"/>
        <v>0.990839</v>
      </c>
      <c r="E243" s="145">
        <f t="shared" si="21"/>
        <v>0.0526208143399187</v>
      </c>
      <c r="F243" s="145">
        <f t="shared" si="22"/>
        <v>0.0173283522332015</v>
      </c>
      <c r="G243" s="145">
        <f t="shared" si="23"/>
        <v>0.0718085901051739</v>
      </c>
      <c r="I243" s="71">
        <v>242</v>
      </c>
      <c r="J243" s="73">
        <f t="shared" si="20"/>
        <v>0.758</v>
      </c>
      <c r="K243" s="145">
        <v>-0.005311</v>
      </c>
      <c r="L243" s="145">
        <v>-0.0138902541836612</v>
      </c>
      <c r="M243" s="145">
        <v>-0.0170953340368512</v>
      </c>
      <c r="N243" s="145">
        <v>-0.0280217939607924</v>
      </c>
    </row>
    <row r="244" spans="1:14">
      <c r="A244" s="141">
        <v>42032</v>
      </c>
      <c r="B244" s="142">
        <v>-1.3877</v>
      </c>
      <c r="C244" s="143">
        <f t="shared" si="18"/>
        <v>-0.013877</v>
      </c>
      <c r="D244" s="142">
        <f t="shared" si="19"/>
        <v>0.986123</v>
      </c>
      <c r="E244" s="145">
        <f t="shared" si="21"/>
        <v>-0.00663897608660702</v>
      </c>
      <c r="F244" s="145">
        <f t="shared" si="22"/>
        <v>0.00653850298011371</v>
      </c>
      <c r="G244" s="145">
        <f t="shared" si="23"/>
        <v>0.0230664862722418</v>
      </c>
      <c r="I244" s="71">
        <v>243</v>
      </c>
      <c r="J244" s="73">
        <f t="shared" si="20"/>
        <v>0.757</v>
      </c>
      <c r="K244" s="145">
        <v>-0.005282</v>
      </c>
      <c r="L244" s="145">
        <v>-0.0138817486561228</v>
      </c>
      <c r="M244" s="145">
        <v>-0.0170608914025195</v>
      </c>
      <c r="N244" s="145">
        <v>-0.0279330915732821</v>
      </c>
    </row>
    <row r="245" spans="1:14">
      <c r="A245" s="141">
        <v>42033</v>
      </c>
      <c r="B245" s="142">
        <v>-1.2346</v>
      </c>
      <c r="C245" s="143">
        <f t="shared" si="18"/>
        <v>-0.012346</v>
      </c>
      <c r="D245" s="142">
        <f t="shared" si="19"/>
        <v>0.987654</v>
      </c>
      <c r="E245" s="145">
        <f t="shared" si="21"/>
        <v>-0.0240530831679643</v>
      </c>
      <c r="F245" s="145">
        <f t="shared" si="22"/>
        <v>-0.0339387751037659</v>
      </c>
      <c r="G245" s="145">
        <f t="shared" si="23"/>
        <v>0.00762343043837155</v>
      </c>
      <c r="I245" s="71">
        <v>244</v>
      </c>
      <c r="J245" s="73">
        <f t="shared" si="20"/>
        <v>0.756</v>
      </c>
      <c r="K245" s="145">
        <v>-0.005248</v>
      </c>
      <c r="L245" s="145">
        <v>-0.0137876276224831</v>
      </c>
      <c r="M245" s="145">
        <v>-0.0169769968493451</v>
      </c>
      <c r="N245" s="145">
        <v>-0.027882186764398</v>
      </c>
    </row>
    <row r="246" spans="1:14">
      <c r="A246" s="141">
        <v>42034</v>
      </c>
      <c r="B246" s="142">
        <v>-1.3616</v>
      </c>
      <c r="C246" s="143">
        <f t="shared" si="18"/>
        <v>-0.013616</v>
      </c>
      <c r="D246" s="142">
        <f t="shared" si="19"/>
        <v>0.986384</v>
      </c>
      <c r="E246" s="145">
        <f t="shared" si="21"/>
        <v>-0.0384521641379701</v>
      </c>
      <c r="F246" s="145">
        <f t="shared" si="22"/>
        <v>-0.0552252854845023</v>
      </c>
      <c r="G246" s="145">
        <f t="shared" si="23"/>
        <v>-0.00669930371312344</v>
      </c>
      <c r="I246" s="71">
        <v>245</v>
      </c>
      <c r="J246" s="73">
        <f t="shared" si="20"/>
        <v>0.755</v>
      </c>
      <c r="K246" s="145">
        <v>-0.005234</v>
      </c>
      <c r="L246" s="145">
        <v>-0.013715407861265</v>
      </c>
      <c r="M246" s="145">
        <v>-0.0169512746606568</v>
      </c>
      <c r="N246" s="145">
        <v>-0.0278503747792895</v>
      </c>
    </row>
    <row r="247" spans="1:14">
      <c r="A247" s="141">
        <v>42037</v>
      </c>
      <c r="B247" s="142">
        <v>-2.3419</v>
      </c>
      <c r="C247" s="143">
        <f t="shared" si="18"/>
        <v>-0.023419</v>
      </c>
      <c r="D247" s="142">
        <f t="shared" si="19"/>
        <v>0.976581</v>
      </c>
      <c r="E247" s="145">
        <f t="shared" si="21"/>
        <v>-0.0704060316844262</v>
      </c>
      <c r="F247" s="145">
        <f t="shared" si="22"/>
        <v>-0.000355333365556043</v>
      </c>
      <c r="G247" s="145">
        <f t="shared" si="23"/>
        <v>-0.0508660871499874</v>
      </c>
      <c r="I247" s="71">
        <v>246</v>
      </c>
      <c r="J247" s="73">
        <f t="shared" si="20"/>
        <v>0.754</v>
      </c>
      <c r="K247" s="145">
        <v>-0.005195</v>
      </c>
      <c r="L247" s="145">
        <v>-0.0134170591176372</v>
      </c>
      <c r="M247" s="145">
        <v>-0.0169116787263495</v>
      </c>
      <c r="N247" s="145">
        <v>-0.027292072981032</v>
      </c>
    </row>
    <row r="248" spans="1:14">
      <c r="A248" s="141">
        <v>42038</v>
      </c>
      <c r="B248" s="142">
        <v>2.4891</v>
      </c>
      <c r="C248" s="143">
        <f t="shared" si="18"/>
        <v>0.024891</v>
      </c>
      <c r="D248" s="142">
        <f t="shared" si="19"/>
        <v>1.024891</v>
      </c>
      <c r="E248" s="145">
        <f t="shared" si="21"/>
        <v>-0.0384588295566516</v>
      </c>
      <c r="F248" s="145">
        <f t="shared" si="22"/>
        <v>0.0121382498534359</v>
      </c>
      <c r="G248" s="145">
        <f t="shared" si="23"/>
        <v>-0.0560468686805812</v>
      </c>
      <c r="I248" s="71">
        <v>247</v>
      </c>
      <c r="J248" s="73">
        <f t="shared" si="20"/>
        <v>0.753</v>
      </c>
      <c r="K248" s="145">
        <v>-0.005193</v>
      </c>
      <c r="L248" s="145">
        <v>-0.0132376459412287</v>
      </c>
      <c r="M248" s="145">
        <v>-0.0167379226297618</v>
      </c>
      <c r="N248" s="145">
        <v>-0.0271482505702956</v>
      </c>
    </row>
    <row r="249" spans="1:14">
      <c r="A249" s="141">
        <v>42039</v>
      </c>
      <c r="B249" s="142">
        <v>-1.0379</v>
      </c>
      <c r="C249" s="143">
        <f t="shared" si="18"/>
        <v>-0.010379</v>
      </c>
      <c r="D249" s="142">
        <f t="shared" si="19"/>
        <v>0.989621</v>
      </c>
      <c r="E249" s="145">
        <f t="shared" si="21"/>
        <v>-0.0350480268330454</v>
      </c>
      <c r="F249" s="145">
        <f t="shared" si="22"/>
        <v>-0.0414543199076252</v>
      </c>
      <c r="G249" s="145">
        <f t="shared" si="23"/>
        <v>-0.0657208333805516</v>
      </c>
      <c r="I249" s="71">
        <v>248</v>
      </c>
      <c r="J249" s="73">
        <f t="shared" si="20"/>
        <v>0.752</v>
      </c>
      <c r="K249" s="145">
        <v>-0.005146</v>
      </c>
      <c r="L249" s="145">
        <v>-0.0132165618563408</v>
      </c>
      <c r="M249" s="145">
        <v>-0.0166543175335581</v>
      </c>
      <c r="N249" s="145">
        <v>-0.026479009822962</v>
      </c>
    </row>
    <row r="250" spans="1:14">
      <c r="A250" s="141">
        <v>42040</v>
      </c>
      <c r="B250" s="142">
        <v>-1.0236</v>
      </c>
      <c r="C250" s="143">
        <f t="shared" si="18"/>
        <v>-0.010236</v>
      </c>
      <c r="D250" s="142">
        <f t="shared" si="19"/>
        <v>0.989764</v>
      </c>
      <c r="E250" s="145">
        <f t="shared" si="21"/>
        <v>-0.0329865268913834</v>
      </c>
      <c r="F250" s="145">
        <f t="shared" si="22"/>
        <v>-0.0562461823846069</v>
      </c>
      <c r="G250" s="145">
        <f t="shared" si="23"/>
        <v>-0.0759771320810078</v>
      </c>
      <c r="I250" s="71">
        <v>249</v>
      </c>
      <c r="J250" s="73">
        <f t="shared" si="20"/>
        <v>0.751</v>
      </c>
      <c r="K250" s="145">
        <v>-0.005141</v>
      </c>
      <c r="L250" s="145">
        <v>-0.0131543123615687</v>
      </c>
      <c r="M250" s="145">
        <v>-0.0165577904962498</v>
      </c>
      <c r="N250" s="145">
        <v>-0.0264097419257785</v>
      </c>
    </row>
    <row r="251" spans="1:14">
      <c r="A251" s="141">
        <v>42041</v>
      </c>
      <c r="B251" s="142">
        <v>-1.6194</v>
      </c>
      <c r="C251" s="143">
        <f t="shared" si="18"/>
        <v>-0.016194</v>
      </c>
      <c r="D251" s="142">
        <f t="shared" si="19"/>
        <v>0.983806</v>
      </c>
      <c r="E251" s="145">
        <f t="shared" si="21"/>
        <v>-0.0355139003419606</v>
      </c>
      <c r="F251" s="145">
        <f t="shared" si="22"/>
        <v>-0.0726004781548021</v>
      </c>
      <c r="G251" s="145">
        <f t="shared" si="23"/>
        <v>-0.0693506235191077</v>
      </c>
      <c r="I251" s="71">
        <v>250</v>
      </c>
      <c r="J251" s="73">
        <f t="shared" si="20"/>
        <v>0.75</v>
      </c>
      <c r="K251" s="145">
        <v>-0.005095</v>
      </c>
      <c r="L251" s="145">
        <v>-0.0131364868248154</v>
      </c>
      <c r="M251" s="145">
        <v>-0.0159790381620314</v>
      </c>
      <c r="N251" s="145">
        <v>-0.026335617924928</v>
      </c>
    </row>
    <row r="252" spans="1:14">
      <c r="A252" s="141">
        <v>42044</v>
      </c>
      <c r="B252" s="142">
        <v>1.0114</v>
      </c>
      <c r="C252" s="143">
        <f t="shared" si="18"/>
        <v>0.010114</v>
      </c>
      <c r="D252" s="142">
        <f t="shared" si="19"/>
        <v>1.010114</v>
      </c>
      <c r="E252" s="145">
        <f t="shared" si="21"/>
        <v>-0.00239620464663892</v>
      </c>
      <c r="F252" s="145">
        <f t="shared" si="22"/>
        <v>-0.0726335290707913</v>
      </c>
      <c r="G252" s="145">
        <f t="shared" si="23"/>
        <v>-0.056615435288466</v>
      </c>
      <c r="I252" s="71">
        <v>251</v>
      </c>
      <c r="J252" s="73">
        <f t="shared" si="20"/>
        <v>0.749</v>
      </c>
      <c r="K252" s="145">
        <v>-0.005092</v>
      </c>
      <c r="L252" s="145">
        <v>-0.0131291609598658</v>
      </c>
      <c r="M252" s="145">
        <v>-0.0159621456047652</v>
      </c>
      <c r="N252" s="145">
        <v>-0.0261861065182811</v>
      </c>
    </row>
    <row r="253" spans="1:14">
      <c r="A253" s="141">
        <v>42045</v>
      </c>
      <c r="B253" s="142">
        <v>1.8238</v>
      </c>
      <c r="C253" s="143">
        <f t="shared" si="18"/>
        <v>0.018238</v>
      </c>
      <c r="D253" s="142">
        <f t="shared" si="19"/>
        <v>1.018238</v>
      </c>
      <c r="E253" s="145">
        <f t="shared" si="21"/>
        <v>-0.00887207188567785</v>
      </c>
      <c r="F253" s="145">
        <f t="shared" si="22"/>
        <v>-0.0469896919418639</v>
      </c>
      <c r="G253" s="145">
        <f t="shared" si="23"/>
        <v>-0.0303476164203216</v>
      </c>
      <c r="I253" s="71">
        <v>252</v>
      </c>
      <c r="J253" s="73">
        <f t="shared" si="20"/>
        <v>0.748</v>
      </c>
      <c r="K253" s="145">
        <v>-0.005086</v>
      </c>
      <c r="L253" s="145">
        <v>-0.0129789088019117</v>
      </c>
      <c r="M253" s="145">
        <v>-0.0158944047420346</v>
      </c>
      <c r="N253" s="145">
        <v>-0.0261064115566129</v>
      </c>
    </row>
    <row r="254" spans="1:14">
      <c r="A254" s="141">
        <v>42046</v>
      </c>
      <c r="B254" s="142">
        <v>0.7978</v>
      </c>
      <c r="C254" s="143">
        <f t="shared" si="18"/>
        <v>0.007978</v>
      </c>
      <c r="D254" s="142">
        <f t="shared" si="19"/>
        <v>1.007978</v>
      </c>
      <c r="E254" s="145">
        <f t="shared" si="21"/>
        <v>0.00951288091584379</v>
      </c>
      <c r="F254" s="145">
        <f t="shared" si="22"/>
        <v>-0.0258685536227995</v>
      </c>
      <c r="G254" s="145">
        <f t="shared" si="23"/>
        <v>-0.0227407279280363</v>
      </c>
      <c r="I254" s="71">
        <v>253</v>
      </c>
      <c r="J254" s="73">
        <f t="shared" si="20"/>
        <v>0.747</v>
      </c>
      <c r="K254" s="145">
        <v>-0.00506</v>
      </c>
      <c r="L254" s="145">
        <v>-0.0129419045725975</v>
      </c>
      <c r="M254" s="145">
        <v>-0.0158800599061486</v>
      </c>
      <c r="N254" s="145">
        <v>-0.0259973496575815</v>
      </c>
    </row>
    <row r="255" spans="1:14">
      <c r="A255" s="141">
        <v>42047</v>
      </c>
      <c r="B255" s="142">
        <v>0.2548</v>
      </c>
      <c r="C255" s="143">
        <f t="shared" si="18"/>
        <v>0.002548</v>
      </c>
      <c r="D255" s="142">
        <f t="shared" si="19"/>
        <v>1.002548</v>
      </c>
      <c r="E255" s="145">
        <f t="shared" si="21"/>
        <v>0.0225519616155136</v>
      </c>
      <c r="F255" s="145">
        <f t="shared" si="22"/>
        <v>-0.0111784761641531</v>
      </c>
      <c r="G255" s="145">
        <f t="shared" si="23"/>
        <v>-0.0170008761995122</v>
      </c>
      <c r="I255" s="71">
        <v>254</v>
      </c>
      <c r="J255" s="73">
        <f t="shared" si="20"/>
        <v>0.746</v>
      </c>
      <c r="K255" s="145">
        <v>-0.005054</v>
      </c>
      <c r="L255" s="145">
        <v>-0.0128025220515511</v>
      </c>
      <c r="M255" s="145">
        <v>-0.0158546017885431</v>
      </c>
      <c r="N255" s="145">
        <v>-0.0259505113766774</v>
      </c>
    </row>
    <row r="256" spans="1:14">
      <c r="A256" s="141">
        <v>42048</v>
      </c>
      <c r="B256" s="142">
        <v>0.7829</v>
      </c>
      <c r="C256" s="143">
        <f t="shared" si="18"/>
        <v>0.007829</v>
      </c>
      <c r="D256" s="142">
        <f t="shared" si="19"/>
        <v>1.007829</v>
      </c>
      <c r="E256" s="145">
        <f t="shared" si="21"/>
        <v>0.0475210772479553</v>
      </c>
      <c r="F256" s="145">
        <f t="shared" si="22"/>
        <v>0.010319518104468</v>
      </c>
      <c r="G256" s="145">
        <f t="shared" si="23"/>
        <v>-0.037259120243877</v>
      </c>
      <c r="I256" s="71">
        <v>255</v>
      </c>
      <c r="J256" s="73">
        <f t="shared" si="20"/>
        <v>0.745</v>
      </c>
      <c r="K256" s="145">
        <v>-0.004951</v>
      </c>
      <c r="L256" s="145">
        <v>-0.0127719224501261</v>
      </c>
      <c r="M256" s="145">
        <v>-0.0158024969396383</v>
      </c>
      <c r="N256" s="145">
        <v>-0.0258881690662561</v>
      </c>
    </row>
    <row r="257" spans="1:14">
      <c r="A257" s="141">
        <v>42051</v>
      </c>
      <c r="B257" s="142">
        <v>0.8547</v>
      </c>
      <c r="C257" s="143">
        <f t="shared" si="18"/>
        <v>0.008547</v>
      </c>
      <c r="D257" s="142">
        <f t="shared" si="19"/>
        <v>1.008547</v>
      </c>
      <c r="E257" s="145">
        <f t="shared" si="21"/>
        <v>0.0458960472730736</v>
      </c>
      <c r="F257" s="145">
        <f t="shared" si="22"/>
        <v>0.0433898663046968</v>
      </c>
      <c r="G257" s="145">
        <f t="shared" si="23"/>
        <v>-0.0373173462282684</v>
      </c>
      <c r="I257" s="71">
        <v>256</v>
      </c>
      <c r="J257" s="73">
        <f t="shared" si="20"/>
        <v>0.744</v>
      </c>
      <c r="K257" s="145">
        <v>-0.004942</v>
      </c>
      <c r="L257" s="145">
        <v>-0.0127630459042185</v>
      </c>
      <c r="M257" s="145">
        <v>-0.015752657192006</v>
      </c>
      <c r="N257" s="145">
        <v>-0.0258604559297488</v>
      </c>
    </row>
    <row r="258" spans="1:14">
      <c r="A258" s="141">
        <v>42052</v>
      </c>
      <c r="B258" s="142">
        <v>0.6526</v>
      </c>
      <c r="C258" s="143">
        <f t="shared" si="18"/>
        <v>0.006526</v>
      </c>
      <c r="D258" s="142">
        <f t="shared" si="19"/>
        <v>1.006526</v>
      </c>
      <c r="E258" s="145">
        <f t="shared" si="21"/>
        <v>0.0338659182603456</v>
      </c>
      <c r="F258" s="145">
        <f t="shared" si="22"/>
        <v>0.0246933855133875</v>
      </c>
      <c r="G258" s="145">
        <f t="shared" si="23"/>
        <v>0.0498258578168751</v>
      </c>
      <c r="I258" s="71">
        <v>257</v>
      </c>
      <c r="J258" s="73">
        <f t="shared" si="20"/>
        <v>0.743</v>
      </c>
      <c r="K258" s="145">
        <v>-0.00492</v>
      </c>
      <c r="L258" s="145">
        <v>-0.012610806810573</v>
      </c>
      <c r="M258" s="145">
        <v>-0.0155965020801399</v>
      </c>
      <c r="N258" s="145">
        <v>-0.025669725763856</v>
      </c>
    </row>
    <row r="259" spans="1:14">
      <c r="A259" s="141">
        <v>42060</v>
      </c>
      <c r="B259" s="142">
        <v>-1.2376</v>
      </c>
      <c r="C259" s="143">
        <f t="shared" ref="C259:C322" si="24">B259/100</f>
        <v>-0.012376</v>
      </c>
      <c r="D259" s="142">
        <f t="shared" ref="D259:D322" si="25">C259+1</f>
        <v>0.987624</v>
      </c>
      <c r="E259" s="145">
        <f t="shared" si="21"/>
        <v>0.0129891660888983</v>
      </c>
      <c r="F259" s="145">
        <f t="shared" si="22"/>
        <v>0.0226256113949417</v>
      </c>
      <c r="G259" s="145">
        <f t="shared" si="23"/>
        <v>0.0242958320166498</v>
      </c>
      <c r="I259" s="71">
        <v>258</v>
      </c>
      <c r="J259" s="73">
        <f t="shared" ref="J259:J322" si="26">1-I259/COUNT($I$2:$I$2000)</f>
        <v>0.742</v>
      </c>
      <c r="K259" s="145">
        <v>-0.004871</v>
      </c>
      <c r="L259" s="145">
        <v>-0.0124212141969884</v>
      </c>
      <c r="M259" s="145">
        <v>-0.0155890608174429</v>
      </c>
      <c r="N259" s="145">
        <v>-0.0240149095911427</v>
      </c>
    </row>
    <row r="260" spans="1:14">
      <c r="A260" s="141">
        <v>42061</v>
      </c>
      <c r="B260" s="142">
        <v>2.5172</v>
      </c>
      <c r="C260" s="143">
        <f t="shared" si="24"/>
        <v>0.025172</v>
      </c>
      <c r="D260" s="142">
        <f t="shared" si="25"/>
        <v>1.025172</v>
      </c>
      <c r="E260" s="145">
        <f t="shared" si="21"/>
        <v>0.035848786669255</v>
      </c>
      <c r="F260" s="145">
        <f t="shared" si="22"/>
        <v>0.0592092087456961</v>
      </c>
      <c r="G260" s="145">
        <f t="shared" si="23"/>
        <v>0.0049077963465971</v>
      </c>
      <c r="I260" s="71">
        <v>259</v>
      </c>
      <c r="J260" s="73">
        <f t="shared" si="26"/>
        <v>0.741</v>
      </c>
      <c r="K260" s="145">
        <v>-0.004859</v>
      </c>
      <c r="L260" s="145">
        <v>-0.0123609327343774</v>
      </c>
      <c r="M260" s="145">
        <v>-0.0154092920265684</v>
      </c>
      <c r="N260" s="145">
        <v>-0.0239773943083941</v>
      </c>
    </row>
    <row r="261" spans="1:14">
      <c r="A261" s="141">
        <v>42062</v>
      </c>
      <c r="B261" s="142">
        <v>0.1836</v>
      </c>
      <c r="C261" s="143">
        <f t="shared" si="24"/>
        <v>0.001836</v>
      </c>
      <c r="D261" s="142">
        <f t="shared" si="25"/>
        <v>1.001836</v>
      </c>
      <c r="E261" s="145">
        <f t="shared" si="21"/>
        <v>0.0296891685410714</v>
      </c>
      <c r="F261" s="145">
        <f t="shared" si="22"/>
        <v>0.0786211070606946</v>
      </c>
      <c r="G261" s="145">
        <f t="shared" si="23"/>
        <v>0.00146806010750211</v>
      </c>
      <c r="I261" s="71">
        <v>260</v>
      </c>
      <c r="J261" s="73">
        <f t="shared" si="26"/>
        <v>0.74</v>
      </c>
      <c r="K261" s="145">
        <v>-0.004852</v>
      </c>
      <c r="L261" s="145">
        <v>-0.0120846313610216</v>
      </c>
      <c r="M261" s="145">
        <v>-0.0153359176665501</v>
      </c>
      <c r="N261" s="145">
        <v>-0.0238078632939829</v>
      </c>
    </row>
    <row r="262" spans="1:14">
      <c r="A262" s="141">
        <v>42065</v>
      </c>
      <c r="B262" s="142">
        <v>0.7955</v>
      </c>
      <c r="C262" s="143">
        <f t="shared" si="24"/>
        <v>0.007955</v>
      </c>
      <c r="D262" s="142">
        <f t="shared" si="25"/>
        <v>1.007955</v>
      </c>
      <c r="E262" s="145">
        <f t="shared" si="21"/>
        <v>0.0290847584463743</v>
      </c>
      <c r="F262" s="145">
        <f t="shared" si="22"/>
        <v>0.0763156811680286</v>
      </c>
      <c r="G262" s="145">
        <f t="shared" si="23"/>
        <v>0.0082701864602952</v>
      </c>
      <c r="I262" s="71">
        <v>261</v>
      </c>
      <c r="J262" s="73">
        <f t="shared" si="26"/>
        <v>0.739</v>
      </c>
      <c r="K262" s="145">
        <v>-0.004806</v>
      </c>
      <c r="L262" s="145">
        <v>-0.0120327180637347</v>
      </c>
      <c r="M262" s="145">
        <v>-0.0151688912499084</v>
      </c>
      <c r="N262" s="145">
        <v>-0.0235802495953864</v>
      </c>
    </row>
    <row r="263" spans="1:14">
      <c r="A263" s="141">
        <v>42066</v>
      </c>
      <c r="B263" s="142">
        <v>-2.5926</v>
      </c>
      <c r="C263" s="143">
        <f t="shared" si="24"/>
        <v>-0.025926</v>
      </c>
      <c r="D263" s="142">
        <f t="shared" si="25"/>
        <v>0.974074</v>
      </c>
      <c r="E263" s="145">
        <f t="shared" ref="E263:E326" si="27">PRODUCT(D259:D263)-1</f>
        <v>-0.0040945718253742</v>
      </c>
      <c r="F263" s="145">
        <f t="shared" si="22"/>
        <v>0.0296326800002222</v>
      </c>
      <c r="G263" s="145">
        <f t="shared" si="23"/>
        <v>-0.0277386788040136</v>
      </c>
      <c r="I263" s="71">
        <v>262</v>
      </c>
      <c r="J263" s="73">
        <f t="shared" si="26"/>
        <v>0.738</v>
      </c>
      <c r="K263" s="145">
        <v>-0.004744</v>
      </c>
      <c r="L263" s="145">
        <v>-0.0120299486329309</v>
      </c>
      <c r="M263" s="145">
        <v>-0.0151278444752018</v>
      </c>
      <c r="N263" s="145">
        <v>-0.0233781385246683</v>
      </c>
    </row>
    <row r="264" spans="1:14">
      <c r="A264" s="141">
        <v>42067</v>
      </c>
      <c r="B264" s="142">
        <v>0.6534</v>
      </c>
      <c r="C264" s="143">
        <f t="shared" si="24"/>
        <v>0.006534</v>
      </c>
      <c r="D264" s="142">
        <f t="shared" si="25"/>
        <v>1.006534</v>
      </c>
      <c r="E264" s="145">
        <f t="shared" si="27"/>
        <v>0.0149739923719139</v>
      </c>
      <c r="F264" s="145">
        <f t="shared" si="22"/>
        <v>0.0281576581347449</v>
      </c>
      <c r="G264" s="145">
        <f t="shared" si="23"/>
        <v>-0.0123379513032076</v>
      </c>
      <c r="I264" s="71">
        <v>263</v>
      </c>
      <c r="J264" s="73">
        <f t="shared" si="26"/>
        <v>0.737</v>
      </c>
      <c r="K264" s="145">
        <v>-0.004726</v>
      </c>
      <c r="L264" s="145">
        <v>-0.011958190260437</v>
      </c>
      <c r="M264" s="145">
        <v>-0.0149546669037033</v>
      </c>
      <c r="N264" s="145">
        <v>-0.0232157296719662</v>
      </c>
    </row>
    <row r="265" spans="1:14">
      <c r="A265" s="141">
        <v>42068</v>
      </c>
      <c r="B265" s="142">
        <v>-0.9765</v>
      </c>
      <c r="C265" s="143">
        <f t="shared" si="24"/>
        <v>-0.009765</v>
      </c>
      <c r="D265" s="142">
        <f t="shared" si="25"/>
        <v>0.990235</v>
      </c>
      <c r="E265" s="145">
        <f t="shared" si="27"/>
        <v>-0.0196154681005704</v>
      </c>
      <c r="F265" s="145">
        <f t="shared" si="22"/>
        <v>0.0155301278373297</v>
      </c>
      <c r="G265" s="145">
        <f t="shared" si="23"/>
        <v>-0.00821953367757544</v>
      </c>
      <c r="I265" s="71">
        <v>264</v>
      </c>
      <c r="J265" s="73">
        <f t="shared" si="26"/>
        <v>0.736</v>
      </c>
      <c r="K265" s="145">
        <v>-0.004709</v>
      </c>
      <c r="L265" s="145">
        <v>-0.0118418364474737</v>
      </c>
      <c r="M265" s="145">
        <v>-0.014939799787642</v>
      </c>
      <c r="N265" s="145">
        <v>-0.0231338183474381</v>
      </c>
    </row>
    <row r="266" spans="1:14">
      <c r="A266" s="141">
        <v>42069</v>
      </c>
      <c r="B266" s="142">
        <v>-0.5098</v>
      </c>
      <c r="C266" s="143">
        <f t="shared" si="24"/>
        <v>-0.005098</v>
      </c>
      <c r="D266" s="142">
        <f t="shared" si="25"/>
        <v>0.994902</v>
      </c>
      <c r="E266" s="145">
        <f t="shared" si="27"/>
        <v>-0.0264009962151426</v>
      </c>
      <c r="F266" s="145">
        <f t="shared" si="22"/>
        <v>0.00250434869964522</v>
      </c>
      <c r="G266" s="145">
        <f t="shared" si="23"/>
        <v>-0.000941251181980185</v>
      </c>
      <c r="I266" s="71">
        <v>265</v>
      </c>
      <c r="J266" s="73">
        <f t="shared" si="26"/>
        <v>0.735</v>
      </c>
      <c r="K266" s="145">
        <v>-0.004701</v>
      </c>
      <c r="L266" s="145">
        <v>-0.0114859281578011</v>
      </c>
      <c r="M266" s="145">
        <v>-0.0148525926721012</v>
      </c>
      <c r="N266" s="145">
        <v>-0.0230433936493404</v>
      </c>
    </row>
    <row r="267" spans="1:14">
      <c r="A267" s="141">
        <v>42072</v>
      </c>
      <c r="B267" s="142">
        <v>1.7027</v>
      </c>
      <c r="C267" s="143">
        <f t="shared" si="24"/>
        <v>0.017027</v>
      </c>
      <c r="D267" s="142">
        <f t="shared" si="25"/>
        <v>1.017027</v>
      </c>
      <c r="E267" s="145">
        <f t="shared" si="27"/>
        <v>-0.0176382139854437</v>
      </c>
      <c r="F267" s="145">
        <f t="shared" si="22"/>
        <v>0.0109335412677383</v>
      </c>
      <c r="G267" s="145">
        <f t="shared" si="23"/>
        <v>0.0300955024961311</v>
      </c>
      <c r="I267" s="71">
        <v>266</v>
      </c>
      <c r="J267" s="73">
        <f t="shared" si="26"/>
        <v>0.734</v>
      </c>
      <c r="K267" s="145">
        <v>-0.004696</v>
      </c>
      <c r="L267" s="145">
        <v>-0.011437399237009</v>
      </c>
      <c r="M267" s="145">
        <v>-0.0146492856114763</v>
      </c>
      <c r="N267" s="145">
        <v>-0.0230417724661852</v>
      </c>
    </row>
    <row r="268" spans="1:14">
      <c r="A268" s="141">
        <v>42073</v>
      </c>
      <c r="B268" s="142">
        <v>-0.4845</v>
      </c>
      <c r="C268" s="143">
        <f t="shared" si="24"/>
        <v>-0.004845</v>
      </c>
      <c r="D268" s="142">
        <f t="shared" si="25"/>
        <v>0.995155</v>
      </c>
      <c r="E268" s="145">
        <f t="shared" si="27"/>
        <v>0.00362215104942321</v>
      </c>
      <c r="F268" s="145">
        <f t="shared" ref="F268:F331" si="28">PRODUCT(D259:D268)-1</f>
        <v>-0.000487251933585342</v>
      </c>
      <c r="G268" s="145">
        <f t="shared" si="23"/>
        <v>0.0496873170648799</v>
      </c>
      <c r="I268" s="71">
        <v>267</v>
      </c>
      <c r="J268" s="73">
        <f t="shared" si="26"/>
        <v>0.733</v>
      </c>
      <c r="K268" s="145">
        <v>-0.004674</v>
      </c>
      <c r="L268" s="145">
        <v>-0.0113645310293721</v>
      </c>
      <c r="M268" s="145">
        <v>-0.0146225518720708</v>
      </c>
      <c r="N268" s="145">
        <v>-0.0230391615342727</v>
      </c>
    </row>
    <row r="269" spans="1:14">
      <c r="A269" s="141">
        <v>42074</v>
      </c>
      <c r="B269" s="142">
        <v>0.1148</v>
      </c>
      <c r="C269" s="143">
        <f t="shared" si="24"/>
        <v>0.001148</v>
      </c>
      <c r="D269" s="142">
        <f t="shared" si="25"/>
        <v>1.001148</v>
      </c>
      <c r="E269" s="145">
        <f t="shared" si="27"/>
        <v>-0.00174826754105906</v>
      </c>
      <c r="F269" s="145">
        <f t="shared" si="28"/>
        <v>0.013199546286031</v>
      </c>
      <c r="G269" s="145">
        <f t="shared" si="23"/>
        <v>0.0253698765086927</v>
      </c>
      <c r="I269" s="71">
        <v>268</v>
      </c>
      <c r="J269" s="73">
        <f t="shared" si="26"/>
        <v>0.732</v>
      </c>
      <c r="K269" s="145">
        <v>-0.004632</v>
      </c>
      <c r="L269" s="145">
        <v>-0.0112858561177692</v>
      </c>
      <c r="M269" s="145">
        <v>-0.0145478561311261</v>
      </c>
      <c r="N269" s="145">
        <v>-0.0229798873683484</v>
      </c>
    </row>
    <row r="270" spans="1:14">
      <c r="A270" s="141">
        <v>42075</v>
      </c>
      <c r="B270" s="142">
        <v>1.9347</v>
      </c>
      <c r="C270" s="143">
        <f t="shared" si="24"/>
        <v>0.019347</v>
      </c>
      <c r="D270" s="142">
        <f t="shared" si="25"/>
        <v>1.019347</v>
      </c>
      <c r="E270" s="145">
        <f t="shared" si="27"/>
        <v>0.0275994170341629</v>
      </c>
      <c r="F270" s="145">
        <f t="shared" si="28"/>
        <v>0.00744257344916455</v>
      </c>
      <c r="G270" s="145">
        <f t="shared" si="23"/>
        <v>0.0561696927505642</v>
      </c>
      <c r="I270" s="71">
        <v>269</v>
      </c>
      <c r="J270" s="73">
        <f t="shared" si="26"/>
        <v>0.731</v>
      </c>
      <c r="K270" s="145">
        <v>-0.004617</v>
      </c>
      <c r="L270" s="145">
        <v>-0.0111674476212043</v>
      </c>
      <c r="M270" s="145">
        <v>-0.0145375394878544</v>
      </c>
      <c r="N270" s="145">
        <v>-0.022919860164352</v>
      </c>
    </row>
    <row r="271" spans="1:14">
      <c r="A271" s="141">
        <v>42076</v>
      </c>
      <c r="B271" s="142">
        <v>0.6906</v>
      </c>
      <c r="C271" s="143">
        <f t="shared" si="24"/>
        <v>0.006906</v>
      </c>
      <c r="D271" s="142">
        <f t="shared" si="25"/>
        <v>1.006906</v>
      </c>
      <c r="E271" s="145">
        <f t="shared" si="27"/>
        <v>0.0399979280453762</v>
      </c>
      <c r="F271" s="145">
        <f t="shared" si="28"/>
        <v>0.012540946683294</v>
      </c>
      <c r="G271" s="145">
        <f t="shared" si="23"/>
        <v>0.0744617915469745</v>
      </c>
      <c r="I271" s="71">
        <v>270</v>
      </c>
      <c r="J271" s="73">
        <f t="shared" si="26"/>
        <v>0.73</v>
      </c>
      <c r="K271" s="145">
        <v>-0.004563</v>
      </c>
      <c r="L271" s="145">
        <v>-0.0111145069564593</v>
      </c>
      <c r="M271" s="145">
        <v>-0.0144815486584657</v>
      </c>
      <c r="N271" s="145">
        <v>-0.0224177930404651</v>
      </c>
    </row>
    <row r="272" spans="1:14">
      <c r="A272" s="141">
        <v>42079</v>
      </c>
      <c r="B272" s="142">
        <v>2.4329</v>
      </c>
      <c r="C272" s="143">
        <f t="shared" si="24"/>
        <v>0.024329</v>
      </c>
      <c r="D272" s="142">
        <f t="shared" si="25"/>
        <v>1.024329</v>
      </c>
      <c r="E272" s="145">
        <f t="shared" si="27"/>
        <v>0.0474648535749713</v>
      </c>
      <c r="F272" s="145">
        <f t="shared" si="28"/>
        <v>0.0289894443453844</v>
      </c>
      <c r="G272" s="145">
        <f t="shared" si="23"/>
        <v>0.118718906444484</v>
      </c>
      <c r="I272" s="71">
        <v>271</v>
      </c>
      <c r="J272" s="73">
        <f t="shared" si="26"/>
        <v>0.729</v>
      </c>
      <c r="K272" s="145">
        <v>-0.004535</v>
      </c>
      <c r="L272" s="145">
        <v>-0.0110048342443303</v>
      </c>
      <c r="M272" s="145">
        <v>-0.0144073997122003</v>
      </c>
      <c r="N272" s="145">
        <v>-0.0219043731753201</v>
      </c>
    </row>
    <row r="273" spans="1:14">
      <c r="A273" s="141">
        <v>42080</v>
      </c>
      <c r="B273" s="142">
        <v>1.3884</v>
      </c>
      <c r="C273" s="143">
        <f t="shared" si="24"/>
        <v>0.013884</v>
      </c>
      <c r="D273" s="142">
        <f t="shared" si="25"/>
        <v>1.013884</v>
      </c>
      <c r="E273" s="145">
        <f t="shared" si="27"/>
        <v>0.0671783346333046</v>
      </c>
      <c r="F273" s="145">
        <f t="shared" si="28"/>
        <v>0.0710438157580184</v>
      </c>
      <c r="G273" s="145">
        <f t="shared" si="23"/>
        <v>0.122894247324122</v>
      </c>
      <c r="I273" s="71">
        <v>272</v>
      </c>
      <c r="J273" s="73">
        <f t="shared" si="26"/>
        <v>0.728</v>
      </c>
      <c r="K273" s="145">
        <v>-0.00448</v>
      </c>
      <c r="L273" s="145">
        <v>-0.010977491148193</v>
      </c>
      <c r="M273" s="145">
        <v>-0.0144010457658015</v>
      </c>
      <c r="N273" s="145">
        <v>-0.0218429654635848</v>
      </c>
    </row>
    <row r="274" spans="1:14">
      <c r="A274" s="141">
        <v>42081</v>
      </c>
      <c r="B274" s="142">
        <v>2.3671</v>
      </c>
      <c r="C274" s="143">
        <f t="shared" si="24"/>
        <v>0.023671</v>
      </c>
      <c r="D274" s="142">
        <f t="shared" si="25"/>
        <v>1.023671</v>
      </c>
      <c r="E274" s="145">
        <f t="shared" si="27"/>
        <v>0.0911868305109829</v>
      </c>
      <c r="F274" s="145">
        <f t="shared" si="28"/>
        <v>0.0892791439939695</v>
      </c>
      <c r="G274" s="145">
        <f t="shared" si="23"/>
        <v>0.128885660378548</v>
      </c>
      <c r="I274" s="71">
        <v>273</v>
      </c>
      <c r="J274" s="73">
        <f t="shared" si="26"/>
        <v>0.727</v>
      </c>
      <c r="K274" s="145">
        <v>-0.004473</v>
      </c>
      <c r="L274" s="145">
        <v>-0.0109430114870517</v>
      </c>
      <c r="M274" s="145">
        <v>-0.0143412968552293</v>
      </c>
      <c r="N274" s="145">
        <v>-0.0213193285384403</v>
      </c>
    </row>
    <row r="275" spans="1:14">
      <c r="A275" s="141">
        <v>42082</v>
      </c>
      <c r="B275" s="142">
        <v>-0.1642</v>
      </c>
      <c r="C275" s="143">
        <f t="shared" si="24"/>
        <v>-0.001642</v>
      </c>
      <c r="D275" s="142">
        <f t="shared" si="25"/>
        <v>0.998358</v>
      </c>
      <c r="E275" s="145">
        <f t="shared" si="27"/>
        <v>0.0687186029245035</v>
      </c>
      <c r="F275" s="145">
        <f t="shared" si="28"/>
        <v>0.0982146133387847</v>
      </c>
      <c r="G275" s="145">
        <f t="shared" si="23"/>
        <v>0.118111734704732</v>
      </c>
      <c r="I275" s="71">
        <v>274</v>
      </c>
      <c r="J275" s="73">
        <f t="shared" si="26"/>
        <v>0.726</v>
      </c>
      <c r="K275" s="145">
        <v>-0.004424</v>
      </c>
      <c r="L275" s="145">
        <v>-0.0108679322502687</v>
      </c>
      <c r="M275" s="145">
        <v>-0.0143295407802447</v>
      </c>
      <c r="N275" s="145">
        <v>-0.0210502984560452</v>
      </c>
    </row>
    <row r="276" spans="1:14">
      <c r="A276" s="141">
        <v>42083</v>
      </c>
      <c r="B276" s="142">
        <v>1.376</v>
      </c>
      <c r="C276" s="143">
        <f t="shared" si="24"/>
        <v>0.01376</v>
      </c>
      <c r="D276" s="142">
        <f t="shared" si="25"/>
        <v>1.01376</v>
      </c>
      <c r="E276" s="145">
        <f t="shared" si="27"/>
        <v>0.0759933607513952</v>
      </c>
      <c r="F276" s="145">
        <f t="shared" si="28"/>
        <v>0.119030865772032</v>
      </c>
      <c r="G276" s="145">
        <f t="shared" si="23"/>
        <v>0.130616142243832</v>
      </c>
      <c r="I276" s="71">
        <v>275</v>
      </c>
      <c r="J276" s="73">
        <f t="shared" si="26"/>
        <v>0.725</v>
      </c>
      <c r="K276" s="145">
        <v>-0.004377</v>
      </c>
      <c r="L276" s="145">
        <v>-0.0108467667951949</v>
      </c>
      <c r="M276" s="145">
        <v>-0.0143239638821224</v>
      </c>
      <c r="N276" s="145">
        <v>-0.0209951112839074</v>
      </c>
    </row>
    <row r="277" spans="1:14">
      <c r="A277" s="141">
        <v>42086</v>
      </c>
      <c r="B277" s="142">
        <v>2.042</v>
      </c>
      <c r="C277" s="143">
        <f t="shared" si="24"/>
        <v>0.02042</v>
      </c>
      <c r="D277" s="142">
        <f t="shared" si="25"/>
        <v>1.02042</v>
      </c>
      <c r="E277" s="145">
        <f t="shared" si="27"/>
        <v>0.0718872014537699</v>
      </c>
      <c r="F277" s="145">
        <f t="shared" si="28"/>
        <v>0.122764170519659</v>
      </c>
      <c r="G277" s="145">
        <f t="shared" si="23"/>
        <v>0.144741145440795</v>
      </c>
      <c r="I277" s="71">
        <v>276</v>
      </c>
      <c r="J277" s="73">
        <f t="shared" si="26"/>
        <v>0.724</v>
      </c>
      <c r="K277" s="145">
        <v>-0.004371</v>
      </c>
      <c r="L277" s="145">
        <v>-0.0108254978211688</v>
      </c>
      <c r="M277" s="145">
        <v>-0.0141017252801235</v>
      </c>
      <c r="N277" s="145">
        <v>-0.0209763200265843</v>
      </c>
    </row>
    <row r="278" spans="1:14">
      <c r="A278" s="141">
        <v>42087</v>
      </c>
      <c r="B278" s="142">
        <v>0.0248</v>
      </c>
      <c r="C278" s="143">
        <f t="shared" si="24"/>
        <v>0.000248</v>
      </c>
      <c r="D278" s="142">
        <f t="shared" si="25"/>
        <v>1.000248</v>
      </c>
      <c r="E278" s="145">
        <f t="shared" si="27"/>
        <v>0.0574711007173709</v>
      </c>
      <c r="F278" s="145">
        <f t="shared" si="28"/>
        <v>0.128510248186411</v>
      </c>
      <c r="G278" s="145">
        <f t="shared" si="23"/>
        <v>0.135321448821784</v>
      </c>
      <c r="I278" s="71">
        <v>277</v>
      </c>
      <c r="J278" s="73">
        <f t="shared" si="26"/>
        <v>0.723</v>
      </c>
      <c r="K278" s="145">
        <v>-0.004351</v>
      </c>
      <c r="L278" s="145">
        <v>-0.0107831803947586</v>
      </c>
      <c r="M278" s="145">
        <v>-0.0140398572592501</v>
      </c>
      <c r="N278" s="145">
        <v>-0.0209501174136593</v>
      </c>
    </row>
    <row r="279" spans="1:14">
      <c r="A279" s="141">
        <v>42088</v>
      </c>
      <c r="B279" s="142">
        <v>-0.8214</v>
      </c>
      <c r="C279" s="143">
        <f t="shared" si="24"/>
        <v>-0.008214</v>
      </c>
      <c r="D279" s="142">
        <f t="shared" si="25"/>
        <v>0.991786</v>
      </c>
      <c r="E279" s="145">
        <f t="shared" si="27"/>
        <v>0.0245333052280259</v>
      </c>
      <c r="F279" s="145">
        <f t="shared" si="28"/>
        <v>0.117957250084711</v>
      </c>
      <c r="G279" s="145">
        <f t="shared" ref="G279:G342" si="29">PRODUCT(D259:D279)-1</f>
        <v>0.118695312829635</v>
      </c>
      <c r="I279" s="71">
        <v>278</v>
      </c>
      <c r="J279" s="73">
        <f t="shared" si="26"/>
        <v>0.722</v>
      </c>
      <c r="K279" s="145">
        <v>-0.00435</v>
      </c>
      <c r="L279" s="145">
        <v>-0.0107794200733966</v>
      </c>
      <c r="M279" s="145">
        <v>-0.0139482962703118</v>
      </c>
      <c r="N279" s="145">
        <v>-0.020624562617361</v>
      </c>
    </row>
    <row r="280" spans="1:14">
      <c r="A280" s="141">
        <v>42089</v>
      </c>
      <c r="B280" s="142">
        <v>0.2433</v>
      </c>
      <c r="C280" s="143">
        <f t="shared" si="24"/>
        <v>0.002433</v>
      </c>
      <c r="D280" s="142">
        <f t="shared" si="25"/>
        <v>1.002433</v>
      </c>
      <c r="E280" s="145">
        <f t="shared" si="27"/>
        <v>0.0287151450277812</v>
      </c>
      <c r="F280" s="145">
        <f t="shared" si="28"/>
        <v>0.0994070126013677</v>
      </c>
      <c r="G280" s="145">
        <f t="shared" si="29"/>
        <v>0.135469671176227</v>
      </c>
      <c r="I280" s="71">
        <v>279</v>
      </c>
      <c r="J280" s="73">
        <f t="shared" si="26"/>
        <v>0.721</v>
      </c>
      <c r="K280" s="145">
        <v>-0.00431</v>
      </c>
      <c r="L280" s="145">
        <v>-0.0106742088397331</v>
      </c>
      <c r="M280" s="145">
        <v>-0.0139340938872579</v>
      </c>
      <c r="N280" s="145">
        <v>-0.0206164180742703</v>
      </c>
    </row>
    <row r="281" spans="1:14">
      <c r="A281" s="141">
        <v>42090</v>
      </c>
      <c r="B281" s="142">
        <v>0.5493</v>
      </c>
      <c r="C281" s="143">
        <f t="shared" si="24"/>
        <v>0.005493</v>
      </c>
      <c r="D281" s="142">
        <f t="shared" si="25"/>
        <v>1.005493</v>
      </c>
      <c r="E281" s="145">
        <f t="shared" si="27"/>
        <v>0.020326188959338</v>
      </c>
      <c r="F281" s="145">
        <f t="shared" si="28"/>
        <v>0.0978642051210212</v>
      </c>
      <c r="G281" s="145">
        <f t="shared" si="29"/>
        <v>0.113673418782408</v>
      </c>
      <c r="I281" s="71">
        <v>280</v>
      </c>
      <c r="J281" s="73">
        <f t="shared" si="26"/>
        <v>0.72</v>
      </c>
      <c r="K281" s="145">
        <v>-0.004298</v>
      </c>
      <c r="L281" s="145">
        <v>-0.010667061588745</v>
      </c>
      <c r="M281" s="145">
        <v>-0.0138996954096852</v>
      </c>
      <c r="N281" s="145">
        <v>-0.0205831225512805</v>
      </c>
    </row>
    <row r="282" spans="1:14">
      <c r="A282" s="141">
        <v>42093</v>
      </c>
      <c r="B282" s="142">
        <v>2.9328</v>
      </c>
      <c r="C282" s="143">
        <f t="shared" si="24"/>
        <v>0.029328</v>
      </c>
      <c r="D282" s="142">
        <f t="shared" si="25"/>
        <v>1.029328</v>
      </c>
      <c r="E282" s="145">
        <f t="shared" si="27"/>
        <v>0.0292333700134626</v>
      </c>
      <c r="F282" s="145">
        <f t="shared" si="28"/>
        <v>0.103222076626563</v>
      </c>
      <c r="G282" s="145">
        <f t="shared" si="29"/>
        <v>0.144234418416246</v>
      </c>
      <c r="I282" s="71">
        <v>281</v>
      </c>
      <c r="J282" s="73">
        <f t="shared" si="26"/>
        <v>0.719</v>
      </c>
      <c r="K282" s="145">
        <v>-0.004287</v>
      </c>
      <c r="L282" s="145">
        <v>-0.0105855438367873</v>
      </c>
      <c r="M282" s="145">
        <v>-0.0138455598836056</v>
      </c>
      <c r="N282" s="145">
        <v>-0.0205767065239781</v>
      </c>
    </row>
    <row r="283" spans="1:14">
      <c r="A283" s="141">
        <v>42094</v>
      </c>
      <c r="B283" s="142">
        <v>-0.9044</v>
      </c>
      <c r="C283" s="143">
        <f t="shared" si="24"/>
        <v>-0.009044</v>
      </c>
      <c r="D283" s="142">
        <f t="shared" si="25"/>
        <v>0.990956</v>
      </c>
      <c r="E283" s="145">
        <f t="shared" si="27"/>
        <v>0.0196721047330868</v>
      </c>
      <c r="F283" s="145">
        <f t="shared" si="28"/>
        <v>0.0782737829628957</v>
      </c>
      <c r="G283" s="145">
        <f t="shared" si="29"/>
        <v>0.124937087802619</v>
      </c>
      <c r="I283" s="71">
        <v>282</v>
      </c>
      <c r="J283" s="73">
        <f t="shared" si="26"/>
        <v>0.718</v>
      </c>
      <c r="K283" s="145">
        <v>-0.004247</v>
      </c>
      <c r="L283" s="145">
        <v>-0.0105608351459848</v>
      </c>
      <c r="M283" s="145">
        <v>-0.013759275026748</v>
      </c>
      <c r="N283" s="145">
        <v>-0.0203096723350294</v>
      </c>
    </row>
    <row r="284" spans="1:14">
      <c r="A284" s="141">
        <v>42095</v>
      </c>
      <c r="B284" s="142">
        <v>1.7943</v>
      </c>
      <c r="C284" s="143">
        <f t="shared" si="24"/>
        <v>0.017943</v>
      </c>
      <c r="D284" s="142">
        <f t="shared" si="25"/>
        <v>1.017943</v>
      </c>
      <c r="E284" s="145">
        <f t="shared" si="27"/>
        <v>0.0465645626257203</v>
      </c>
      <c r="F284" s="145">
        <f t="shared" si="28"/>
        <v>0.0722402504814528</v>
      </c>
      <c r="G284" s="145">
        <f t="shared" si="29"/>
        <v>0.175600451268653</v>
      </c>
      <c r="I284" s="71">
        <v>283</v>
      </c>
      <c r="J284" s="73">
        <f t="shared" si="26"/>
        <v>0.717</v>
      </c>
      <c r="K284" s="145">
        <v>-0.004227</v>
      </c>
      <c r="L284" s="145">
        <v>-0.0104233749678119</v>
      </c>
      <c r="M284" s="145">
        <v>-0.0136578466920834</v>
      </c>
      <c r="N284" s="145">
        <v>-0.0202051886981138</v>
      </c>
    </row>
    <row r="285" spans="1:14">
      <c r="A285" s="141">
        <v>42096</v>
      </c>
      <c r="B285" s="142">
        <v>0.0214</v>
      </c>
      <c r="C285" s="143">
        <f t="shared" si="24"/>
        <v>0.000214</v>
      </c>
      <c r="D285" s="142">
        <f t="shared" si="25"/>
        <v>1.000214</v>
      </c>
      <c r="E285" s="145">
        <f t="shared" si="27"/>
        <v>0.0442478723686495</v>
      </c>
      <c r="F285" s="145">
        <f t="shared" si="28"/>
        <v>0.0742336014686673</v>
      </c>
      <c r="G285" s="145">
        <f t="shared" si="29"/>
        <v>0.168218887553947</v>
      </c>
      <c r="I285" s="71">
        <v>284</v>
      </c>
      <c r="J285" s="73">
        <f t="shared" si="26"/>
        <v>0.716</v>
      </c>
      <c r="K285" s="145">
        <v>-0.004188</v>
      </c>
      <c r="L285" s="145">
        <v>-0.0103944891194138</v>
      </c>
      <c r="M285" s="145">
        <v>-0.0136468645519697</v>
      </c>
      <c r="N285" s="145">
        <v>-0.0201097563163276</v>
      </c>
    </row>
    <row r="286" spans="1:14">
      <c r="A286" s="141">
        <v>42097</v>
      </c>
      <c r="B286" s="142">
        <v>1.1094</v>
      </c>
      <c r="C286" s="143">
        <f t="shared" si="24"/>
        <v>0.011094</v>
      </c>
      <c r="D286" s="142">
        <f t="shared" si="25"/>
        <v>1.011094</v>
      </c>
      <c r="E286" s="145">
        <f t="shared" si="27"/>
        <v>0.0500647525787918</v>
      </c>
      <c r="F286" s="145">
        <f t="shared" si="28"/>
        <v>0.071408567159249</v>
      </c>
      <c r="G286" s="145">
        <f t="shared" si="29"/>
        <v>0.192827064174131</v>
      </c>
      <c r="I286" s="71">
        <v>285</v>
      </c>
      <c r="J286" s="73">
        <f t="shared" si="26"/>
        <v>0.715</v>
      </c>
      <c r="K286" s="145">
        <v>-0.004166</v>
      </c>
      <c r="L286" s="145">
        <v>-0.0102552573139741</v>
      </c>
      <c r="M286" s="145">
        <v>-0.0136220327897808</v>
      </c>
      <c r="N286" s="145">
        <v>-0.0197997771597174</v>
      </c>
    </row>
    <row r="287" spans="1:14">
      <c r="A287" s="141">
        <v>42101</v>
      </c>
      <c r="B287" s="142">
        <v>2.1461</v>
      </c>
      <c r="C287" s="143">
        <f t="shared" si="24"/>
        <v>0.021461</v>
      </c>
      <c r="D287" s="142">
        <f t="shared" si="25"/>
        <v>1.021461</v>
      </c>
      <c r="E287" s="145">
        <f t="shared" si="27"/>
        <v>0.0420392646793688</v>
      </c>
      <c r="F287" s="145">
        <f t="shared" si="28"/>
        <v>0.0725015840722971</v>
      </c>
      <c r="G287" s="145">
        <f t="shared" si="29"/>
        <v>0.224669691887615</v>
      </c>
      <c r="I287" s="71">
        <v>286</v>
      </c>
      <c r="J287" s="73">
        <f t="shared" si="26"/>
        <v>0.714</v>
      </c>
      <c r="K287" s="145">
        <v>-0.004166</v>
      </c>
      <c r="L287" s="145">
        <v>-0.0101236403120749</v>
      </c>
      <c r="M287" s="145">
        <v>-0.0134164727648605</v>
      </c>
      <c r="N287" s="145">
        <v>-0.0195223590544061</v>
      </c>
    </row>
    <row r="288" spans="1:14">
      <c r="A288" s="141">
        <v>42102</v>
      </c>
      <c r="B288" s="142">
        <v>0.8394</v>
      </c>
      <c r="C288" s="143">
        <f t="shared" si="24"/>
        <v>0.008394</v>
      </c>
      <c r="D288" s="142">
        <f t="shared" si="25"/>
        <v>1.008394</v>
      </c>
      <c r="E288" s="145">
        <f t="shared" si="27"/>
        <v>0.0603761844795203</v>
      </c>
      <c r="F288" s="145">
        <f t="shared" si="28"/>
        <v>0.0812360158370722</v>
      </c>
      <c r="G288" s="145">
        <f t="shared" si="29"/>
        <v>0.214274123775789</v>
      </c>
      <c r="I288" s="71">
        <v>287</v>
      </c>
      <c r="J288" s="73">
        <f t="shared" si="26"/>
        <v>0.713</v>
      </c>
      <c r="K288" s="145">
        <v>-0.004147</v>
      </c>
      <c r="L288" s="145">
        <v>-0.0100555016037432</v>
      </c>
      <c r="M288" s="145">
        <v>-0.0134094269842787</v>
      </c>
      <c r="N288" s="145">
        <v>-0.019522196103223</v>
      </c>
    </row>
    <row r="289" spans="1:14">
      <c r="A289" s="141">
        <v>42103</v>
      </c>
      <c r="B289" s="142">
        <v>-0.7837</v>
      </c>
      <c r="C289" s="143">
        <f t="shared" si="24"/>
        <v>-0.007837</v>
      </c>
      <c r="D289" s="142">
        <f t="shared" si="25"/>
        <v>0.992163</v>
      </c>
      <c r="E289" s="145">
        <f t="shared" si="27"/>
        <v>0.0335215393413524</v>
      </c>
      <c r="F289" s="145">
        <f t="shared" si="28"/>
        <v>0.0816470177850432</v>
      </c>
      <c r="G289" s="145">
        <f t="shared" si="29"/>
        <v>0.210623327489445</v>
      </c>
      <c r="I289" s="71">
        <v>288</v>
      </c>
      <c r="J289" s="73">
        <f t="shared" si="26"/>
        <v>0.712</v>
      </c>
      <c r="K289" s="145">
        <v>-0.00412</v>
      </c>
      <c r="L289" s="145">
        <v>-0.0100395062409068</v>
      </c>
      <c r="M289" s="145">
        <v>-0.0133533342247376</v>
      </c>
      <c r="N289" s="145">
        <v>-0.019409199778252</v>
      </c>
    </row>
    <row r="290" spans="1:14">
      <c r="A290" s="141">
        <v>42104</v>
      </c>
      <c r="B290" s="142">
        <v>1.9304</v>
      </c>
      <c r="C290" s="143">
        <f t="shared" si="24"/>
        <v>0.019304</v>
      </c>
      <c r="D290" s="142">
        <f t="shared" si="25"/>
        <v>1.019304</v>
      </c>
      <c r="E290" s="145">
        <f t="shared" si="27"/>
        <v>0.0532472442265335</v>
      </c>
      <c r="F290" s="145">
        <f t="shared" si="28"/>
        <v>0.0998511938617006</v>
      </c>
      <c r="G290" s="145">
        <f t="shared" si="29"/>
        <v>0.232578200429209</v>
      </c>
      <c r="I290" s="71">
        <v>289</v>
      </c>
      <c r="J290" s="73">
        <f t="shared" si="26"/>
        <v>0.711</v>
      </c>
      <c r="K290" s="145">
        <v>-0.004113</v>
      </c>
      <c r="L290" s="145">
        <v>-0.00999977014080455</v>
      </c>
      <c r="M290" s="145">
        <v>-0.0132300221349532</v>
      </c>
      <c r="N290" s="145">
        <v>-0.0193739321000962</v>
      </c>
    </row>
    <row r="291" spans="1:14">
      <c r="A291" s="141">
        <v>42107</v>
      </c>
      <c r="B291" s="142">
        <v>1.7645</v>
      </c>
      <c r="C291" s="143">
        <f t="shared" si="24"/>
        <v>0.017645</v>
      </c>
      <c r="D291" s="142">
        <f t="shared" si="25"/>
        <v>1.017645</v>
      </c>
      <c r="E291" s="145">
        <f t="shared" si="27"/>
        <v>0.0600713601810619</v>
      </c>
      <c r="F291" s="145">
        <f t="shared" si="28"/>
        <v>0.11314357054439</v>
      </c>
      <c r="G291" s="145">
        <f t="shared" si="29"/>
        <v>0.230520169064883</v>
      </c>
      <c r="I291" s="71">
        <v>290</v>
      </c>
      <c r="J291" s="73">
        <f t="shared" si="26"/>
        <v>0.71</v>
      </c>
      <c r="K291" s="145">
        <v>-0.004101</v>
      </c>
      <c r="L291" s="145">
        <v>-0.00999082671990037</v>
      </c>
      <c r="M291" s="145">
        <v>-0.0131106291024183</v>
      </c>
      <c r="N291" s="145">
        <v>-0.0191660122532155</v>
      </c>
    </row>
    <row r="292" spans="1:14">
      <c r="A292" s="141">
        <v>42108</v>
      </c>
      <c r="B292" s="142">
        <v>0.387</v>
      </c>
      <c r="C292" s="143">
        <f t="shared" si="24"/>
        <v>0.00387</v>
      </c>
      <c r="D292" s="142">
        <f t="shared" si="25"/>
        <v>1.00387</v>
      </c>
      <c r="E292" s="145">
        <f t="shared" si="27"/>
        <v>0.0418154352882418</v>
      </c>
      <c r="F292" s="145">
        <f t="shared" si="28"/>
        <v>0.0856125901193758</v>
      </c>
      <c r="G292" s="145">
        <f t="shared" si="29"/>
        <v>0.226809932723773</v>
      </c>
      <c r="I292" s="71">
        <v>291</v>
      </c>
      <c r="J292" s="73">
        <f t="shared" si="26"/>
        <v>0.709</v>
      </c>
      <c r="K292" s="145">
        <v>-0.004097</v>
      </c>
      <c r="L292" s="145">
        <v>-0.00998616484498505</v>
      </c>
      <c r="M292" s="145">
        <v>-0.0129336055862016</v>
      </c>
      <c r="N292" s="145">
        <v>-0.0190107045610538</v>
      </c>
    </row>
    <row r="293" spans="1:14">
      <c r="A293" s="141">
        <v>42109</v>
      </c>
      <c r="B293" s="142">
        <v>-1.2994</v>
      </c>
      <c r="C293" s="143">
        <f t="shared" si="24"/>
        <v>-0.012994</v>
      </c>
      <c r="D293" s="142">
        <f t="shared" si="25"/>
        <v>0.987006</v>
      </c>
      <c r="E293" s="145">
        <f t="shared" si="27"/>
        <v>0.0197185678634604</v>
      </c>
      <c r="F293" s="145">
        <f t="shared" si="28"/>
        <v>0.0812852842339771</v>
      </c>
      <c r="G293" s="145">
        <f t="shared" si="29"/>
        <v>0.182109229025012</v>
      </c>
      <c r="I293" s="71">
        <v>292</v>
      </c>
      <c r="J293" s="73">
        <f t="shared" si="26"/>
        <v>0.708</v>
      </c>
      <c r="K293" s="145">
        <v>-0.004084</v>
      </c>
      <c r="L293" s="145">
        <v>-0.00993306337392608</v>
      </c>
      <c r="M293" s="145">
        <v>-0.0128527255114484</v>
      </c>
      <c r="N293" s="145">
        <v>-0.018906210535334</v>
      </c>
    </row>
    <row r="294" spans="1:14">
      <c r="A294" s="141">
        <v>42110</v>
      </c>
      <c r="B294" s="142">
        <v>3.0369</v>
      </c>
      <c r="C294" s="143">
        <f t="shared" si="24"/>
        <v>0.030369</v>
      </c>
      <c r="D294" s="142">
        <f t="shared" si="25"/>
        <v>1.030369</v>
      </c>
      <c r="E294" s="145">
        <f t="shared" si="27"/>
        <v>0.0589856717604931</v>
      </c>
      <c r="F294" s="145">
        <f t="shared" si="28"/>
        <v>0.0944845016183409</v>
      </c>
      <c r="G294" s="145">
        <f t="shared" si="29"/>
        <v>0.201329446170639</v>
      </c>
      <c r="I294" s="71">
        <v>293</v>
      </c>
      <c r="J294" s="73">
        <f t="shared" si="26"/>
        <v>0.707</v>
      </c>
      <c r="K294" s="145">
        <v>-0.004053</v>
      </c>
      <c r="L294" s="145">
        <v>-0.00982977382543571</v>
      </c>
      <c r="M294" s="145">
        <v>-0.0127735074364604</v>
      </c>
      <c r="N294" s="145">
        <v>-0.0188405106494447</v>
      </c>
    </row>
    <row r="295" spans="1:14">
      <c r="A295" s="141">
        <v>42111</v>
      </c>
      <c r="B295" s="142">
        <v>1.8298</v>
      </c>
      <c r="C295" s="143">
        <f t="shared" si="24"/>
        <v>0.018298</v>
      </c>
      <c r="D295" s="142">
        <f t="shared" si="25"/>
        <v>1.018298</v>
      </c>
      <c r="E295" s="145">
        <f t="shared" si="27"/>
        <v>0.0579405080156328</v>
      </c>
      <c r="F295" s="145">
        <f t="shared" si="28"/>
        <v>0.114272924623084</v>
      </c>
      <c r="G295" s="145">
        <f t="shared" si="29"/>
        <v>0.195023960214433</v>
      </c>
      <c r="I295" s="71">
        <v>294</v>
      </c>
      <c r="J295" s="73">
        <f t="shared" si="26"/>
        <v>0.706</v>
      </c>
      <c r="K295" s="145">
        <v>-0.004053</v>
      </c>
      <c r="L295" s="145">
        <v>-0.00974563411795726</v>
      </c>
      <c r="M295" s="145">
        <v>-0.0126756480709367</v>
      </c>
      <c r="N295" s="145">
        <v>-0.0186661026828304</v>
      </c>
    </row>
    <row r="296" spans="1:14">
      <c r="A296" s="141">
        <v>42114</v>
      </c>
      <c r="B296" s="142">
        <v>-1.6148</v>
      </c>
      <c r="C296" s="143">
        <f t="shared" si="24"/>
        <v>-0.016148</v>
      </c>
      <c r="D296" s="142">
        <f t="shared" si="25"/>
        <v>0.983852</v>
      </c>
      <c r="E296" s="145">
        <f t="shared" si="27"/>
        <v>0.02280941260675</v>
      </c>
      <c r="F296" s="145">
        <f t="shared" si="28"/>
        <v>0.0842509652280305</v>
      </c>
      <c r="G296" s="145">
        <f t="shared" si="29"/>
        <v>0.177660431733798</v>
      </c>
      <c r="I296" s="71">
        <v>295</v>
      </c>
      <c r="J296" s="73">
        <f t="shared" si="26"/>
        <v>0.705</v>
      </c>
      <c r="K296" s="145">
        <v>-0.004005</v>
      </c>
      <c r="L296" s="145">
        <v>-0.00965048289693737</v>
      </c>
      <c r="M296" s="145">
        <v>-0.012532320147257</v>
      </c>
      <c r="N296" s="145">
        <v>-0.0185274742913236</v>
      </c>
    </row>
    <row r="297" spans="1:14">
      <c r="A297" s="141">
        <v>42115</v>
      </c>
      <c r="B297" s="142">
        <v>2.1505</v>
      </c>
      <c r="C297" s="143">
        <f t="shared" si="24"/>
        <v>0.021505</v>
      </c>
      <c r="D297" s="142">
        <f t="shared" si="25"/>
        <v>1.021505</v>
      </c>
      <c r="E297" s="145">
        <f t="shared" si="27"/>
        <v>0.0407771215644039</v>
      </c>
      <c r="F297" s="145">
        <f t="shared" si="28"/>
        <v>0.0842976699406628</v>
      </c>
      <c r="G297" s="145">
        <f t="shared" si="29"/>
        <v>0.186657610596426</v>
      </c>
      <c r="I297" s="71">
        <v>296</v>
      </c>
      <c r="J297" s="73">
        <f t="shared" si="26"/>
        <v>0.704</v>
      </c>
      <c r="K297" s="145">
        <v>-0.003999</v>
      </c>
      <c r="L297" s="145">
        <v>-0.0096152073514858</v>
      </c>
      <c r="M297" s="145">
        <v>-0.0124885853961793</v>
      </c>
      <c r="N297" s="145">
        <v>-0.0185061264772024</v>
      </c>
    </row>
    <row r="298" spans="1:14">
      <c r="A298" s="141">
        <v>42116</v>
      </c>
      <c r="B298" s="142">
        <v>2.6119</v>
      </c>
      <c r="C298" s="143">
        <f t="shared" si="24"/>
        <v>0.026119</v>
      </c>
      <c r="D298" s="142">
        <f t="shared" si="25"/>
        <v>1.026119</v>
      </c>
      <c r="E298" s="145">
        <f t="shared" si="27"/>
        <v>0.0820209595509498</v>
      </c>
      <c r="F298" s="145">
        <f t="shared" si="28"/>
        <v>0.103356863271541</v>
      </c>
      <c r="G298" s="145">
        <f t="shared" si="29"/>
        <v>0.193285040206576</v>
      </c>
      <c r="I298" s="71">
        <v>297</v>
      </c>
      <c r="J298" s="73">
        <f t="shared" si="26"/>
        <v>0.703</v>
      </c>
      <c r="K298" s="145">
        <v>-0.003995</v>
      </c>
      <c r="L298" s="145">
        <v>-0.00956342638468732</v>
      </c>
      <c r="M298" s="145">
        <v>-0.0122063615338225</v>
      </c>
      <c r="N298" s="145">
        <v>-0.0182058081470954</v>
      </c>
    </row>
    <row r="299" spans="1:14">
      <c r="A299" s="141">
        <v>42117</v>
      </c>
      <c r="B299" s="142">
        <v>0.0227</v>
      </c>
      <c r="C299" s="143">
        <f t="shared" si="24"/>
        <v>0.000227</v>
      </c>
      <c r="D299" s="142">
        <f t="shared" si="25"/>
        <v>1.000227</v>
      </c>
      <c r="E299" s="145">
        <f t="shared" si="27"/>
        <v>0.0503679539162842</v>
      </c>
      <c r="F299" s="145">
        <f t="shared" si="28"/>
        <v>0.112324613273731</v>
      </c>
      <c r="G299" s="145">
        <f t="shared" si="29"/>
        <v>0.193259987433819</v>
      </c>
      <c r="I299" s="71">
        <v>298</v>
      </c>
      <c r="J299" s="73">
        <f t="shared" si="26"/>
        <v>0.702</v>
      </c>
      <c r="K299" s="145">
        <v>-0.003953</v>
      </c>
      <c r="L299" s="145">
        <v>-0.0095461986600881</v>
      </c>
      <c r="M299" s="145">
        <v>-0.0121048926678855</v>
      </c>
      <c r="N299" s="145">
        <v>-0.0180964510928905</v>
      </c>
    </row>
    <row r="300" spans="1:14">
      <c r="A300" s="141">
        <v>42118</v>
      </c>
      <c r="B300" s="142">
        <v>-0.8068</v>
      </c>
      <c r="C300" s="143">
        <f t="shared" si="24"/>
        <v>-0.008068</v>
      </c>
      <c r="D300" s="142">
        <f t="shared" si="25"/>
        <v>0.991932</v>
      </c>
      <c r="E300" s="145">
        <f t="shared" si="27"/>
        <v>0.023171591483129</v>
      </c>
      <c r="F300" s="145">
        <f t="shared" si="28"/>
        <v>0.0824546732808251</v>
      </c>
      <c r="G300" s="145">
        <f t="shared" si="29"/>
        <v>0.193435646253529</v>
      </c>
      <c r="I300" s="71">
        <v>299</v>
      </c>
      <c r="J300" s="73">
        <f t="shared" si="26"/>
        <v>0.701</v>
      </c>
      <c r="K300" s="145">
        <v>-0.003925</v>
      </c>
      <c r="L300" s="145">
        <v>-0.00953250419457641</v>
      </c>
      <c r="M300" s="145">
        <v>-0.0120414969579892</v>
      </c>
      <c r="N300" s="145">
        <v>-0.0179611411647371</v>
      </c>
    </row>
    <row r="301" spans="1:14">
      <c r="A301" s="141">
        <v>42121</v>
      </c>
      <c r="B301" s="142">
        <v>2.2317</v>
      </c>
      <c r="C301" s="143">
        <f t="shared" si="24"/>
        <v>0.022317</v>
      </c>
      <c r="D301" s="142">
        <f t="shared" si="25"/>
        <v>1.022317</v>
      </c>
      <c r="E301" s="145">
        <f t="shared" si="27"/>
        <v>0.0631738431087787</v>
      </c>
      <c r="F301" s="145">
        <f t="shared" si="28"/>
        <v>0.0874242139689509</v>
      </c>
      <c r="G301" s="145">
        <f t="shared" si="29"/>
        <v>0.217108325016206</v>
      </c>
      <c r="I301" s="71">
        <v>300</v>
      </c>
      <c r="J301" s="73">
        <f t="shared" si="26"/>
        <v>0.7</v>
      </c>
      <c r="K301" s="145">
        <v>-0.003847</v>
      </c>
      <c r="L301" s="145">
        <v>-0.00952302917403425</v>
      </c>
      <c r="M301" s="145">
        <v>-0.0118705880991486</v>
      </c>
      <c r="N301" s="145">
        <v>-0.0177948086590068</v>
      </c>
    </row>
    <row r="302" spans="1:14">
      <c r="A302" s="141">
        <v>42122</v>
      </c>
      <c r="B302" s="142">
        <v>-1.3672</v>
      </c>
      <c r="C302" s="143">
        <f t="shared" si="24"/>
        <v>-0.013672</v>
      </c>
      <c r="D302" s="142">
        <f t="shared" si="25"/>
        <v>0.986328</v>
      </c>
      <c r="E302" s="145">
        <f t="shared" si="27"/>
        <v>0.0265619163154318</v>
      </c>
      <c r="F302" s="145">
        <f t="shared" si="28"/>
        <v>0.0684221563704135</v>
      </c>
      <c r="G302" s="145">
        <f t="shared" si="29"/>
        <v>0.193909873063844</v>
      </c>
      <c r="I302" s="71">
        <v>301</v>
      </c>
      <c r="J302" s="73">
        <f t="shared" si="26"/>
        <v>0.699</v>
      </c>
      <c r="K302" s="145">
        <v>-0.00384</v>
      </c>
      <c r="L302" s="145">
        <v>-0.00950398841473199</v>
      </c>
      <c r="M302" s="145">
        <v>-0.0117920346769339</v>
      </c>
      <c r="N302" s="145">
        <v>-0.0177260179639637</v>
      </c>
    </row>
    <row r="303" spans="1:14">
      <c r="A303" s="141">
        <v>42123</v>
      </c>
      <c r="B303" s="142">
        <v>0.6846</v>
      </c>
      <c r="C303" s="143">
        <f t="shared" si="24"/>
        <v>0.006846</v>
      </c>
      <c r="D303" s="142">
        <f t="shared" si="25"/>
        <v>1.006846</v>
      </c>
      <c r="E303" s="145">
        <f t="shared" si="27"/>
        <v>0.00728059727431951</v>
      </c>
      <c r="F303" s="145">
        <f t="shared" si="28"/>
        <v>0.089898718399813</v>
      </c>
      <c r="G303" s="145">
        <f t="shared" si="29"/>
        <v>0.167833168877985</v>
      </c>
      <c r="I303" s="71">
        <v>302</v>
      </c>
      <c r="J303" s="73">
        <f t="shared" si="26"/>
        <v>0.698</v>
      </c>
      <c r="K303" s="145">
        <v>-0.003834</v>
      </c>
      <c r="L303" s="145">
        <v>-0.00935719397155743</v>
      </c>
      <c r="M303" s="145">
        <v>-0.0117557260510638</v>
      </c>
      <c r="N303" s="145">
        <v>-0.0175018435119407</v>
      </c>
    </row>
    <row r="304" spans="1:14">
      <c r="A304" s="141">
        <v>42124</v>
      </c>
      <c r="B304" s="142">
        <v>-0.5119</v>
      </c>
      <c r="C304" s="143">
        <f t="shared" si="24"/>
        <v>-0.005119</v>
      </c>
      <c r="D304" s="142">
        <f t="shared" si="25"/>
        <v>0.994881</v>
      </c>
      <c r="E304" s="145">
        <f t="shared" si="27"/>
        <v>0.00189689730118503</v>
      </c>
      <c r="F304" s="145">
        <f t="shared" si="28"/>
        <v>0.0523603940533188</v>
      </c>
      <c r="G304" s="145">
        <f t="shared" si="29"/>
        <v>0.172458747801617</v>
      </c>
      <c r="I304" s="71">
        <v>303</v>
      </c>
      <c r="J304" s="73">
        <f t="shared" si="26"/>
        <v>0.697</v>
      </c>
      <c r="K304" s="145">
        <v>-0.003831</v>
      </c>
      <c r="L304" s="145">
        <v>-0.00929534963781931</v>
      </c>
      <c r="M304" s="145">
        <v>-0.0116467800977876</v>
      </c>
      <c r="N304" s="145">
        <v>-0.0174692875558862</v>
      </c>
    </row>
    <row r="305" spans="1:14">
      <c r="A305" s="141">
        <v>42128</v>
      </c>
      <c r="B305" s="142">
        <v>0.797</v>
      </c>
      <c r="C305" s="143">
        <f t="shared" si="24"/>
        <v>0.00797</v>
      </c>
      <c r="D305" s="142">
        <f t="shared" si="25"/>
        <v>1.00797</v>
      </c>
      <c r="E305" s="145">
        <f t="shared" si="27"/>
        <v>0.018096014215365</v>
      </c>
      <c r="F305" s="145">
        <f t="shared" si="28"/>
        <v>0.0416869191473652</v>
      </c>
      <c r="G305" s="145">
        <f t="shared" si="29"/>
        <v>0.160971924775352</v>
      </c>
      <c r="I305" s="71">
        <v>304</v>
      </c>
      <c r="J305" s="73">
        <f t="shared" si="26"/>
        <v>0.696</v>
      </c>
      <c r="K305" s="145">
        <v>-0.00381</v>
      </c>
      <c r="L305" s="145">
        <v>-0.00924605768330666</v>
      </c>
      <c r="M305" s="145">
        <v>-0.0115547045943057</v>
      </c>
      <c r="N305" s="145">
        <v>-0.0168309525325289</v>
      </c>
    </row>
    <row r="306" spans="1:14">
      <c r="A306" s="141">
        <v>42129</v>
      </c>
      <c r="B306" s="142">
        <v>-3.9874</v>
      </c>
      <c r="C306" s="143">
        <f t="shared" si="24"/>
        <v>-0.039874</v>
      </c>
      <c r="D306" s="142">
        <f t="shared" si="25"/>
        <v>0.960126</v>
      </c>
      <c r="E306" s="145">
        <f t="shared" si="27"/>
        <v>-0.0438382089464016</v>
      </c>
      <c r="F306" s="145">
        <f t="shared" si="28"/>
        <v>0.0165662060282274</v>
      </c>
      <c r="G306" s="145">
        <f t="shared" si="29"/>
        <v>0.11444083990712</v>
      </c>
      <c r="I306" s="71">
        <v>305</v>
      </c>
      <c r="J306" s="73">
        <f t="shared" si="26"/>
        <v>0.695</v>
      </c>
      <c r="K306" s="145">
        <v>-0.003802</v>
      </c>
      <c r="L306" s="145">
        <v>-0.00903793572161082</v>
      </c>
      <c r="M306" s="145">
        <v>-0.0114318300422405</v>
      </c>
      <c r="N306" s="145">
        <v>-0.016641702283774</v>
      </c>
    </row>
    <row r="307" spans="1:14">
      <c r="A307" s="141">
        <v>42130</v>
      </c>
      <c r="B307" s="142">
        <v>-0.9465</v>
      </c>
      <c r="C307" s="143">
        <f t="shared" si="24"/>
        <v>-0.009465</v>
      </c>
      <c r="D307" s="142">
        <f t="shared" si="25"/>
        <v>0.990535</v>
      </c>
      <c r="E307" s="145">
        <f t="shared" si="27"/>
        <v>-0.0397598773417402</v>
      </c>
      <c r="F307" s="145">
        <f t="shared" si="28"/>
        <v>-0.0142540595609714</v>
      </c>
      <c r="G307" s="145">
        <f t="shared" si="29"/>
        <v>0.0917804450994648</v>
      </c>
      <c r="I307" s="71">
        <v>306</v>
      </c>
      <c r="J307" s="73">
        <f t="shared" si="26"/>
        <v>0.694</v>
      </c>
      <c r="K307" s="145">
        <v>-0.003763</v>
      </c>
      <c r="L307" s="145">
        <v>-0.00897357513848329</v>
      </c>
      <c r="M307" s="145">
        <v>-0.0111507073241145</v>
      </c>
      <c r="N307" s="145">
        <v>-0.0165953377503421</v>
      </c>
    </row>
    <row r="308" spans="1:14">
      <c r="A308" s="141">
        <v>42131</v>
      </c>
      <c r="B308" s="142">
        <v>-1.8281</v>
      </c>
      <c r="C308" s="143">
        <f t="shared" si="24"/>
        <v>-0.018281</v>
      </c>
      <c r="D308" s="142">
        <f t="shared" si="25"/>
        <v>0.981719</v>
      </c>
      <c r="E308" s="145">
        <f t="shared" si="27"/>
        <v>-0.0637237740667944</v>
      </c>
      <c r="F308" s="145">
        <f t="shared" si="28"/>
        <v>-0.0569071239282549</v>
      </c>
      <c r="G308" s="145">
        <f t="shared" si="29"/>
        <v>0.0493025252874089</v>
      </c>
      <c r="I308" s="71">
        <v>307</v>
      </c>
      <c r="J308" s="73">
        <f t="shared" si="26"/>
        <v>0.693</v>
      </c>
      <c r="K308" s="145">
        <v>-0.003758</v>
      </c>
      <c r="L308" s="145">
        <v>-0.00894296031237463</v>
      </c>
      <c r="M308" s="145">
        <v>-0.0107442091921295</v>
      </c>
      <c r="N308" s="145">
        <v>-0.016488299256606</v>
      </c>
    </row>
    <row r="309" spans="1:14">
      <c r="A309" s="141">
        <v>42132</v>
      </c>
      <c r="B309" s="142">
        <v>1.9757</v>
      </c>
      <c r="C309" s="143">
        <f t="shared" si="24"/>
        <v>0.019757</v>
      </c>
      <c r="D309" s="142">
        <f t="shared" si="25"/>
        <v>1.019757</v>
      </c>
      <c r="E309" s="145">
        <f t="shared" si="27"/>
        <v>-0.0403131275710683</v>
      </c>
      <c r="F309" s="145">
        <f t="shared" si="28"/>
        <v>-0.0384927001327752</v>
      </c>
      <c r="G309" s="145">
        <f t="shared" si="29"/>
        <v>0.0611264994431862</v>
      </c>
      <c r="I309" s="71">
        <v>308</v>
      </c>
      <c r="J309" s="73">
        <f t="shared" si="26"/>
        <v>0.692</v>
      </c>
      <c r="K309" s="145">
        <v>-0.003739</v>
      </c>
      <c r="L309" s="145">
        <v>-0.00893007139489144</v>
      </c>
      <c r="M309" s="145">
        <v>-0.0106195098027061</v>
      </c>
      <c r="N309" s="145">
        <v>-0.0159317199644452</v>
      </c>
    </row>
    <row r="310" spans="1:14">
      <c r="A310" s="141">
        <v>42135</v>
      </c>
      <c r="B310" s="142">
        <v>2.8986</v>
      </c>
      <c r="C310" s="143">
        <f t="shared" si="24"/>
        <v>0.028986</v>
      </c>
      <c r="D310" s="142">
        <f t="shared" si="25"/>
        <v>1.028986</v>
      </c>
      <c r="E310" s="145">
        <f t="shared" si="27"/>
        <v>-0.0203038224221389</v>
      </c>
      <c r="F310" s="145">
        <f t="shared" si="28"/>
        <v>-0.00257522646595143</v>
      </c>
      <c r="G310" s="145">
        <f t="shared" si="29"/>
        <v>0.100509001198438</v>
      </c>
      <c r="I310" s="71">
        <v>309</v>
      </c>
      <c r="J310" s="73">
        <f t="shared" si="26"/>
        <v>0.691</v>
      </c>
      <c r="K310" s="145">
        <v>-0.00371</v>
      </c>
      <c r="L310" s="145">
        <v>-0.00880184741475531</v>
      </c>
      <c r="M310" s="145">
        <v>-0.0102139448587334</v>
      </c>
      <c r="N310" s="145">
        <v>-0.0159148893501645</v>
      </c>
    </row>
    <row r="311" spans="1:14">
      <c r="A311" s="141">
        <v>42136</v>
      </c>
      <c r="B311" s="142">
        <v>1.2128</v>
      </c>
      <c r="C311" s="143">
        <f t="shared" si="24"/>
        <v>0.012128</v>
      </c>
      <c r="D311" s="142">
        <f t="shared" si="25"/>
        <v>1.012128</v>
      </c>
      <c r="E311" s="145">
        <f t="shared" si="27"/>
        <v>0.0327581305157085</v>
      </c>
      <c r="F311" s="145">
        <f t="shared" si="28"/>
        <v>-0.0125161362009342</v>
      </c>
      <c r="G311" s="145">
        <f t="shared" si="29"/>
        <v>0.0927613100360372</v>
      </c>
      <c r="I311" s="71">
        <v>310</v>
      </c>
      <c r="J311" s="73">
        <f t="shared" si="26"/>
        <v>0.69</v>
      </c>
      <c r="K311" s="145">
        <v>-0.003692</v>
      </c>
      <c r="L311" s="145">
        <v>-0.00874771876443259</v>
      </c>
      <c r="M311" s="145">
        <v>-0.0101894376843773</v>
      </c>
      <c r="N311" s="145">
        <v>-0.015862290033642</v>
      </c>
    </row>
    <row r="312" spans="1:14">
      <c r="A312" s="141">
        <v>42137</v>
      </c>
      <c r="B312" s="142">
        <v>-0.6105</v>
      </c>
      <c r="C312" s="143">
        <f t="shared" si="24"/>
        <v>-0.006105</v>
      </c>
      <c r="D312" s="142">
        <f t="shared" si="25"/>
        <v>0.993895</v>
      </c>
      <c r="E312" s="145">
        <f t="shared" si="27"/>
        <v>0.0362613558621454</v>
      </c>
      <c r="F312" s="145">
        <f t="shared" si="28"/>
        <v>-0.004940268540919</v>
      </c>
      <c r="G312" s="145">
        <f t="shared" si="29"/>
        <v>0.0672582307565679</v>
      </c>
      <c r="I312" s="71">
        <v>311</v>
      </c>
      <c r="J312" s="73">
        <f t="shared" si="26"/>
        <v>0.689</v>
      </c>
      <c r="K312" s="145">
        <v>-0.003605</v>
      </c>
      <c r="L312" s="145">
        <v>-0.00869548621416183</v>
      </c>
      <c r="M312" s="145">
        <v>-0.0100174172362597</v>
      </c>
      <c r="N312" s="145">
        <v>-0.0157485565476486</v>
      </c>
    </row>
    <row r="313" spans="1:14">
      <c r="A313" s="141">
        <v>42138</v>
      </c>
      <c r="B313" s="142">
        <v>-0.3742</v>
      </c>
      <c r="C313" s="143">
        <f t="shared" si="24"/>
        <v>-0.003742</v>
      </c>
      <c r="D313" s="142">
        <f t="shared" si="25"/>
        <v>0.996258</v>
      </c>
      <c r="E313" s="145">
        <f t="shared" si="27"/>
        <v>0.0516081137968289</v>
      </c>
      <c r="F313" s="145">
        <f t="shared" si="28"/>
        <v>-0.0154043240535681</v>
      </c>
      <c r="G313" s="145">
        <f t="shared" si="29"/>
        <v>0.0591655796637771</v>
      </c>
      <c r="I313" s="71">
        <v>312</v>
      </c>
      <c r="J313" s="73">
        <f t="shared" si="26"/>
        <v>0.688</v>
      </c>
      <c r="K313" s="145">
        <v>-0.003581</v>
      </c>
      <c r="L313" s="145">
        <v>-0.00861830070467318</v>
      </c>
      <c r="M313" s="145">
        <v>-0.00990069130767013</v>
      </c>
      <c r="N313" s="145">
        <v>-0.0156223876985082</v>
      </c>
    </row>
    <row r="314" spans="1:14">
      <c r="A314" s="141">
        <v>42139</v>
      </c>
      <c r="B314" s="142">
        <v>-1.7722</v>
      </c>
      <c r="C314" s="143">
        <f t="shared" si="24"/>
        <v>-0.017722</v>
      </c>
      <c r="D314" s="142">
        <f t="shared" si="25"/>
        <v>0.982278</v>
      </c>
      <c r="E314" s="145">
        <f t="shared" si="27"/>
        <v>0.012958493841299</v>
      </c>
      <c r="F314" s="145">
        <f t="shared" si="28"/>
        <v>-0.0278770311451225</v>
      </c>
      <c r="G314" s="145">
        <f t="shared" si="29"/>
        <v>0.0540919176387746</v>
      </c>
      <c r="I314" s="71">
        <v>313</v>
      </c>
      <c r="J314" s="73">
        <f t="shared" si="26"/>
        <v>0.687</v>
      </c>
      <c r="K314" s="145">
        <v>-0.003535</v>
      </c>
      <c r="L314" s="145">
        <v>-0.00861639679980042</v>
      </c>
      <c r="M314" s="145">
        <v>-0.00984743259276677</v>
      </c>
      <c r="N314" s="145">
        <v>-0.0155760025015382</v>
      </c>
    </row>
    <row r="315" spans="1:14">
      <c r="A315" s="141">
        <v>42142</v>
      </c>
      <c r="B315" s="142">
        <v>-0.9167</v>
      </c>
      <c r="C315" s="143">
        <f t="shared" si="24"/>
        <v>-0.009167</v>
      </c>
      <c r="D315" s="142">
        <f t="shared" si="25"/>
        <v>0.990833</v>
      </c>
      <c r="E315" s="145">
        <f t="shared" si="27"/>
        <v>-0.0246002342808788</v>
      </c>
      <c r="F315" s="145">
        <f t="shared" si="28"/>
        <v>-0.0444045779146357</v>
      </c>
      <c r="G315" s="145">
        <f t="shared" si="29"/>
        <v>0.0136456522175838</v>
      </c>
      <c r="I315" s="71">
        <v>314</v>
      </c>
      <c r="J315" s="73">
        <f t="shared" si="26"/>
        <v>0.686</v>
      </c>
      <c r="K315" s="145">
        <v>-0.003504</v>
      </c>
      <c r="L315" s="145">
        <v>-0.00861586985702301</v>
      </c>
      <c r="M315" s="145">
        <v>-0.00981645480410709</v>
      </c>
      <c r="N315" s="145">
        <v>-0.0154865808489835</v>
      </c>
    </row>
    <row r="316" spans="1:14">
      <c r="A316" s="141">
        <v>42143</v>
      </c>
      <c r="B316" s="142">
        <v>3.4115</v>
      </c>
      <c r="C316" s="143">
        <f t="shared" si="24"/>
        <v>0.034115</v>
      </c>
      <c r="D316" s="142">
        <f t="shared" si="25"/>
        <v>1.034115</v>
      </c>
      <c r="E316" s="145">
        <f t="shared" si="27"/>
        <v>-0.0034111014351651</v>
      </c>
      <c r="F316" s="145">
        <f t="shared" si="28"/>
        <v>0.0292352877745277</v>
      </c>
      <c r="G316" s="145">
        <f t="shared" si="29"/>
        <v>0.0293903883175519</v>
      </c>
      <c r="I316" s="71">
        <v>315</v>
      </c>
      <c r="J316" s="73">
        <f t="shared" si="26"/>
        <v>0.685</v>
      </c>
      <c r="K316" s="145">
        <v>-0.003476</v>
      </c>
      <c r="L316" s="145">
        <v>-0.00829083118854168</v>
      </c>
      <c r="M316" s="145">
        <v>-0.00981008414480544</v>
      </c>
      <c r="N316" s="145">
        <v>-0.0154495329615875</v>
      </c>
    </row>
    <row r="317" spans="1:14">
      <c r="A317" s="141">
        <v>42144</v>
      </c>
      <c r="B317" s="142">
        <v>0.5009</v>
      </c>
      <c r="C317" s="143">
        <f t="shared" si="24"/>
        <v>0.005009</v>
      </c>
      <c r="D317" s="142">
        <f t="shared" si="25"/>
        <v>1.005009</v>
      </c>
      <c r="E317" s="145">
        <f t="shared" si="27"/>
        <v>0.00773302245986351</v>
      </c>
      <c r="F317" s="145">
        <f t="shared" si="28"/>
        <v>0.0442747882013161</v>
      </c>
      <c r="G317" s="145">
        <f t="shared" si="29"/>
        <v>0.0515266572336439</v>
      </c>
      <c r="I317" s="71">
        <v>316</v>
      </c>
      <c r="J317" s="73">
        <f t="shared" si="26"/>
        <v>0.684</v>
      </c>
      <c r="K317" s="145">
        <v>-0.003454</v>
      </c>
      <c r="L317" s="145">
        <v>-0.00825114542681415</v>
      </c>
      <c r="M317" s="145">
        <v>-0.009801991963444</v>
      </c>
      <c r="N317" s="145">
        <v>-0.0153578617559121</v>
      </c>
    </row>
    <row r="318" spans="1:14">
      <c r="A318" s="141">
        <v>42145</v>
      </c>
      <c r="B318" s="142">
        <v>1.8099</v>
      </c>
      <c r="C318" s="143">
        <f t="shared" si="24"/>
        <v>0.018099</v>
      </c>
      <c r="D318" s="142">
        <f t="shared" si="25"/>
        <v>1.018099</v>
      </c>
      <c r="E318" s="145">
        <f t="shared" si="27"/>
        <v>0.0298255897903603</v>
      </c>
      <c r="F318" s="145">
        <f t="shared" si="28"/>
        <v>0.082972946019148</v>
      </c>
      <c r="G318" s="145">
        <f t="shared" si="29"/>
        <v>0.0480205561430587</v>
      </c>
      <c r="I318" s="71">
        <v>317</v>
      </c>
      <c r="J318" s="73">
        <f t="shared" si="26"/>
        <v>0.683</v>
      </c>
      <c r="K318" s="145">
        <v>-0.003446</v>
      </c>
      <c r="L318" s="145">
        <v>-0.00809304530246868</v>
      </c>
      <c r="M318" s="145">
        <v>-0.00972083302523907</v>
      </c>
      <c r="N318" s="145">
        <v>-0.0152692071383386</v>
      </c>
    </row>
    <row r="319" spans="1:14">
      <c r="A319" s="141">
        <v>42146</v>
      </c>
      <c r="B319" s="142">
        <v>2.2797</v>
      </c>
      <c r="C319" s="143">
        <f t="shared" si="24"/>
        <v>0.022797</v>
      </c>
      <c r="D319" s="142">
        <f t="shared" si="25"/>
        <v>1.022797</v>
      </c>
      <c r="E319" s="145">
        <f t="shared" si="27"/>
        <v>0.0723059294423891</v>
      </c>
      <c r="F319" s="145">
        <f t="shared" si="28"/>
        <v>0.086201399225057</v>
      </c>
      <c r="G319" s="145">
        <f t="shared" si="29"/>
        <v>0.0446276511412929</v>
      </c>
      <c r="I319" s="71">
        <v>318</v>
      </c>
      <c r="J319" s="73">
        <f t="shared" si="26"/>
        <v>0.682</v>
      </c>
      <c r="K319" s="145">
        <v>-0.003444</v>
      </c>
      <c r="L319" s="145">
        <v>-0.00806408302521922</v>
      </c>
      <c r="M319" s="145">
        <v>-0.00966480538580217</v>
      </c>
      <c r="N319" s="145">
        <v>-0.0150811835292424</v>
      </c>
    </row>
    <row r="320" spans="1:14">
      <c r="A320" s="141">
        <v>42149</v>
      </c>
      <c r="B320" s="142">
        <v>2.9923</v>
      </c>
      <c r="C320" s="143">
        <f t="shared" si="24"/>
        <v>0.029923</v>
      </c>
      <c r="D320" s="142">
        <f t="shared" si="25"/>
        <v>1.029923</v>
      </c>
      <c r="E320" s="145">
        <f t="shared" si="27"/>
        <v>0.114610171208563</v>
      </c>
      <c r="F320" s="145">
        <f t="shared" si="28"/>
        <v>0.0871904998649817</v>
      </c>
      <c r="G320" s="145">
        <f t="shared" si="29"/>
        <v>0.0756418736410773</v>
      </c>
      <c r="I320" s="71">
        <v>319</v>
      </c>
      <c r="J320" s="73">
        <f t="shared" si="26"/>
        <v>0.681</v>
      </c>
      <c r="K320" s="145">
        <v>-0.003436</v>
      </c>
      <c r="L320" s="145">
        <v>-0.00797394548786434</v>
      </c>
      <c r="M320" s="145">
        <v>-0.00956954778967056</v>
      </c>
      <c r="N320" s="145">
        <v>-0.0149481035809667</v>
      </c>
    </row>
    <row r="321" spans="1:14">
      <c r="A321" s="141">
        <v>42150</v>
      </c>
      <c r="B321" s="142">
        <v>1.9497</v>
      </c>
      <c r="C321" s="143">
        <f t="shared" si="24"/>
        <v>0.019497</v>
      </c>
      <c r="D321" s="142">
        <f t="shared" si="25"/>
        <v>1.019497</v>
      </c>
      <c r="E321" s="145">
        <f t="shared" si="27"/>
        <v>0.0988543109002542</v>
      </c>
      <c r="F321" s="145">
        <f t="shared" si="28"/>
        <v>0.0951060073833048</v>
      </c>
      <c r="G321" s="145">
        <f t="shared" si="29"/>
        <v>0.10553310433725</v>
      </c>
      <c r="I321" s="71">
        <v>320</v>
      </c>
      <c r="J321" s="73">
        <f t="shared" si="26"/>
        <v>0.68</v>
      </c>
      <c r="K321" s="145">
        <v>-0.003313</v>
      </c>
      <c r="L321" s="145">
        <v>-0.00793991751875633</v>
      </c>
      <c r="M321" s="145">
        <v>-0.00945765134918153</v>
      </c>
      <c r="N321" s="145">
        <v>-0.0149436019013653</v>
      </c>
    </row>
    <row r="322" spans="1:14">
      <c r="A322" s="141">
        <v>42151</v>
      </c>
      <c r="B322" s="142">
        <v>-0.3363</v>
      </c>
      <c r="C322" s="143">
        <f t="shared" si="24"/>
        <v>-0.003363</v>
      </c>
      <c r="D322" s="142">
        <f t="shared" si="25"/>
        <v>0.996637</v>
      </c>
      <c r="E322" s="145">
        <f t="shared" si="27"/>
        <v>0.0897005537788185</v>
      </c>
      <c r="F322" s="145">
        <f t="shared" si="28"/>
        <v>0.0981272326357154</v>
      </c>
      <c r="G322" s="145">
        <f t="shared" si="29"/>
        <v>0.07776276488346</v>
      </c>
      <c r="I322" s="71">
        <v>321</v>
      </c>
      <c r="J322" s="73">
        <f t="shared" si="26"/>
        <v>0.679</v>
      </c>
      <c r="K322" s="145">
        <v>-0.003304</v>
      </c>
      <c r="L322" s="145">
        <v>-0.00792550729509933</v>
      </c>
      <c r="M322" s="145">
        <v>-0.00923860463741899</v>
      </c>
      <c r="N322" s="145">
        <v>-0.0148484719065791</v>
      </c>
    </row>
    <row r="323" spans="1:14">
      <c r="A323" s="141">
        <v>42152</v>
      </c>
      <c r="B323" s="142">
        <v>-6.7052</v>
      </c>
      <c r="C323" s="143">
        <f t="shared" ref="C323:C386" si="30">B323/100</f>
        <v>-0.067052</v>
      </c>
      <c r="D323" s="142">
        <f t="shared" ref="D323:D386" si="31">C323+1</f>
        <v>0.932948</v>
      </c>
      <c r="E323" s="145">
        <f t="shared" si="27"/>
        <v>-0.00143900323363344</v>
      </c>
      <c r="F323" s="145">
        <f t="shared" si="28"/>
        <v>0.0283436674365733</v>
      </c>
      <c r="G323" s="145">
        <f t="shared" si="29"/>
        <v>0.0194343220231952</v>
      </c>
      <c r="I323" s="71">
        <v>322</v>
      </c>
      <c r="J323" s="73">
        <f t="shared" ref="J323:J386" si="32">1-I323/COUNT($I$2:$I$2000)</f>
        <v>0.678</v>
      </c>
      <c r="K323" s="145">
        <v>-0.003292</v>
      </c>
      <c r="L323" s="145">
        <v>-0.00779819872263077</v>
      </c>
      <c r="M323" s="145">
        <v>-0.00890476097545911</v>
      </c>
      <c r="N323" s="145">
        <v>-0.0145354025640577</v>
      </c>
    </row>
    <row r="324" spans="1:14">
      <c r="A324" s="141">
        <v>42153</v>
      </c>
      <c r="B324" s="142">
        <v>0.1411</v>
      </c>
      <c r="C324" s="143">
        <f t="shared" si="30"/>
        <v>0.001411</v>
      </c>
      <c r="D324" s="142">
        <f t="shared" si="31"/>
        <v>1.001411</v>
      </c>
      <c r="E324" s="145">
        <f t="shared" si="27"/>
        <v>-0.0223182446440459</v>
      </c>
      <c r="F324" s="145">
        <f t="shared" si="28"/>
        <v>0.0483739433758328</v>
      </c>
      <c r="G324" s="145">
        <f t="shared" si="29"/>
        <v>0.0139313696946406</v>
      </c>
      <c r="I324" s="71">
        <v>323</v>
      </c>
      <c r="J324" s="73">
        <f t="shared" si="32"/>
        <v>0.677</v>
      </c>
      <c r="K324" s="145">
        <v>-0.003282</v>
      </c>
      <c r="L324" s="145">
        <v>-0.00778441017433529</v>
      </c>
      <c r="M324" s="145">
        <v>-0.00859398616484308</v>
      </c>
      <c r="N324" s="145">
        <v>-0.0145130907763872</v>
      </c>
    </row>
    <row r="325" spans="1:14">
      <c r="A325" s="141">
        <v>42156</v>
      </c>
      <c r="B325" s="142">
        <v>4.8618</v>
      </c>
      <c r="C325" s="143">
        <f t="shared" si="30"/>
        <v>0.048618</v>
      </c>
      <c r="D325" s="142">
        <f t="shared" si="31"/>
        <v>1.048618</v>
      </c>
      <c r="E325" s="145">
        <f t="shared" si="27"/>
        <v>-0.00457151948461187</v>
      </c>
      <c r="F325" s="145">
        <f t="shared" si="28"/>
        <v>0.109514709093136</v>
      </c>
      <c r="G325" s="145">
        <f t="shared" si="29"/>
        <v>0.0686973467444396</v>
      </c>
      <c r="I325" s="71">
        <v>324</v>
      </c>
      <c r="J325" s="73">
        <f t="shared" si="32"/>
        <v>0.676</v>
      </c>
      <c r="K325" s="145">
        <v>-0.003274</v>
      </c>
      <c r="L325" s="145">
        <v>-0.00768644451465494</v>
      </c>
      <c r="M325" s="145">
        <v>-0.00859239360822528</v>
      </c>
      <c r="N325" s="145">
        <v>-0.0141407203918708</v>
      </c>
    </row>
    <row r="326" spans="1:14">
      <c r="A326" s="141">
        <v>42157</v>
      </c>
      <c r="B326" s="142">
        <v>1.6881</v>
      </c>
      <c r="C326" s="143">
        <f t="shared" si="30"/>
        <v>0.016881</v>
      </c>
      <c r="D326" s="142">
        <f t="shared" si="31"/>
        <v>1.016881</v>
      </c>
      <c r="E326" s="145">
        <f t="shared" si="27"/>
        <v>-0.00712576035538282</v>
      </c>
      <c r="F326" s="145">
        <f t="shared" si="28"/>
        <v>0.0910241384152994</v>
      </c>
      <c r="G326" s="145">
        <f t="shared" si="29"/>
        <v>0.0781452093364212</v>
      </c>
      <c r="I326" s="71">
        <v>325</v>
      </c>
      <c r="J326" s="73">
        <f t="shared" si="32"/>
        <v>0.675</v>
      </c>
      <c r="K326" s="145">
        <v>-0.003272</v>
      </c>
      <c r="L326" s="145">
        <v>-0.00767656626199387</v>
      </c>
      <c r="M326" s="145">
        <v>-0.00838905679185487</v>
      </c>
      <c r="N326" s="145">
        <v>-0.0138356643463285</v>
      </c>
    </row>
    <row r="327" spans="1:14">
      <c r="A327" s="141">
        <v>42158</v>
      </c>
      <c r="B327" s="142">
        <v>-0.3541</v>
      </c>
      <c r="C327" s="143">
        <f t="shared" si="30"/>
        <v>-0.003541</v>
      </c>
      <c r="D327" s="142">
        <f t="shared" si="31"/>
        <v>0.996459</v>
      </c>
      <c r="E327" s="145">
        <f t="shared" ref="E327:E390" si="33">PRODUCT(D323:D327)-1</f>
        <v>-0.00730308832399806</v>
      </c>
      <c r="F327" s="145">
        <f t="shared" si="28"/>
        <v>0.0817423743878618</v>
      </c>
      <c r="G327" s="145">
        <f t="shared" si="29"/>
        <v>0.118944281427813</v>
      </c>
      <c r="I327" s="71">
        <v>326</v>
      </c>
      <c r="J327" s="73">
        <f t="shared" si="32"/>
        <v>0.674</v>
      </c>
      <c r="K327" s="145">
        <v>-0.003265</v>
      </c>
      <c r="L327" s="145">
        <v>-0.00762236559283791</v>
      </c>
      <c r="M327" s="145">
        <v>-0.00835345148877598</v>
      </c>
      <c r="N327" s="145">
        <v>-0.0137371016291822</v>
      </c>
    </row>
    <row r="328" spans="1:14">
      <c r="A328" s="141">
        <v>42159</v>
      </c>
      <c r="B328" s="142">
        <v>0.7354</v>
      </c>
      <c r="C328" s="143">
        <f t="shared" si="30"/>
        <v>0.007354</v>
      </c>
      <c r="D328" s="142">
        <f t="shared" si="31"/>
        <v>1.007354</v>
      </c>
      <c r="E328" s="145">
        <f t="shared" si="33"/>
        <v>0.0718681049366816</v>
      </c>
      <c r="F328" s="145">
        <f t="shared" si="28"/>
        <v>0.0703256832676491</v>
      </c>
      <c r="G328" s="145">
        <f t="shared" si="29"/>
        <v>0.137943634170861</v>
      </c>
      <c r="I328" s="71">
        <v>327</v>
      </c>
      <c r="J328" s="73">
        <f t="shared" si="32"/>
        <v>0.673</v>
      </c>
      <c r="K328" s="145">
        <v>-0.00326</v>
      </c>
      <c r="L328" s="145">
        <v>-0.00760513083298708</v>
      </c>
      <c r="M328" s="145">
        <v>-0.0082876709477756</v>
      </c>
      <c r="N328" s="145">
        <v>-0.013688938277603</v>
      </c>
    </row>
    <row r="329" spans="1:14">
      <c r="A329" s="141">
        <v>42160</v>
      </c>
      <c r="B329" s="142">
        <v>0.9483</v>
      </c>
      <c r="C329" s="143">
        <f t="shared" si="30"/>
        <v>0.009483</v>
      </c>
      <c r="D329" s="142">
        <f t="shared" si="31"/>
        <v>1.009483</v>
      </c>
      <c r="E329" s="145">
        <f t="shared" si="33"/>
        <v>0.0805080333407522</v>
      </c>
      <c r="F329" s="145">
        <f t="shared" si="28"/>
        <v>0.0563929907127967</v>
      </c>
      <c r="G329" s="145">
        <f t="shared" si="29"/>
        <v>0.17012582383931</v>
      </c>
      <c r="I329" s="71">
        <v>328</v>
      </c>
      <c r="J329" s="73">
        <f t="shared" si="32"/>
        <v>0.672</v>
      </c>
      <c r="K329" s="145">
        <v>-0.003257</v>
      </c>
      <c r="L329" s="145">
        <v>-0.00745019353287568</v>
      </c>
      <c r="M329" s="145">
        <v>-0.00828141832343998</v>
      </c>
      <c r="N329" s="145">
        <v>-0.0136308870836103</v>
      </c>
    </row>
    <row r="330" spans="1:14">
      <c r="A330" s="141">
        <v>42163</v>
      </c>
      <c r="B330" s="142">
        <v>2.3554</v>
      </c>
      <c r="C330" s="143">
        <f t="shared" si="30"/>
        <v>0.023554</v>
      </c>
      <c r="D330" s="142">
        <f t="shared" si="31"/>
        <v>1.023554</v>
      </c>
      <c r="E330" s="145">
        <f t="shared" si="33"/>
        <v>0.0546817998146709</v>
      </c>
      <c r="F330" s="145">
        <f t="shared" si="28"/>
        <v>0.0498603014167525</v>
      </c>
      <c r="G330" s="145">
        <f t="shared" si="29"/>
        <v>0.174482712542322</v>
      </c>
      <c r="I330" s="71">
        <v>329</v>
      </c>
      <c r="J330" s="73">
        <f t="shared" si="32"/>
        <v>0.671</v>
      </c>
      <c r="K330" s="145">
        <v>-0.003242</v>
      </c>
      <c r="L330" s="145">
        <v>-0.00739790733057466</v>
      </c>
      <c r="M330" s="145">
        <v>-0.008116042701795</v>
      </c>
      <c r="N330" s="145">
        <v>-0.013567346357766</v>
      </c>
    </row>
    <row r="331" spans="1:14">
      <c r="A331" s="141">
        <v>42164</v>
      </c>
      <c r="B331" s="142">
        <v>-0.6778</v>
      </c>
      <c r="C331" s="143">
        <f t="shared" si="30"/>
        <v>-0.006778</v>
      </c>
      <c r="D331" s="142">
        <f t="shared" si="31"/>
        <v>0.993222</v>
      </c>
      <c r="E331" s="145">
        <f t="shared" si="33"/>
        <v>0.0301433172372452</v>
      </c>
      <c r="F331" s="145">
        <f t="shared" si="28"/>
        <v>0.0228027628269134</v>
      </c>
      <c r="G331" s="145">
        <f t="shared" si="29"/>
        <v>0.133661749252866</v>
      </c>
      <c r="I331" s="71">
        <v>330</v>
      </c>
      <c r="J331" s="73">
        <f t="shared" si="32"/>
        <v>0.67</v>
      </c>
      <c r="K331" s="145">
        <v>-0.003221</v>
      </c>
      <c r="L331" s="145">
        <v>-0.0072840490079108</v>
      </c>
      <c r="M331" s="145">
        <v>-0.00802055749336172</v>
      </c>
      <c r="N331" s="145">
        <v>-0.0133699978280544</v>
      </c>
    </row>
    <row r="332" spans="1:14">
      <c r="A332" s="141">
        <v>42165</v>
      </c>
      <c r="B332" s="142">
        <v>-0.157</v>
      </c>
      <c r="C332" s="143">
        <f t="shared" si="30"/>
        <v>-0.00157</v>
      </c>
      <c r="D332" s="142">
        <f t="shared" si="31"/>
        <v>0.99843</v>
      </c>
      <c r="E332" s="145">
        <f t="shared" si="33"/>
        <v>0.0321809449552695</v>
      </c>
      <c r="F332" s="145">
        <f t="shared" ref="F332:F395" si="34">PRODUCT(D323:D332)-1</f>
        <v>0.0246428363479132</v>
      </c>
      <c r="G332" s="145">
        <f t="shared" si="29"/>
        <v>0.118318928343589</v>
      </c>
      <c r="I332" s="71">
        <v>331</v>
      </c>
      <c r="J332" s="73">
        <f t="shared" si="32"/>
        <v>0.669</v>
      </c>
      <c r="K332" s="145">
        <v>-0.003211</v>
      </c>
      <c r="L332" s="145">
        <v>-0.00728097655478011</v>
      </c>
      <c r="M332" s="145">
        <v>-0.00801881786133796</v>
      </c>
      <c r="N332" s="145">
        <v>-0.0132120994798124</v>
      </c>
    </row>
    <row r="333" spans="1:14">
      <c r="A333" s="141">
        <v>42166</v>
      </c>
      <c r="B333" s="142">
        <v>-0.0475</v>
      </c>
      <c r="C333" s="143">
        <f t="shared" si="30"/>
        <v>-0.000475</v>
      </c>
      <c r="D333" s="142">
        <f t="shared" si="31"/>
        <v>0.999525</v>
      </c>
      <c r="E333" s="145">
        <f t="shared" si="33"/>
        <v>0.0241589937662583</v>
      </c>
      <c r="F333" s="145">
        <f t="shared" si="34"/>
        <v>0.0977633598020982</v>
      </c>
      <c r="G333" s="145">
        <f t="shared" si="29"/>
        <v>0.124653737922642</v>
      </c>
      <c r="I333" s="71">
        <v>332</v>
      </c>
      <c r="J333" s="73">
        <f t="shared" si="32"/>
        <v>0.668</v>
      </c>
      <c r="K333" s="145">
        <v>-0.003184</v>
      </c>
      <c r="L333" s="145">
        <v>-0.00727811662175781</v>
      </c>
      <c r="M333" s="145">
        <v>-0.00783862813773162</v>
      </c>
      <c r="N333" s="145">
        <v>-0.0131972267817513</v>
      </c>
    </row>
    <row r="334" spans="1:14">
      <c r="A334" s="141">
        <v>42167</v>
      </c>
      <c r="B334" s="142">
        <v>0.5375</v>
      </c>
      <c r="C334" s="143">
        <f t="shared" si="30"/>
        <v>0.005375</v>
      </c>
      <c r="D334" s="142">
        <f t="shared" si="31"/>
        <v>1.005375</v>
      </c>
      <c r="E334" s="145">
        <f t="shared" si="33"/>
        <v>0.0199912711335923</v>
      </c>
      <c r="F334" s="145">
        <f t="shared" si="34"/>
        <v>0.102108762397292</v>
      </c>
      <c r="G334" s="145">
        <f t="shared" si="29"/>
        <v>0.13494571864314</v>
      </c>
      <c r="I334" s="71">
        <v>333</v>
      </c>
      <c r="J334" s="73">
        <f t="shared" si="32"/>
        <v>0.667</v>
      </c>
      <c r="K334" s="145">
        <v>-0.003141</v>
      </c>
      <c r="L334" s="145">
        <v>-0.00724990876889575</v>
      </c>
      <c r="M334" s="145">
        <v>-0.00779346013332216</v>
      </c>
      <c r="N334" s="145">
        <v>-0.0127284738753949</v>
      </c>
    </row>
    <row r="335" spans="1:14">
      <c r="A335" s="141">
        <v>42170</v>
      </c>
      <c r="B335" s="142">
        <v>-2.1358</v>
      </c>
      <c r="C335" s="143">
        <f t="shared" si="30"/>
        <v>-0.021358</v>
      </c>
      <c r="D335" s="142">
        <f t="shared" si="31"/>
        <v>0.978642</v>
      </c>
      <c r="E335" s="145">
        <f t="shared" si="33"/>
        <v>-0.0247644017172315</v>
      </c>
      <c r="F335" s="145">
        <f t="shared" si="34"/>
        <v>0.0285632360402077</v>
      </c>
      <c r="G335" s="145">
        <f t="shared" si="29"/>
        <v>0.130744603853858</v>
      </c>
      <c r="I335" s="71">
        <v>334</v>
      </c>
      <c r="J335" s="73">
        <f t="shared" si="32"/>
        <v>0.666</v>
      </c>
      <c r="K335" s="145">
        <v>-0.003129</v>
      </c>
      <c r="L335" s="145">
        <v>-0.00724772535247475</v>
      </c>
      <c r="M335" s="145">
        <v>-0.00764952884782699</v>
      </c>
      <c r="N335" s="145">
        <v>-0.012650248892658</v>
      </c>
    </row>
    <row r="336" spans="1:14">
      <c r="A336" s="141">
        <v>42171</v>
      </c>
      <c r="B336" s="142">
        <v>-2.9945</v>
      </c>
      <c r="C336" s="143">
        <f t="shared" si="30"/>
        <v>-0.029945</v>
      </c>
      <c r="D336" s="142">
        <f t="shared" si="31"/>
        <v>0.970055</v>
      </c>
      <c r="E336" s="145">
        <f t="shared" si="33"/>
        <v>-0.0475118671433065</v>
      </c>
      <c r="F336" s="145">
        <f t="shared" si="34"/>
        <v>-0.0188007151898958</v>
      </c>
      <c r="G336" s="145">
        <f t="shared" si="29"/>
        <v>0.107032624762653</v>
      </c>
      <c r="I336" s="71">
        <v>335</v>
      </c>
      <c r="J336" s="73">
        <f t="shared" si="32"/>
        <v>0.665</v>
      </c>
      <c r="K336" s="145">
        <v>-0.003077</v>
      </c>
      <c r="L336" s="145">
        <v>-0.00718847073939155</v>
      </c>
      <c r="M336" s="145">
        <v>-0.00762999902547823</v>
      </c>
      <c r="N336" s="145">
        <v>-0.0125358522186707</v>
      </c>
    </row>
    <row r="337" spans="1:14">
      <c r="A337" s="141">
        <v>42172</v>
      </c>
      <c r="B337" s="142">
        <v>1.4613</v>
      </c>
      <c r="C337" s="143">
        <f t="shared" si="30"/>
        <v>0.014613</v>
      </c>
      <c r="D337" s="142">
        <f t="shared" si="31"/>
        <v>1.014613</v>
      </c>
      <c r="E337" s="145">
        <f t="shared" si="33"/>
        <v>-0.0320735134740259</v>
      </c>
      <c r="F337" s="145">
        <f t="shared" si="34"/>
        <v>-0.000924724490385942</v>
      </c>
      <c r="G337" s="145">
        <f t="shared" si="29"/>
        <v>0.0861554977041337</v>
      </c>
      <c r="I337" s="71">
        <v>336</v>
      </c>
      <c r="J337" s="73">
        <f t="shared" si="32"/>
        <v>0.664</v>
      </c>
      <c r="K337" s="145">
        <v>-0.003045</v>
      </c>
      <c r="L337" s="145">
        <v>-0.00716723459453716</v>
      </c>
      <c r="M337" s="145">
        <v>-0.00762964948741518</v>
      </c>
      <c r="N337" s="145">
        <v>-0.0124889380417573</v>
      </c>
    </row>
    <row r="338" spans="1:14">
      <c r="A338" s="141">
        <v>42173</v>
      </c>
      <c r="B338" s="142">
        <v>-4.0531</v>
      </c>
      <c r="C338" s="143">
        <f t="shared" si="30"/>
        <v>-0.040531</v>
      </c>
      <c r="D338" s="142">
        <f t="shared" si="31"/>
        <v>0.959469</v>
      </c>
      <c r="E338" s="145">
        <f t="shared" si="33"/>
        <v>-0.0708632019203221</v>
      </c>
      <c r="F338" s="145">
        <f t="shared" si="34"/>
        <v>-0.0484161918075141</v>
      </c>
      <c r="G338" s="145">
        <f t="shared" si="29"/>
        <v>0.0369385042588539</v>
      </c>
      <c r="I338" s="71">
        <v>337</v>
      </c>
      <c r="J338" s="73">
        <f t="shared" si="32"/>
        <v>0.663</v>
      </c>
      <c r="K338" s="145">
        <v>-0.003044</v>
      </c>
      <c r="L338" s="145">
        <v>-0.00701759472889074</v>
      </c>
      <c r="M338" s="145">
        <v>-0.00756784015862455</v>
      </c>
      <c r="N338" s="145">
        <v>-0.0122870177651175</v>
      </c>
    </row>
    <row r="339" spans="1:14">
      <c r="A339" s="141">
        <v>42174</v>
      </c>
      <c r="B339" s="142">
        <v>-5.9526</v>
      </c>
      <c r="C339" s="143">
        <f t="shared" si="30"/>
        <v>-0.059526</v>
      </c>
      <c r="D339" s="142">
        <f t="shared" si="31"/>
        <v>0.940474</v>
      </c>
      <c r="E339" s="145">
        <f t="shared" si="33"/>
        <v>-0.130842719346326</v>
      </c>
      <c r="F339" s="145">
        <f t="shared" si="34"/>
        <v>-0.113467160491043</v>
      </c>
      <c r="G339" s="145">
        <f t="shared" si="29"/>
        <v>-0.0421229145158359</v>
      </c>
      <c r="I339" s="71">
        <v>338</v>
      </c>
      <c r="J339" s="73">
        <f t="shared" si="32"/>
        <v>0.662</v>
      </c>
      <c r="K339" s="145">
        <v>-0.003017</v>
      </c>
      <c r="L339" s="145">
        <v>-0.00700819958225052</v>
      </c>
      <c r="M339" s="145">
        <v>-0.00717440813137737</v>
      </c>
      <c r="N339" s="145">
        <v>-0.0122636875116502</v>
      </c>
    </row>
    <row r="340" spans="1:14">
      <c r="A340" s="141">
        <v>42178</v>
      </c>
      <c r="B340" s="142">
        <v>3.2141</v>
      </c>
      <c r="C340" s="143">
        <f t="shared" si="30"/>
        <v>0.032141</v>
      </c>
      <c r="D340" s="142">
        <f t="shared" si="31"/>
        <v>1.032141</v>
      </c>
      <c r="E340" s="145">
        <f t="shared" si="33"/>
        <v>-0.0833288732640095</v>
      </c>
      <c r="F340" s="145">
        <f t="shared" si="34"/>
        <v>-0.106029685289087</v>
      </c>
      <c r="G340" s="145">
        <f t="shared" si="29"/>
        <v>-0.0333720055018634</v>
      </c>
      <c r="I340" s="71">
        <v>339</v>
      </c>
      <c r="J340" s="73">
        <f t="shared" si="32"/>
        <v>0.661</v>
      </c>
      <c r="K340" s="145">
        <v>-0.003004</v>
      </c>
      <c r="L340" s="145">
        <v>-0.0069884109680588</v>
      </c>
      <c r="M340" s="145">
        <v>-0.00687023909326401</v>
      </c>
      <c r="N340" s="145">
        <v>-0.0121980276568762</v>
      </c>
    </row>
    <row r="341" spans="1:14">
      <c r="A341" s="141">
        <v>42179</v>
      </c>
      <c r="B341" s="142">
        <v>1.9648</v>
      </c>
      <c r="C341" s="143">
        <f t="shared" si="30"/>
        <v>0.019648</v>
      </c>
      <c r="D341" s="142">
        <f t="shared" si="31"/>
        <v>1.019648</v>
      </c>
      <c r="E341" s="145">
        <f t="shared" si="33"/>
        <v>-0.0364650653477386</v>
      </c>
      <c r="F341" s="145">
        <f t="shared" si="34"/>
        <v>-0.0822444091508715</v>
      </c>
      <c r="G341" s="145">
        <f t="shared" si="29"/>
        <v>-0.0430155445270802</v>
      </c>
      <c r="I341" s="71">
        <v>340</v>
      </c>
      <c r="J341" s="73">
        <f t="shared" si="32"/>
        <v>0.66</v>
      </c>
      <c r="K341" s="145">
        <v>-0.002999</v>
      </c>
      <c r="L341" s="145">
        <v>-0.00692674254445347</v>
      </c>
      <c r="M341" s="145">
        <v>-0.00680037948385315</v>
      </c>
      <c r="N341" s="145">
        <v>-0.0121085072455154</v>
      </c>
    </row>
    <row r="342" spans="1:14">
      <c r="A342" s="141">
        <v>42180</v>
      </c>
      <c r="B342" s="142">
        <v>-3.5575</v>
      </c>
      <c r="C342" s="143">
        <f t="shared" si="30"/>
        <v>-0.035575</v>
      </c>
      <c r="D342" s="142">
        <f t="shared" si="31"/>
        <v>0.964425</v>
      </c>
      <c r="E342" s="145">
        <f t="shared" si="33"/>
        <v>-0.0841264803900531</v>
      </c>
      <c r="F342" s="145">
        <f t="shared" si="34"/>
        <v>-0.113501762061766</v>
      </c>
      <c r="G342" s="145">
        <f t="shared" si="29"/>
        <v>-0.0947106921653805</v>
      </c>
      <c r="I342" s="71">
        <v>341</v>
      </c>
      <c r="J342" s="73">
        <f t="shared" si="32"/>
        <v>0.659</v>
      </c>
      <c r="K342" s="145">
        <v>-0.00297</v>
      </c>
      <c r="L342" s="145">
        <v>-0.0068333157217243</v>
      </c>
      <c r="M342" s="145">
        <v>-0.00674372235771692</v>
      </c>
      <c r="N342" s="145">
        <v>-0.0120192333016976</v>
      </c>
    </row>
    <row r="343" spans="1:14">
      <c r="A343" s="141">
        <v>42181</v>
      </c>
      <c r="B343" s="142">
        <v>-7.8683</v>
      </c>
      <c r="C343" s="143">
        <f t="shared" si="30"/>
        <v>-0.078683</v>
      </c>
      <c r="D343" s="142">
        <f t="shared" si="31"/>
        <v>0.921317</v>
      </c>
      <c r="E343" s="145">
        <f t="shared" si="33"/>
        <v>-0.120544964489236</v>
      </c>
      <c r="F343" s="145">
        <f t="shared" si="34"/>
        <v>-0.182865964250479</v>
      </c>
      <c r="G343" s="145">
        <f t="shared" ref="G343:G406" si="35">PRODUCT(D323:D343)-1</f>
        <v>-0.163127167437826</v>
      </c>
      <c r="I343" s="71">
        <v>342</v>
      </c>
      <c r="J343" s="73">
        <f t="shared" si="32"/>
        <v>0.658</v>
      </c>
      <c r="K343" s="145">
        <v>-0.002956</v>
      </c>
      <c r="L343" s="145">
        <v>-0.00679794266720568</v>
      </c>
      <c r="M343" s="145">
        <v>-0.00663027247979286</v>
      </c>
      <c r="N343" s="145">
        <v>-0.0117781798002274</v>
      </c>
    </row>
    <row r="344" spans="1:14">
      <c r="A344" s="141">
        <v>42184</v>
      </c>
      <c r="B344" s="142">
        <v>-3.3358</v>
      </c>
      <c r="C344" s="143">
        <f t="shared" si="30"/>
        <v>-0.033358</v>
      </c>
      <c r="D344" s="142">
        <f t="shared" si="31"/>
        <v>0.966642</v>
      </c>
      <c r="E344" s="145">
        <f t="shared" si="33"/>
        <v>-0.0960747724698439</v>
      </c>
      <c r="F344" s="145">
        <f t="shared" si="34"/>
        <v>-0.214346807325636</v>
      </c>
      <c r="G344" s="145">
        <f t="shared" si="35"/>
        <v>-0.132902982145237</v>
      </c>
      <c r="I344" s="71">
        <v>343</v>
      </c>
      <c r="J344" s="73">
        <f t="shared" si="32"/>
        <v>0.657</v>
      </c>
      <c r="K344" s="145">
        <v>-0.002869</v>
      </c>
      <c r="L344" s="145">
        <v>-0.00670053368507495</v>
      </c>
      <c r="M344" s="145">
        <v>-0.00662486051794353</v>
      </c>
      <c r="N344" s="145">
        <v>-0.0117699475882125</v>
      </c>
    </row>
    <row r="345" spans="1:14">
      <c r="A345" s="141">
        <v>42185</v>
      </c>
      <c r="B345" s="142">
        <v>6.7147</v>
      </c>
      <c r="C345" s="143">
        <f t="shared" si="30"/>
        <v>0.067147</v>
      </c>
      <c r="D345" s="142">
        <f t="shared" si="31"/>
        <v>1.067147</v>
      </c>
      <c r="E345" s="145">
        <f t="shared" si="33"/>
        <v>-0.0654173269125791</v>
      </c>
      <c r="F345" s="145">
        <f t="shared" si="34"/>
        <v>-0.14329504803302</v>
      </c>
      <c r="G345" s="145">
        <f t="shared" si="35"/>
        <v>-0.0759838055377294</v>
      </c>
      <c r="I345" s="71">
        <v>344</v>
      </c>
      <c r="J345" s="73">
        <f t="shared" si="32"/>
        <v>0.656</v>
      </c>
      <c r="K345" s="145">
        <v>-0.002843</v>
      </c>
      <c r="L345" s="145">
        <v>-0.00665636992152419</v>
      </c>
      <c r="M345" s="145">
        <v>-0.00661204658660386</v>
      </c>
      <c r="N345" s="145">
        <v>-0.0116672831425392</v>
      </c>
    </row>
    <row r="346" spans="1:14">
      <c r="A346" s="141">
        <v>42186</v>
      </c>
      <c r="B346" s="142">
        <v>-4.9179</v>
      </c>
      <c r="C346" s="143">
        <f t="shared" si="30"/>
        <v>-0.049179</v>
      </c>
      <c r="D346" s="142">
        <f t="shared" si="31"/>
        <v>0.950821</v>
      </c>
      <c r="E346" s="145">
        <f t="shared" si="33"/>
        <v>-0.128502353942091</v>
      </c>
      <c r="F346" s="145">
        <f t="shared" si="34"/>
        <v>-0.160281572555993</v>
      </c>
      <c r="G346" s="145">
        <f t="shared" si="35"/>
        <v>-0.16216009830576</v>
      </c>
      <c r="I346" s="71">
        <v>345</v>
      </c>
      <c r="J346" s="73">
        <f t="shared" si="32"/>
        <v>0.655</v>
      </c>
      <c r="K346" s="145">
        <v>-0.002843</v>
      </c>
      <c r="L346" s="145">
        <v>-0.00664379355865197</v>
      </c>
      <c r="M346" s="145">
        <v>-0.0064647254386222</v>
      </c>
      <c r="N346" s="145">
        <v>-0.0116524581572039</v>
      </c>
    </row>
    <row r="347" spans="1:14">
      <c r="A347" s="141">
        <v>42187</v>
      </c>
      <c r="B347" s="142">
        <v>-3.4099</v>
      </c>
      <c r="C347" s="143">
        <f t="shared" si="30"/>
        <v>-0.034099</v>
      </c>
      <c r="D347" s="142">
        <f t="shared" si="31"/>
        <v>0.965901</v>
      </c>
      <c r="E347" s="145">
        <f t="shared" si="33"/>
        <v>-0.127168574202265</v>
      </c>
      <c r="F347" s="145">
        <f t="shared" si="34"/>
        <v>-0.200596810028461</v>
      </c>
      <c r="G347" s="145">
        <f t="shared" si="35"/>
        <v>-0.204164106826297</v>
      </c>
      <c r="I347" s="71">
        <v>346</v>
      </c>
      <c r="J347" s="73">
        <f t="shared" si="32"/>
        <v>0.654</v>
      </c>
      <c r="K347" s="145">
        <v>-0.002836</v>
      </c>
      <c r="L347" s="145">
        <v>-0.00664160701183614</v>
      </c>
      <c r="M347" s="145">
        <v>-0.00634629825856659</v>
      </c>
      <c r="N347" s="145">
        <v>-0.0111449177145555</v>
      </c>
    </row>
    <row r="348" spans="1:14">
      <c r="A348" s="141">
        <v>42188</v>
      </c>
      <c r="B348" s="142">
        <v>-5.406</v>
      </c>
      <c r="C348" s="143">
        <f t="shared" si="30"/>
        <v>-0.05406</v>
      </c>
      <c r="D348" s="142">
        <f t="shared" si="31"/>
        <v>0.94594</v>
      </c>
      <c r="E348" s="145">
        <f t="shared" si="33"/>
        <v>-0.10384139344101</v>
      </c>
      <c r="F348" s="145">
        <f t="shared" si="34"/>
        <v>-0.211868800845387</v>
      </c>
      <c r="G348" s="145">
        <f t="shared" si="35"/>
        <v>-0.244511811535916</v>
      </c>
      <c r="I348" s="71">
        <v>347</v>
      </c>
      <c r="J348" s="73">
        <f t="shared" si="32"/>
        <v>0.653</v>
      </c>
      <c r="K348" s="145">
        <v>-0.002801</v>
      </c>
      <c r="L348" s="145">
        <v>-0.0065961564915713</v>
      </c>
      <c r="M348" s="145">
        <v>-0.0062695137451384</v>
      </c>
      <c r="N348" s="145">
        <v>-0.011003417851626</v>
      </c>
    </row>
    <row r="349" spans="1:14">
      <c r="A349" s="141">
        <v>42191</v>
      </c>
      <c r="B349" s="142">
        <v>2.8982</v>
      </c>
      <c r="C349" s="143">
        <f t="shared" si="30"/>
        <v>0.028982</v>
      </c>
      <c r="D349" s="142">
        <f t="shared" si="31"/>
        <v>1.028982</v>
      </c>
      <c r="E349" s="145">
        <f t="shared" si="33"/>
        <v>-0.0460469591697001</v>
      </c>
      <c r="F349" s="145">
        <f t="shared" si="34"/>
        <v>-0.137697780514387</v>
      </c>
      <c r="G349" s="145">
        <f t="shared" si="35"/>
        <v>-0.228291397917565</v>
      </c>
      <c r="I349" s="71">
        <v>348</v>
      </c>
      <c r="J349" s="73">
        <f t="shared" si="32"/>
        <v>0.652</v>
      </c>
      <c r="K349" s="145">
        <v>-0.002714</v>
      </c>
      <c r="L349" s="145">
        <v>-0.00658431729438225</v>
      </c>
      <c r="M349" s="145">
        <v>-0.00624597260191229</v>
      </c>
      <c r="N349" s="145">
        <v>-0.0108155761603781</v>
      </c>
    </row>
    <row r="350" spans="1:14">
      <c r="A350" s="141">
        <v>42192</v>
      </c>
      <c r="B350" s="142">
        <v>-1.764</v>
      </c>
      <c r="C350" s="143">
        <f t="shared" si="30"/>
        <v>-0.01764</v>
      </c>
      <c r="D350" s="142">
        <f t="shared" si="31"/>
        <v>0.98236</v>
      </c>
      <c r="E350" s="145">
        <f t="shared" si="33"/>
        <v>-0.121840468848197</v>
      </c>
      <c r="F350" s="145">
        <f t="shared" si="34"/>
        <v>-0.179287317978951</v>
      </c>
      <c r="G350" s="145">
        <f t="shared" si="35"/>
        <v>-0.249025825752686</v>
      </c>
      <c r="I350" s="71">
        <v>349</v>
      </c>
      <c r="J350" s="73">
        <f t="shared" si="32"/>
        <v>0.651</v>
      </c>
      <c r="K350" s="145">
        <v>-0.002671</v>
      </c>
      <c r="L350" s="145">
        <v>-0.00653134159040603</v>
      </c>
      <c r="M350" s="145">
        <v>-0.00621776974377808</v>
      </c>
      <c r="N350" s="145">
        <v>-0.0107329294652543</v>
      </c>
    </row>
    <row r="351" spans="1:14">
      <c r="A351" s="141">
        <v>42193</v>
      </c>
      <c r="B351" s="142">
        <v>-6.7455</v>
      </c>
      <c r="C351" s="143">
        <f t="shared" si="30"/>
        <v>-0.067455</v>
      </c>
      <c r="D351" s="142">
        <f t="shared" si="31"/>
        <v>0.932545</v>
      </c>
      <c r="E351" s="145">
        <f t="shared" si="33"/>
        <v>-0.138719822155844</v>
      </c>
      <c r="F351" s="145">
        <f t="shared" si="34"/>
        <v>-0.249396352412481</v>
      </c>
      <c r="G351" s="145">
        <f t="shared" si="35"/>
        <v>-0.315798471479315</v>
      </c>
      <c r="I351" s="71">
        <v>350</v>
      </c>
      <c r="J351" s="73">
        <f t="shared" si="32"/>
        <v>0.65</v>
      </c>
      <c r="K351" s="145">
        <v>-0.00267</v>
      </c>
      <c r="L351" s="145">
        <v>-0.00649152186964019</v>
      </c>
      <c r="M351" s="145">
        <v>-0.00607852792061159</v>
      </c>
      <c r="N351" s="145">
        <v>-0.0106556438311309</v>
      </c>
    </row>
    <row r="352" spans="1:14">
      <c r="A352" s="141">
        <v>42194</v>
      </c>
      <c r="B352" s="142">
        <v>6.4042</v>
      </c>
      <c r="C352" s="143">
        <f t="shared" si="30"/>
        <v>0.064042</v>
      </c>
      <c r="D352" s="142">
        <f t="shared" si="31"/>
        <v>1.064042</v>
      </c>
      <c r="E352" s="145">
        <f t="shared" si="33"/>
        <v>-0.0512088889092656</v>
      </c>
      <c r="F352" s="145">
        <f t="shared" si="34"/>
        <v>-0.171865301722458</v>
      </c>
      <c r="G352" s="145">
        <f t="shared" si="35"/>
        <v>-0.267012648924202</v>
      </c>
      <c r="I352" s="71">
        <v>351</v>
      </c>
      <c r="J352" s="73">
        <f t="shared" si="32"/>
        <v>0.649</v>
      </c>
      <c r="K352" s="145">
        <v>-0.002561</v>
      </c>
      <c r="L352" s="145">
        <v>-0.00647876156952132</v>
      </c>
      <c r="M352" s="145">
        <v>-0.00601236132855332</v>
      </c>
      <c r="N352" s="145">
        <v>-0.0105696415481531</v>
      </c>
    </row>
    <row r="353" spans="1:14">
      <c r="A353" s="141">
        <v>42195</v>
      </c>
      <c r="B353" s="142">
        <v>5.3604</v>
      </c>
      <c r="C353" s="143">
        <f t="shared" si="30"/>
        <v>0.053604</v>
      </c>
      <c r="D353" s="142">
        <f t="shared" si="31"/>
        <v>1.053604</v>
      </c>
      <c r="E353" s="145">
        <f t="shared" si="33"/>
        <v>0.0567796158420641</v>
      </c>
      <c r="F353" s="145">
        <f t="shared" si="34"/>
        <v>-0.052957852027031</v>
      </c>
      <c r="G353" s="145">
        <f t="shared" si="35"/>
        <v>-0.226507211278842</v>
      </c>
      <c r="I353" s="71">
        <v>352</v>
      </c>
      <c r="J353" s="73">
        <f t="shared" si="32"/>
        <v>0.648</v>
      </c>
      <c r="K353" s="145">
        <v>-0.00254</v>
      </c>
      <c r="L353" s="145">
        <v>-0.00639382396288857</v>
      </c>
      <c r="M353" s="145">
        <v>-0.00597501611532347</v>
      </c>
      <c r="N353" s="145">
        <v>-0.0104881396097515</v>
      </c>
    </row>
    <row r="354" spans="1:14">
      <c r="A354" s="141">
        <v>42198</v>
      </c>
      <c r="B354" s="142">
        <v>2.5631</v>
      </c>
      <c r="C354" s="143">
        <f t="shared" si="30"/>
        <v>0.025631</v>
      </c>
      <c r="D354" s="142">
        <f t="shared" si="31"/>
        <v>1.025631</v>
      </c>
      <c r="E354" s="145">
        <f t="shared" si="33"/>
        <v>0.0533380896611524</v>
      </c>
      <c r="F354" s="145">
        <f t="shared" si="34"/>
        <v>0.00483507365463565</v>
      </c>
      <c r="G354" s="145">
        <f t="shared" si="35"/>
        <v>-0.206304812397018</v>
      </c>
      <c r="I354" s="71">
        <v>353</v>
      </c>
      <c r="J354" s="73">
        <f t="shared" si="32"/>
        <v>0.647</v>
      </c>
      <c r="K354" s="145">
        <v>-0.002538</v>
      </c>
      <c r="L354" s="145">
        <v>-0.00628737952510661</v>
      </c>
      <c r="M354" s="145">
        <v>-0.00563841167147328</v>
      </c>
      <c r="N354" s="145">
        <v>-0.010316560903239</v>
      </c>
    </row>
    <row r="355" spans="1:14">
      <c r="A355" s="141">
        <v>42199</v>
      </c>
      <c r="B355" s="142">
        <v>-2.3663</v>
      </c>
      <c r="C355" s="143">
        <f t="shared" si="30"/>
        <v>-0.023663</v>
      </c>
      <c r="D355" s="142">
        <f t="shared" si="31"/>
        <v>0.976337</v>
      </c>
      <c r="E355" s="145">
        <f t="shared" si="33"/>
        <v>0.046879912094854</v>
      </c>
      <c r="F355" s="145">
        <f t="shared" si="34"/>
        <v>-0.0806724272225421</v>
      </c>
      <c r="G355" s="145">
        <f t="shared" si="35"/>
        <v>-0.22922891619671</v>
      </c>
      <c r="I355" s="71">
        <v>354</v>
      </c>
      <c r="J355" s="73">
        <f t="shared" si="32"/>
        <v>0.646</v>
      </c>
      <c r="K355" s="145">
        <v>-0.002528</v>
      </c>
      <c r="L355" s="145">
        <v>-0.0061876012377523</v>
      </c>
      <c r="M355" s="145">
        <v>-0.00557001153753556</v>
      </c>
      <c r="N355" s="145">
        <v>-0.0102076537135604</v>
      </c>
    </row>
    <row r="356" spans="1:14">
      <c r="A356" s="141">
        <v>42200</v>
      </c>
      <c r="B356" s="142">
        <v>-3.5356</v>
      </c>
      <c r="C356" s="143">
        <f t="shared" si="30"/>
        <v>-0.035356</v>
      </c>
      <c r="D356" s="142">
        <f t="shared" si="31"/>
        <v>0.964644</v>
      </c>
      <c r="E356" s="145">
        <f t="shared" si="33"/>
        <v>0.0829144179882237</v>
      </c>
      <c r="F356" s="145">
        <f t="shared" si="34"/>
        <v>-0.0673072774851017</v>
      </c>
      <c r="G356" s="145">
        <f t="shared" si="35"/>
        <v>-0.240253635788838</v>
      </c>
      <c r="I356" s="71">
        <v>355</v>
      </c>
      <c r="J356" s="73">
        <f t="shared" si="32"/>
        <v>0.645</v>
      </c>
      <c r="K356" s="145">
        <v>-0.00252</v>
      </c>
      <c r="L356" s="145">
        <v>-0.0061616370682126</v>
      </c>
      <c r="M356" s="145">
        <v>-0.00555042689264307</v>
      </c>
      <c r="N356" s="145">
        <v>-0.0101954971257796</v>
      </c>
    </row>
    <row r="357" spans="1:14">
      <c r="A357" s="141">
        <v>42201</v>
      </c>
      <c r="B357" s="142">
        <v>0.7713</v>
      </c>
      <c r="C357" s="143">
        <f t="shared" si="30"/>
        <v>0.007713</v>
      </c>
      <c r="D357" s="142">
        <f t="shared" si="31"/>
        <v>1.007713</v>
      </c>
      <c r="E357" s="145">
        <f t="shared" si="33"/>
        <v>0.0255863367180686</v>
      </c>
      <c r="F357" s="145">
        <f t="shared" si="34"/>
        <v>-0.0269328000657875</v>
      </c>
      <c r="G357" s="145">
        <f t="shared" si="35"/>
        <v>-0.210759917820821</v>
      </c>
      <c r="I357" s="71">
        <v>356</v>
      </c>
      <c r="J357" s="73">
        <f t="shared" si="32"/>
        <v>0.644</v>
      </c>
      <c r="K357" s="145">
        <v>-0.002458</v>
      </c>
      <c r="L357" s="145">
        <v>-0.00612360013273305</v>
      </c>
      <c r="M357" s="145">
        <v>-0.00538129302520152</v>
      </c>
      <c r="N357" s="145">
        <v>-0.0100804487227903</v>
      </c>
    </row>
    <row r="358" spans="1:14">
      <c r="A358" s="141">
        <v>42202</v>
      </c>
      <c r="B358" s="142">
        <v>3.856</v>
      </c>
      <c r="C358" s="143">
        <f t="shared" si="30"/>
        <v>0.03856</v>
      </c>
      <c r="D358" s="142">
        <f t="shared" si="31"/>
        <v>1.03856</v>
      </c>
      <c r="E358" s="145">
        <f t="shared" si="33"/>
        <v>0.0109423899889496</v>
      </c>
      <c r="F358" s="145">
        <f t="shared" si="34"/>
        <v>0.0683433105309805</v>
      </c>
      <c r="G358" s="145">
        <f t="shared" si="35"/>
        <v>-0.192132192522659</v>
      </c>
      <c r="I358" s="71">
        <v>357</v>
      </c>
      <c r="J358" s="73">
        <f t="shared" si="32"/>
        <v>0.643</v>
      </c>
      <c r="K358" s="145">
        <v>-0.002453</v>
      </c>
      <c r="L358" s="145">
        <v>-0.00611138686799029</v>
      </c>
      <c r="M358" s="145">
        <v>-0.00535347110659168</v>
      </c>
      <c r="N358" s="145">
        <v>-0.00971406249911189</v>
      </c>
    </row>
    <row r="359" spans="1:14">
      <c r="A359" s="141">
        <v>42205</v>
      </c>
      <c r="B359" s="142">
        <v>0.2196</v>
      </c>
      <c r="C359" s="143">
        <f t="shared" si="30"/>
        <v>0.002196</v>
      </c>
      <c r="D359" s="142">
        <f t="shared" si="31"/>
        <v>1.002196</v>
      </c>
      <c r="E359" s="145">
        <f t="shared" si="33"/>
        <v>-0.0121569848440954</v>
      </c>
      <c r="F359" s="145">
        <f t="shared" si="34"/>
        <v>0.0405326744694334</v>
      </c>
      <c r="G359" s="145">
        <f t="shared" si="35"/>
        <v>-0.156156285213424</v>
      </c>
      <c r="I359" s="71">
        <v>358</v>
      </c>
      <c r="J359" s="73">
        <f t="shared" si="32"/>
        <v>0.642</v>
      </c>
      <c r="K359" s="145">
        <v>-0.002432</v>
      </c>
      <c r="L359" s="145">
        <v>-0.00598156524448867</v>
      </c>
      <c r="M359" s="145">
        <v>-0.0053315874002402</v>
      </c>
      <c r="N359" s="145">
        <v>-0.00968514890179872</v>
      </c>
    </row>
    <row r="360" spans="1:14">
      <c r="A360" s="141">
        <v>42206</v>
      </c>
      <c r="B360" s="142">
        <v>0.1296</v>
      </c>
      <c r="C360" s="143">
        <f t="shared" si="30"/>
        <v>0.001296</v>
      </c>
      <c r="D360" s="142">
        <f t="shared" si="31"/>
        <v>1.001296</v>
      </c>
      <c r="E360" s="145">
        <f t="shared" si="33"/>
        <v>0.013096153995543</v>
      </c>
      <c r="F360" s="145">
        <f t="shared" si="34"/>
        <v>0.0605900126384891</v>
      </c>
      <c r="G360" s="145">
        <f t="shared" si="35"/>
        <v>-0.10158352464721</v>
      </c>
      <c r="I360" s="71">
        <v>359</v>
      </c>
      <c r="J360" s="73">
        <f t="shared" si="32"/>
        <v>0.641</v>
      </c>
      <c r="K360" s="145">
        <v>-0.002422</v>
      </c>
      <c r="L360" s="145">
        <v>-0.00597986041520593</v>
      </c>
      <c r="M360" s="145">
        <v>-0.0053163218011183</v>
      </c>
      <c r="N360" s="145">
        <v>-0.00960232871103661</v>
      </c>
    </row>
    <row r="361" spans="1:14">
      <c r="A361" s="141">
        <v>42207</v>
      </c>
      <c r="B361" s="142">
        <v>-0.2123</v>
      </c>
      <c r="C361" s="143">
        <f t="shared" si="30"/>
        <v>-0.002123</v>
      </c>
      <c r="D361" s="142">
        <f t="shared" si="31"/>
        <v>0.997877</v>
      </c>
      <c r="E361" s="145">
        <f t="shared" si="33"/>
        <v>0.0479983816419429</v>
      </c>
      <c r="F361" s="145">
        <f t="shared" si="34"/>
        <v>0.134892557508385</v>
      </c>
      <c r="G361" s="145">
        <f t="shared" si="35"/>
        <v>-0.1314082696302</v>
      </c>
      <c r="I361" s="71">
        <v>360</v>
      </c>
      <c r="J361" s="73">
        <f t="shared" si="32"/>
        <v>0.64</v>
      </c>
      <c r="K361" s="145">
        <v>-0.002407</v>
      </c>
      <c r="L361" s="145">
        <v>-0.00586144963278634</v>
      </c>
      <c r="M361" s="145">
        <v>-0.00520949858458397</v>
      </c>
      <c r="N361" s="145">
        <v>-0.00947911073408725</v>
      </c>
    </row>
    <row r="362" spans="1:14">
      <c r="A362" s="141">
        <v>42208</v>
      </c>
      <c r="B362" s="142">
        <v>2.2526</v>
      </c>
      <c r="C362" s="143">
        <f t="shared" si="30"/>
        <v>0.022526</v>
      </c>
      <c r="D362" s="142">
        <f t="shared" si="31"/>
        <v>1.022526</v>
      </c>
      <c r="E362" s="145">
        <f t="shared" si="33"/>
        <v>0.0634035615168302</v>
      </c>
      <c r="F362" s="145">
        <f t="shared" si="34"/>
        <v>0.0906121631089929</v>
      </c>
      <c r="G362" s="145">
        <f t="shared" si="35"/>
        <v>-0.128956632398524</v>
      </c>
      <c r="I362" s="71">
        <v>361</v>
      </c>
      <c r="J362" s="73">
        <f t="shared" si="32"/>
        <v>0.639</v>
      </c>
      <c r="K362" s="145">
        <v>-0.002366</v>
      </c>
      <c r="L362" s="145">
        <v>-0.00585558704698652</v>
      </c>
      <c r="M362" s="145">
        <v>-0.00519915873822197</v>
      </c>
      <c r="N362" s="145">
        <v>-0.00940920567896597</v>
      </c>
    </row>
    <row r="363" spans="1:14">
      <c r="A363" s="141">
        <v>42209</v>
      </c>
      <c r="B363" s="142">
        <v>-1.7532</v>
      </c>
      <c r="C363" s="143">
        <f t="shared" si="30"/>
        <v>-0.017532</v>
      </c>
      <c r="D363" s="142">
        <f t="shared" si="31"/>
        <v>0.982468</v>
      </c>
      <c r="E363" s="145">
        <f t="shared" si="33"/>
        <v>0.00596977572438462</v>
      </c>
      <c r="F363" s="145">
        <f t="shared" si="34"/>
        <v>0.0169774893274572</v>
      </c>
      <c r="G363" s="145">
        <f t="shared" si="35"/>
        <v>-0.112660667982801</v>
      </c>
      <c r="I363" s="71">
        <v>362</v>
      </c>
      <c r="J363" s="73">
        <f t="shared" si="32"/>
        <v>0.638</v>
      </c>
      <c r="K363" s="145">
        <v>-0.002274</v>
      </c>
      <c r="L363" s="145">
        <v>-0.00579787446296964</v>
      </c>
      <c r="M363" s="145">
        <v>-0.00512926842966377</v>
      </c>
      <c r="N363" s="145">
        <v>-0.00932145826766528</v>
      </c>
    </row>
    <row r="364" spans="1:14">
      <c r="A364" s="141">
        <v>42212</v>
      </c>
      <c r="B364" s="142">
        <v>-8.5614</v>
      </c>
      <c r="C364" s="143">
        <f t="shared" si="30"/>
        <v>-0.085614</v>
      </c>
      <c r="D364" s="142">
        <f t="shared" si="31"/>
        <v>0.914386</v>
      </c>
      <c r="E364" s="145">
        <f t="shared" si="33"/>
        <v>-0.0821708734164602</v>
      </c>
      <c r="F364" s="145">
        <f t="shared" si="34"/>
        <v>-0.0933289081978056</v>
      </c>
      <c r="G364" s="145">
        <f t="shared" si="35"/>
        <v>-0.119336056486661</v>
      </c>
      <c r="I364" s="71">
        <v>363</v>
      </c>
      <c r="J364" s="73">
        <f t="shared" si="32"/>
        <v>0.637</v>
      </c>
      <c r="K364" s="145">
        <v>-0.002243</v>
      </c>
      <c r="L364" s="145">
        <v>-0.00571830340411239</v>
      </c>
      <c r="M364" s="145">
        <v>-0.00492629919643783</v>
      </c>
      <c r="N364" s="145">
        <v>-0.00921555159983944</v>
      </c>
    </row>
    <row r="365" spans="1:14">
      <c r="A365" s="141">
        <v>42213</v>
      </c>
      <c r="B365" s="142">
        <v>-0.2</v>
      </c>
      <c r="C365" s="143">
        <f t="shared" si="30"/>
        <v>-0.002</v>
      </c>
      <c r="D365" s="142">
        <f t="shared" si="31"/>
        <v>0.998</v>
      </c>
      <c r="E365" s="145">
        <f t="shared" si="33"/>
        <v>-0.0851921226786356</v>
      </c>
      <c r="F365" s="145">
        <f t="shared" si="34"/>
        <v>-0.0732116578408992</v>
      </c>
      <c r="G365" s="145">
        <f t="shared" si="35"/>
        <v>-0.0907671965150364</v>
      </c>
      <c r="I365" s="71">
        <v>364</v>
      </c>
      <c r="J365" s="73">
        <f t="shared" si="32"/>
        <v>0.636</v>
      </c>
      <c r="K365" s="145">
        <v>-0.002242</v>
      </c>
      <c r="L365" s="145">
        <v>-0.00565532964606985</v>
      </c>
      <c r="M365" s="145">
        <v>-0.00489184166658518</v>
      </c>
      <c r="N365" s="145">
        <v>-0.00911786442012641</v>
      </c>
    </row>
    <row r="366" spans="1:14">
      <c r="A366" s="141">
        <v>42214</v>
      </c>
      <c r="B366" s="142">
        <v>3.13</v>
      </c>
      <c r="C366" s="143">
        <f t="shared" si="30"/>
        <v>0.0313</v>
      </c>
      <c r="D366" s="142">
        <f t="shared" si="31"/>
        <v>1.0313</v>
      </c>
      <c r="E366" s="145">
        <f t="shared" si="33"/>
        <v>-0.0545514488443735</v>
      </c>
      <c r="F366" s="145">
        <f t="shared" si="34"/>
        <v>-0.00917144846318374</v>
      </c>
      <c r="G366" s="145">
        <f t="shared" si="35"/>
        <v>-0.121309631911964</v>
      </c>
      <c r="I366" s="71">
        <v>365</v>
      </c>
      <c r="J366" s="73">
        <f t="shared" si="32"/>
        <v>0.635</v>
      </c>
      <c r="K366" s="145">
        <v>-0.002231</v>
      </c>
      <c r="L366" s="145">
        <v>-0.00562624662392575</v>
      </c>
      <c r="M366" s="145">
        <v>-0.00489072361665521</v>
      </c>
      <c r="N366" s="145">
        <v>-0.00900498428768859</v>
      </c>
    </row>
    <row r="367" spans="1:14">
      <c r="A367" s="141">
        <v>42215</v>
      </c>
      <c r="B367" s="142">
        <v>-2.9251</v>
      </c>
      <c r="C367" s="143">
        <f t="shared" si="30"/>
        <v>-0.029251</v>
      </c>
      <c r="D367" s="142">
        <f t="shared" si="31"/>
        <v>0.970749</v>
      </c>
      <c r="E367" s="145">
        <f t="shared" si="33"/>
        <v>-0.102425526993179</v>
      </c>
      <c r="F367" s="145">
        <f t="shared" si="34"/>
        <v>-0.0455161086779539</v>
      </c>
      <c r="G367" s="145">
        <f t="shared" si="35"/>
        <v>-0.102893398304105</v>
      </c>
      <c r="I367" s="71">
        <v>366</v>
      </c>
      <c r="J367" s="73">
        <f t="shared" si="32"/>
        <v>0.634</v>
      </c>
      <c r="K367" s="145">
        <v>-0.002229</v>
      </c>
      <c r="L367" s="145">
        <v>-0.0056095366433595</v>
      </c>
      <c r="M367" s="145">
        <v>-0.00474849087903184</v>
      </c>
      <c r="N367" s="145">
        <v>-0.00891975228392661</v>
      </c>
    </row>
    <row r="368" spans="1:14">
      <c r="A368" s="141">
        <v>42216</v>
      </c>
      <c r="B368" s="142">
        <v>0.0337</v>
      </c>
      <c r="C368" s="143">
        <f t="shared" si="30"/>
        <v>0.000337</v>
      </c>
      <c r="D368" s="142">
        <f t="shared" si="31"/>
        <v>1.000337</v>
      </c>
      <c r="E368" s="145">
        <f t="shared" si="33"/>
        <v>-0.0861005594032326</v>
      </c>
      <c r="F368" s="145">
        <f t="shared" si="34"/>
        <v>-0.0806447847082293</v>
      </c>
      <c r="G368" s="145">
        <f t="shared" si="35"/>
        <v>-0.0709100346508941</v>
      </c>
      <c r="I368" s="71">
        <v>367</v>
      </c>
      <c r="J368" s="73">
        <f t="shared" si="32"/>
        <v>0.633</v>
      </c>
      <c r="K368" s="145">
        <v>-0.002161</v>
      </c>
      <c r="L368" s="145">
        <v>-0.00556836271136962</v>
      </c>
      <c r="M368" s="145">
        <v>-0.00461778937591328</v>
      </c>
      <c r="N368" s="145">
        <v>-0.00890438421260165</v>
      </c>
    </row>
    <row r="369" spans="1:14">
      <c r="A369" s="141">
        <v>42219</v>
      </c>
      <c r="B369" s="142">
        <v>0.3285</v>
      </c>
      <c r="C369" s="143">
        <f t="shared" si="30"/>
        <v>0.003285</v>
      </c>
      <c r="D369" s="142">
        <f t="shared" si="31"/>
        <v>1.003285</v>
      </c>
      <c r="E369" s="145">
        <f t="shared" si="33"/>
        <v>0.00275113601818888</v>
      </c>
      <c r="F369" s="145">
        <f t="shared" si="34"/>
        <v>-0.0796458006477734</v>
      </c>
      <c r="G369" s="145">
        <f t="shared" si="35"/>
        <v>-0.0145865214651272</v>
      </c>
      <c r="I369" s="71">
        <v>368</v>
      </c>
      <c r="J369" s="73">
        <f t="shared" si="32"/>
        <v>0.632</v>
      </c>
      <c r="K369" s="145">
        <v>-0.002157</v>
      </c>
      <c r="L369" s="145">
        <v>-0.0055388824147381</v>
      </c>
      <c r="M369" s="145">
        <v>-0.00454938251666237</v>
      </c>
      <c r="N369" s="145">
        <v>-0.00889621853400113</v>
      </c>
    </row>
    <row r="370" spans="1:14">
      <c r="A370" s="141">
        <v>42220</v>
      </c>
      <c r="B370" s="142">
        <v>3.1056</v>
      </c>
      <c r="C370" s="143">
        <f t="shared" si="30"/>
        <v>0.031056</v>
      </c>
      <c r="D370" s="142">
        <f t="shared" si="31"/>
        <v>1.031056</v>
      </c>
      <c r="E370" s="145">
        <f t="shared" si="33"/>
        <v>0.0359645043069841</v>
      </c>
      <c r="F370" s="145">
        <f t="shared" si="34"/>
        <v>-0.0522915108346487</v>
      </c>
      <c r="G370" s="145">
        <f t="shared" si="35"/>
        <v>-0.0126003374944835</v>
      </c>
      <c r="I370" s="71">
        <v>369</v>
      </c>
      <c r="J370" s="73">
        <f t="shared" si="32"/>
        <v>0.631</v>
      </c>
      <c r="K370" s="145">
        <v>-0.002131</v>
      </c>
      <c r="L370" s="145">
        <v>-0.00552625039752497</v>
      </c>
      <c r="M370" s="145">
        <v>-0.00449772915525004</v>
      </c>
      <c r="N370" s="145">
        <v>-0.00885043703432609</v>
      </c>
    </row>
    <row r="371" spans="1:14">
      <c r="A371" s="141">
        <v>42221</v>
      </c>
      <c r="B371" s="142">
        <v>-2.058</v>
      </c>
      <c r="C371" s="143">
        <f t="shared" si="30"/>
        <v>-0.02058</v>
      </c>
      <c r="D371" s="142">
        <f t="shared" si="31"/>
        <v>0.97942</v>
      </c>
      <c r="E371" s="145">
        <f t="shared" si="33"/>
        <v>-0.0161501456333308</v>
      </c>
      <c r="F371" s="145">
        <f t="shared" si="34"/>
        <v>-0.0698205806343585</v>
      </c>
      <c r="G371" s="145">
        <f t="shared" si="35"/>
        <v>-0.0155554201604772</v>
      </c>
      <c r="I371" s="71">
        <v>370</v>
      </c>
      <c r="J371" s="73">
        <f t="shared" si="32"/>
        <v>0.63</v>
      </c>
      <c r="K371" s="145">
        <v>-0.002129</v>
      </c>
      <c r="L371" s="145">
        <v>-0.00540817716002218</v>
      </c>
      <c r="M371" s="145">
        <v>-0.00447086279519116</v>
      </c>
      <c r="N371" s="145">
        <v>-0.00866228016932358</v>
      </c>
    </row>
    <row r="372" spans="1:14">
      <c r="A372" s="141">
        <v>42222</v>
      </c>
      <c r="B372" s="142">
        <v>-0.9064</v>
      </c>
      <c r="C372" s="143">
        <f t="shared" si="30"/>
        <v>-0.009064</v>
      </c>
      <c r="D372" s="142">
        <f t="shared" si="31"/>
        <v>0.990936</v>
      </c>
      <c r="E372" s="145">
        <f t="shared" si="33"/>
        <v>0.00430929033837746</v>
      </c>
      <c r="F372" s="145">
        <f t="shared" si="34"/>
        <v>-0.0985576179886759</v>
      </c>
      <c r="G372" s="145">
        <f t="shared" si="35"/>
        <v>0.0460852550470561</v>
      </c>
      <c r="I372" s="71">
        <v>371</v>
      </c>
      <c r="J372" s="73">
        <f t="shared" si="32"/>
        <v>0.629</v>
      </c>
      <c r="K372" s="145">
        <v>-0.002127</v>
      </c>
      <c r="L372" s="145">
        <v>-0.00526664267102184</v>
      </c>
      <c r="M372" s="145">
        <v>-0.00446929861872847</v>
      </c>
      <c r="N372" s="145">
        <v>-0.00859764763550053</v>
      </c>
    </row>
    <row r="373" spans="1:14">
      <c r="A373" s="141">
        <v>42223</v>
      </c>
      <c r="B373" s="142">
        <v>1.9597</v>
      </c>
      <c r="C373" s="143">
        <f t="shared" si="30"/>
        <v>0.019597</v>
      </c>
      <c r="D373" s="142">
        <f t="shared" si="31"/>
        <v>1.019597</v>
      </c>
      <c r="E373" s="145">
        <f t="shared" si="33"/>
        <v>0.0236457708763536</v>
      </c>
      <c r="F373" s="145">
        <f t="shared" si="34"/>
        <v>-0.0644907026268537</v>
      </c>
      <c r="G373" s="145">
        <f t="shared" si="35"/>
        <v>0.00239030770421933</v>
      </c>
      <c r="I373" s="71">
        <v>372</v>
      </c>
      <c r="J373" s="73">
        <f t="shared" si="32"/>
        <v>0.628</v>
      </c>
      <c r="K373" s="145">
        <v>-0.002106</v>
      </c>
      <c r="L373" s="145">
        <v>-0.00524603726251005</v>
      </c>
      <c r="M373" s="145">
        <v>-0.00445486953944341</v>
      </c>
      <c r="N373" s="145">
        <v>-0.00859704181570475</v>
      </c>
    </row>
    <row r="374" spans="1:14">
      <c r="A374" s="141">
        <v>42226</v>
      </c>
      <c r="B374" s="142">
        <v>4.5411</v>
      </c>
      <c r="C374" s="143">
        <f t="shared" si="30"/>
        <v>0.045411</v>
      </c>
      <c r="D374" s="142">
        <f t="shared" si="31"/>
        <v>1.045411</v>
      </c>
      <c r="E374" s="145">
        <f t="shared" si="33"/>
        <v>0.0666266803327267</v>
      </c>
      <c r="F374" s="145">
        <f t="shared" si="34"/>
        <v>0.0695611154109514</v>
      </c>
      <c r="G374" s="145">
        <f t="shared" si="35"/>
        <v>-0.00540444610368218</v>
      </c>
      <c r="I374" s="71">
        <v>373</v>
      </c>
      <c r="J374" s="73">
        <f t="shared" si="32"/>
        <v>0.627</v>
      </c>
      <c r="K374" s="145">
        <v>-0.002071</v>
      </c>
      <c r="L374" s="145">
        <v>-0.0052296821031862</v>
      </c>
      <c r="M374" s="145">
        <v>-0.00444246097993395</v>
      </c>
      <c r="N374" s="145">
        <v>-0.00812121633373497</v>
      </c>
    </row>
    <row r="375" spans="1:14">
      <c r="A375" s="141">
        <v>42227</v>
      </c>
      <c r="B375" s="142">
        <v>-0.4333</v>
      </c>
      <c r="C375" s="143">
        <f t="shared" si="30"/>
        <v>-0.004333</v>
      </c>
      <c r="D375" s="142">
        <f t="shared" si="31"/>
        <v>0.995667</v>
      </c>
      <c r="E375" s="145">
        <f t="shared" si="33"/>
        <v>0.03001678563225</v>
      </c>
      <c r="F375" s="145">
        <f t="shared" si="34"/>
        <v>0.0670608287553871</v>
      </c>
      <c r="G375" s="145">
        <f t="shared" si="35"/>
        <v>-0.0344617397862532</v>
      </c>
      <c r="I375" s="71">
        <v>374</v>
      </c>
      <c r="J375" s="73">
        <f t="shared" si="32"/>
        <v>0.626</v>
      </c>
      <c r="K375" s="145">
        <v>-0.002042</v>
      </c>
      <c r="L375" s="145">
        <v>-0.0051943095549436</v>
      </c>
      <c r="M375" s="145">
        <v>-0.00440654275891805</v>
      </c>
      <c r="N375" s="145">
        <v>-0.00795988517162127</v>
      </c>
    </row>
    <row r="376" spans="1:14">
      <c r="A376" s="141">
        <v>42228</v>
      </c>
      <c r="B376" s="142">
        <v>-1.2429</v>
      </c>
      <c r="C376" s="143">
        <f t="shared" si="30"/>
        <v>-0.012429</v>
      </c>
      <c r="D376" s="142">
        <f t="shared" si="31"/>
        <v>0.987571</v>
      </c>
      <c r="E376" s="145">
        <f t="shared" si="33"/>
        <v>0.0385888658630889</v>
      </c>
      <c r="F376" s="145">
        <f t="shared" si="34"/>
        <v>0.0218155044262442</v>
      </c>
      <c r="G376" s="145">
        <f t="shared" si="35"/>
        <v>-0.0233519930336044</v>
      </c>
      <c r="I376" s="71">
        <v>375</v>
      </c>
      <c r="J376" s="73">
        <f t="shared" si="32"/>
        <v>0.625</v>
      </c>
      <c r="K376" s="145">
        <v>-0.002021</v>
      </c>
      <c r="L376" s="145">
        <v>-0.00512862137259151</v>
      </c>
      <c r="M376" s="145">
        <v>-0.00439956813734299</v>
      </c>
      <c r="N376" s="145">
        <v>-0.00784451038335965</v>
      </c>
    </row>
    <row r="377" spans="1:14">
      <c r="A377" s="141">
        <v>42229</v>
      </c>
      <c r="B377" s="142">
        <v>1.4775</v>
      </c>
      <c r="C377" s="143">
        <f t="shared" si="30"/>
        <v>0.014775</v>
      </c>
      <c r="D377" s="142">
        <f t="shared" si="31"/>
        <v>1.014775</v>
      </c>
      <c r="E377" s="145">
        <f t="shared" si="33"/>
        <v>0.0635742533889332</v>
      </c>
      <c r="F377" s="145">
        <f t="shared" si="34"/>
        <v>0.0681575036432094</v>
      </c>
      <c r="G377" s="145">
        <f t="shared" si="35"/>
        <v>0.027402835936702</v>
      </c>
      <c r="I377" s="71">
        <v>376</v>
      </c>
      <c r="J377" s="73">
        <f t="shared" si="32"/>
        <v>0.624</v>
      </c>
      <c r="K377" s="145">
        <v>-0.002018</v>
      </c>
      <c r="L377" s="145">
        <v>-0.00511158364221276</v>
      </c>
      <c r="M377" s="145">
        <v>-0.00436870714789916</v>
      </c>
      <c r="N377" s="145">
        <v>-0.00778761846585985</v>
      </c>
    </row>
    <row r="378" spans="1:14">
      <c r="A378" s="141">
        <v>42230</v>
      </c>
      <c r="B378" s="142">
        <v>-0.0472</v>
      </c>
      <c r="C378" s="143">
        <f t="shared" si="30"/>
        <v>-0.000472</v>
      </c>
      <c r="D378" s="142">
        <f t="shared" si="31"/>
        <v>0.999528</v>
      </c>
      <c r="E378" s="145">
        <f t="shared" si="33"/>
        <v>0.0426396373678362</v>
      </c>
      <c r="F378" s="145">
        <f t="shared" si="34"/>
        <v>0.0672936553396406</v>
      </c>
      <c r="G378" s="145">
        <f t="shared" si="35"/>
        <v>0.0190579081525595</v>
      </c>
      <c r="I378" s="71">
        <v>377</v>
      </c>
      <c r="J378" s="73">
        <f t="shared" si="32"/>
        <v>0.623</v>
      </c>
      <c r="K378" s="145">
        <v>-0.001988</v>
      </c>
      <c r="L378" s="145">
        <v>-0.00510620562208053</v>
      </c>
      <c r="M378" s="145">
        <v>-0.00432293168194875</v>
      </c>
      <c r="N378" s="145">
        <v>-0.00765693829625569</v>
      </c>
    </row>
    <row r="379" spans="1:14">
      <c r="A379" s="141">
        <v>42233</v>
      </c>
      <c r="B379" s="142">
        <v>0.1063</v>
      </c>
      <c r="C379" s="143">
        <f t="shared" si="30"/>
        <v>0.001063</v>
      </c>
      <c r="D379" s="142">
        <f t="shared" si="31"/>
        <v>1.001063</v>
      </c>
      <c r="E379" s="145">
        <f t="shared" si="33"/>
        <v>-0.00159079701442</v>
      </c>
      <c r="F379" s="145">
        <f t="shared" si="34"/>
        <v>0.0649298937941527</v>
      </c>
      <c r="G379" s="145">
        <f t="shared" si="35"/>
        <v>-0.0177349727421378</v>
      </c>
      <c r="I379" s="71">
        <v>378</v>
      </c>
      <c r="J379" s="73">
        <f t="shared" si="32"/>
        <v>0.622</v>
      </c>
      <c r="K379" s="145">
        <v>-0.00198</v>
      </c>
      <c r="L379" s="145">
        <v>-0.00503497059464786</v>
      </c>
      <c r="M379" s="145">
        <v>-0.00427632901695019</v>
      </c>
      <c r="N379" s="145">
        <v>-0.00765021876544048</v>
      </c>
    </row>
    <row r="380" spans="1:14">
      <c r="A380" s="141">
        <v>42234</v>
      </c>
      <c r="B380" s="142">
        <v>-6.191</v>
      </c>
      <c r="C380" s="143">
        <f t="shared" si="30"/>
        <v>-0.06191</v>
      </c>
      <c r="D380" s="142">
        <f t="shared" si="31"/>
        <v>0.93809</v>
      </c>
      <c r="E380" s="145">
        <f t="shared" si="33"/>
        <v>-0.0593263719408769</v>
      </c>
      <c r="F380" s="145">
        <f t="shared" si="34"/>
        <v>-0.0310903732975153</v>
      </c>
      <c r="G380" s="145">
        <f t="shared" si="35"/>
        <v>-0.0805660774735404</v>
      </c>
      <c r="I380" s="71">
        <v>379</v>
      </c>
      <c r="J380" s="73">
        <f t="shared" si="32"/>
        <v>0.621</v>
      </c>
      <c r="K380" s="145">
        <v>-0.001972</v>
      </c>
      <c r="L380" s="145">
        <v>-0.00495626366163171</v>
      </c>
      <c r="M380" s="145">
        <v>-0.00404326014904155</v>
      </c>
      <c r="N380" s="145">
        <v>-0.00764639576293358</v>
      </c>
    </row>
    <row r="381" spans="1:14">
      <c r="A381" s="141">
        <v>42235</v>
      </c>
      <c r="B381" s="142">
        <v>1.5874</v>
      </c>
      <c r="C381" s="143">
        <f t="shared" si="30"/>
        <v>0.015874</v>
      </c>
      <c r="D381" s="142">
        <f t="shared" si="31"/>
        <v>1.015874</v>
      </c>
      <c r="E381" s="145">
        <f t="shared" si="33"/>
        <v>-0.0323674133495886</v>
      </c>
      <c r="F381" s="145">
        <f t="shared" si="34"/>
        <v>0.00497243074141784</v>
      </c>
      <c r="G381" s="145">
        <f t="shared" si="35"/>
        <v>-0.0671799182133501</v>
      </c>
      <c r="I381" s="71">
        <v>380</v>
      </c>
      <c r="J381" s="73">
        <f t="shared" si="32"/>
        <v>0.62</v>
      </c>
      <c r="K381" s="145">
        <v>-0.00197</v>
      </c>
      <c r="L381" s="145">
        <v>-0.00491921476440416</v>
      </c>
      <c r="M381" s="145">
        <v>-0.00392557808468796</v>
      </c>
      <c r="N381" s="145">
        <v>-0.00743314458220135</v>
      </c>
    </row>
    <row r="382" spans="1:14">
      <c r="A382" s="141">
        <v>42236</v>
      </c>
      <c r="B382" s="142">
        <v>-3.2084</v>
      </c>
      <c r="C382" s="143">
        <f t="shared" si="30"/>
        <v>-0.032084</v>
      </c>
      <c r="D382" s="142">
        <f t="shared" si="31"/>
        <v>0.967916</v>
      </c>
      <c r="E382" s="145">
        <f t="shared" si="33"/>
        <v>-0.0770495304473212</v>
      </c>
      <c r="F382" s="145">
        <f t="shared" si="34"/>
        <v>-0.0183736434305444</v>
      </c>
      <c r="G382" s="145">
        <f t="shared" si="35"/>
        <v>-0.0951876009943041</v>
      </c>
      <c r="I382" s="71">
        <v>381</v>
      </c>
      <c r="J382" s="73">
        <f t="shared" si="32"/>
        <v>0.619</v>
      </c>
      <c r="K382" s="145">
        <v>-0.001927</v>
      </c>
      <c r="L382" s="145">
        <v>-0.00485432885321335</v>
      </c>
      <c r="M382" s="145">
        <v>-0.00391227708716668</v>
      </c>
      <c r="N382" s="145">
        <v>-0.00737592233170925</v>
      </c>
    </row>
    <row r="383" spans="1:14">
      <c r="A383" s="141">
        <v>42237</v>
      </c>
      <c r="B383" s="142">
        <v>-4.5705</v>
      </c>
      <c r="C383" s="143">
        <f t="shared" si="30"/>
        <v>-0.045705</v>
      </c>
      <c r="D383" s="142">
        <f t="shared" si="31"/>
        <v>0.954295</v>
      </c>
      <c r="E383" s="145">
        <f t="shared" si="33"/>
        <v>-0.11881706331211</v>
      </c>
      <c r="F383" s="145">
        <f t="shared" si="34"/>
        <v>-0.081243742437013</v>
      </c>
      <c r="G383" s="145">
        <f t="shared" si="35"/>
        <v>-0.155563821057714</v>
      </c>
      <c r="I383" s="71">
        <v>382</v>
      </c>
      <c r="J383" s="73">
        <f t="shared" si="32"/>
        <v>0.618</v>
      </c>
      <c r="K383" s="145">
        <v>-0.001882</v>
      </c>
      <c r="L383" s="145">
        <v>-0.00484984808603051</v>
      </c>
      <c r="M383" s="145">
        <v>-0.00385559904442678</v>
      </c>
      <c r="N383" s="145">
        <v>-0.00735116318700879</v>
      </c>
    </row>
    <row r="384" spans="1:14">
      <c r="A384" s="141">
        <v>42240</v>
      </c>
      <c r="B384" s="142">
        <v>-8.7477</v>
      </c>
      <c r="C384" s="143">
        <f t="shared" si="30"/>
        <v>-0.087477</v>
      </c>
      <c r="D384" s="142">
        <f t="shared" si="31"/>
        <v>0.912523</v>
      </c>
      <c r="E384" s="145">
        <f t="shared" si="33"/>
        <v>-0.196754153399692</v>
      </c>
      <c r="F384" s="145">
        <f t="shared" si="34"/>
        <v>-0.198031954494309</v>
      </c>
      <c r="G384" s="145">
        <f t="shared" si="35"/>
        <v>-0.215681899749456</v>
      </c>
      <c r="I384" s="71">
        <v>383</v>
      </c>
      <c r="J384" s="73">
        <f t="shared" si="32"/>
        <v>0.617</v>
      </c>
      <c r="K384" s="145">
        <v>-0.001881</v>
      </c>
      <c r="L384" s="145">
        <v>-0.00483906512810894</v>
      </c>
      <c r="M384" s="145">
        <v>-0.00381810407742733</v>
      </c>
      <c r="N384" s="145">
        <v>-0.00716073068745371</v>
      </c>
    </row>
    <row r="385" spans="1:14">
      <c r="A385" s="141">
        <v>42241</v>
      </c>
      <c r="B385" s="142">
        <v>-7.1013</v>
      </c>
      <c r="C385" s="143">
        <f t="shared" si="30"/>
        <v>-0.071013</v>
      </c>
      <c r="D385" s="142">
        <f t="shared" si="31"/>
        <v>0.928987</v>
      </c>
      <c r="E385" s="145">
        <f t="shared" si="33"/>
        <v>-0.204548658129092</v>
      </c>
      <c r="F385" s="145">
        <f t="shared" si="34"/>
        <v>-0.251739900297795</v>
      </c>
      <c r="G385" s="145">
        <f t="shared" si="35"/>
        <v>-0.203157835971403</v>
      </c>
      <c r="I385" s="71">
        <v>384</v>
      </c>
      <c r="J385" s="73">
        <f t="shared" si="32"/>
        <v>0.616</v>
      </c>
      <c r="K385" s="145">
        <v>-0.00188</v>
      </c>
      <c r="L385" s="145">
        <v>-0.00479186224853334</v>
      </c>
      <c r="M385" s="145">
        <v>-0.00374043125433088</v>
      </c>
      <c r="N385" s="145">
        <v>-0.00703077014480047</v>
      </c>
    </row>
    <row r="386" spans="1:14">
      <c r="A386" s="141">
        <v>42242</v>
      </c>
      <c r="B386" s="142">
        <v>-0.5664</v>
      </c>
      <c r="C386" s="143">
        <f t="shared" si="30"/>
        <v>-0.005664</v>
      </c>
      <c r="D386" s="142">
        <f t="shared" si="31"/>
        <v>0.994336</v>
      </c>
      <c r="E386" s="145">
        <f t="shared" si="33"/>
        <v>-0.221413378558216</v>
      </c>
      <c r="F386" s="145">
        <f t="shared" si="34"/>
        <v>-0.246614213562882</v>
      </c>
      <c r="G386" s="145">
        <f t="shared" si="35"/>
        <v>-0.206083316621704</v>
      </c>
      <c r="I386" s="71">
        <v>385</v>
      </c>
      <c r="J386" s="73">
        <f t="shared" si="32"/>
        <v>0.615</v>
      </c>
      <c r="K386" s="145">
        <v>-0.00187</v>
      </c>
      <c r="L386" s="145">
        <v>-0.00474914313915731</v>
      </c>
      <c r="M386" s="145">
        <v>-0.00339645206498462</v>
      </c>
      <c r="N386" s="145">
        <v>-0.00702385915407899</v>
      </c>
    </row>
    <row r="387" spans="1:14">
      <c r="A387" s="141">
        <v>42243</v>
      </c>
      <c r="B387" s="142">
        <v>5.9473</v>
      </c>
      <c r="C387" s="143">
        <f t="shared" ref="C387:C450" si="36">B387/100</f>
        <v>0.059473</v>
      </c>
      <c r="D387" s="142">
        <f t="shared" ref="D387:D450" si="37">C387+1</f>
        <v>1.059473</v>
      </c>
      <c r="E387" s="145">
        <f t="shared" si="33"/>
        <v>-0.147765401565021</v>
      </c>
      <c r="F387" s="145">
        <f t="shared" si="34"/>
        <v>-0.213429677205397</v>
      </c>
      <c r="G387" s="145">
        <f t="shared" si="35"/>
        <v>-0.184395141773632</v>
      </c>
      <c r="I387" s="71">
        <v>386</v>
      </c>
      <c r="J387" s="73">
        <f t="shared" ref="J387:J450" si="38">1-I387/COUNT($I$2:$I$2000)</f>
        <v>0.614</v>
      </c>
      <c r="K387" s="145">
        <v>-0.00186</v>
      </c>
      <c r="L387" s="145">
        <v>-0.004700756657391</v>
      </c>
      <c r="M387" s="145">
        <v>-0.00330485554912674</v>
      </c>
      <c r="N387" s="145">
        <v>-0.00689393587920373</v>
      </c>
    </row>
    <row r="388" spans="1:14">
      <c r="A388" s="141">
        <v>42244</v>
      </c>
      <c r="B388" s="142">
        <v>4.2627</v>
      </c>
      <c r="C388" s="143">
        <f t="shared" si="36"/>
        <v>0.042627</v>
      </c>
      <c r="D388" s="142">
        <f t="shared" si="37"/>
        <v>1.042627</v>
      </c>
      <c r="E388" s="145">
        <f t="shared" si="33"/>
        <v>-0.0688803748710125</v>
      </c>
      <c r="F388" s="145">
        <f t="shared" si="34"/>
        <v>-0.179513274321111</v>
      </c>
      <c r="G388" s="145">
        <f t="shared" si="35"/>
        <v>-0.124004612399309</v>
      </c>
      <c r="I388" s="71">
        <v>387</v>
      </c>
      <c r="J388" s="73">
        <f t="shared" si="38"/>
        <v>0.613</v>
      </c>
      <c r="K388" s="145">
        <v>-0.00184</v>
      </c>
      <c r="L388" s="145">
        <v>-0.00455975117826179</v>
      </c>
      <c r="M388" s="145">
        <v>-0.00328686280390111</v>
      </c>
      <c r="N388" s="145">
        <v>-0.00687660331936446</v>
      </c>
    </row>
    <row r="389" spans="1:14">
      <c r="A389" s="141">
        <v>42247</v>
      </c>
      <c r="B389" s="142">
        <v>0.7256</v>
      </c>
      <c r="C389" s="143">
        <f t="shared" si="36"/>
        <v>0.007256</v>
      </c>
      <c r="D389" s="142">
        <f t="shared" si="37"/>
        <v>1.007256</v>
      </c>
      <c r="E389" s="145">
        <f t="shared" si="33"/>
        <v>0.0277832220436345</v>
      </c>
      <c r="F389" s="145">
        <f t="shared" si="34"/>
        <v>-0.174437395687969</v>
      </c>
      <c r="G389" s="145">
        <f t="shared" si="35"/>
        <v>-0.117945642185462</v>
      </c>
      <c r="I389" s="71">
        <v>388</v>
      </c>
      <c r="J389" s="73">
        <f t="shared" si="38"/>
        <v>0.612</v>
      </c>
      <c r="K389" s="145">
        <v>-0.001836</v>
      </c>
      <c r="L389" s="145">
        <v>-0.00444786318313217</v>
      </c>
      <c r="M389" s="145">
        <v>-0.00326265375246471</v>
      </c>
      <c r="N389" s="145">
        <v>-0.00628242518618782</v>
      </c>
    </row>
    <row r="390" spans="1:14">
      <c r="A390" s="141">
        <v>42248</v>
      </c>
      <c r="B390" s="142">
        <v>-0.1323</v>
      </c>
      <c r="C390" s="143">
        <f t="shared" si="36"/>
        <v>-0.001323</v>
      </c>
      <c r="D390" s="142">
        <f t="shared" si="37"/>
        <v>0.998677</v>
      </c>
      <c r="E390" s="145">
        <f t="shared" si="33"/>
        <v>0.104884637611582</v>
      </c>
      <c r="F390" s="145">
        <f t="shared" si="34"/>
        <v>-0.121118032399315</v>
      </c>
      <c r="G390" s="145">
        <f t="shared" si="35"/>
        <v>-0.121996840479874</v>
      </c>
      <c r="I390" s="71">
        <v>389</v>
      </c>
      <c r="J390" s="73">
        <f t="shared" si="38"/>
        <v>0.611</v>
      </c>
      <c r="K390" s="145">
        <v>-0.001821</v>
      </c>
      <c r="L390" s="145">
        <v>-0.00444364380501583</v>
      </c>
      <c r="M390" s="145">
        <v>-0.0030827398159825</v>
      </c>
      <c r="N390" s="145">
        <v>-0.00626863087755658</v>
      </c>
    </row>
    <row r="391" spans="1:14">
      <c r="A391" s="141">
        <v>42249</v>
      </c>
      <c r="B391" s="142">
        <v>0.1115</v>
      </c>
      <c r="C391" s="143">
        <f t="shared" si="36"/>
        <v>0.001115</v>
      </c>
      <c r="D391" s="142">
        <f t="shared" si="37"/>
        <v>1.001115</v>
      </c>
      <c r="E391" s="145">
        <f t="shared" ref="E391:E454" si="39">PRODUCT(D387:D391)-1</f>
        <v>0.112417315658408</v>
      </c>
      <c r="F391" s="145">
        <f t="shared" si="34"/>
        <v>-0.133886760568181</v>
      </c>
      <c r="G391" s="145">
        <f t="shared" si="35"/>
        <v>-0.14749331457943</v>
      </c>
      <c r="I391" s="71">
        <v>390</v>
      </c>
      <c r="J391" s="73">
        <f t="shared" si="38"/>
        <v>0.61</v>
      </c>
      <c r="K391" s="145">
        <v>-0.001813</v>
      </c>
      <c r="L391" s="145">
        <v>-0.00431181259722657</v>
      </c>
      <c r="M391" s="145">
        <v>-0.00296686937717427</v>
      </c>
      <c r="N391" s="145">
        <v>-0.00622593658717197</v>
      </c>
    </row>
    <row r="392" spans="1:14">
      <c r="A392" s="141">
        <v>42254</v>
      </c>
      <c r="B392" s="142">
        <v>-3.427</v>
      </c>
      <c r="C392" s="143">
        <f t="shared" si="36"/>
        <v>-0.03427</v>
      </c>
      <c r="D392" s="142">
        <f t="shared" si="37"/>
        <v>0.96573</v>
      </c>
      <c r="E392" s="145">
        <f t="shared" si="39"/>
        <v>0.0139897611839039</v>
      </c>
      <c r="F392" s="145">
        <f t="shared" si="34"/>
        <v>-0.135842843060255</v>
      </c>
      <c r="G392" s="145">
        <f t="shared" si="35"/>
        <v>-0.159409363387305</v>
      </c>
      <c r="I392" s="71">
        <v>391</v>
      </c>
      <c r="J392" s="73">
        <f t="shared" si="38"/>
        <v>0.609</v>
      </c>
      <c r="K392" s="145">
        <v>-0.001811</v>
      </c>
      <c r="L392" s="145">
        <v>-0.00428465668846523</v>
      </c>
      <c r="M392" s="145">
        <v>-0.00265733273022095</v>
      </c>
      <c r="N392" s="145">
        <v>-0.00619324998437343</v>
      </c>
    </row>
    <row r="393" spans="1:14">
      <c r="A393" s="141">
        <v>42255</v>
      </c>
      <c r="B393" s="142">
        <v>2.57</v>
      </c>
      <c r="C393" s="143">
        <f t="shared" si="36"/>
        <v>0.0257</v>
      </c>
      <c r="D393" s="142">
        <f t="shared" si="37"/>
        <v>1.0257</v>
      </c>
      <c r="E393" s="145">
        <f t="shared" si="39"/>
        <v>-0.00247231459924757</v>
      </c>
      <c r="F393" s="145">
        <f t="shared" si="34"/>
        <v>-0.0711823955138647</v>
      </c>
      <c r="G393" s="145">
        <f t="shared" si="35"/>
        <v>-0.129919776884035</v>
      </c>
      <c r="I393" s="71">
        <v>392</v>
      </c>
      <c r="J393" s="73">
        <f t="shared" si="38"/>
        <v>0.608</v>
      </c>
      <c r="K393" s="145">
        <v>-0.001804</v>
      </c>
      <c r="L393" s="145">
        <v>-0.00416232208474565</v>
      </c>
      <c r="M393" s="145">
        <v>-0.00263086814598157</v>
      </c>
      <c r="N393" s="145">
        <v>-0.00606661489842553</v>
      </c>
    </row>
    <row r="394" spans="1:14">
      <c r="A394" s="141">
        <v>42256</v>
      </c>
      <c r="B394" s="142">
        <v>1.9581</v>
      </c>
      <c r="C394" s="143">
        <f t="shared" si="36"/>
        <v>0.019581</v>
      </c>
      <c r="D394" s="142">
        <f t="shared" si="37"/>
        <v>1.019581</v>
      </c>
      <c r="E394" s="145">
        <f t="shared" si="39"/>
        <v>0.00973364766115559</v>
      </c>
      <c r="F394" s="145">
        <f t="shared" si="34"/>
        <v>0.0377873017990542</v>
      </c>
      <c r="G394" s="145">
        <f t="shared" si="35"/>
        <v>-0.129933430595815</v>
      </c>
      <c r="I394" s="71">
        <v>393</v>
      </c>
      <c r="J394" s="73">
        <f t="shared" si="38"/>
        <v>0.607</v>
      </c>
      <c r="K394" s="145">
        <v>-0.001781</v>
      </c>
      <c r="L394" s="145">
        <v>-0.00411653117793631</v>
      </c>
      <c r="M394" s="145">
        <v>-0.002617093554661</v>
      </c>
      <c r="N394" s="145">
        <v>-0.0059104670701613</v>
      </c>
    </row>
    <row r="395" spans="1:14">
      <c r="A395" s="141">
        <v>42257</v>
      </c>
      <c r="B395" s="142">
        <v>-1.228</v>
      </c>
      <c r="C395" s="143">
        <f t="shared" si="36"/>
        <v>-0.01228</v>
      </c>
      <c r="D395" s="142">
        <f t="shared" si="37"/>
        <v>0.98772</v>
      </c>
      <c r="E395" s="145">
        <f t="shared" si="39"/>
        <v>-0.00134466051798876</v>
      </c>
      <c r="F395" s="145">
        <f t="shared" si="34"/>
        <v>0.103398942862453</v>
      </c>
      <c r="G395" s="145">
        <f t="shared" si="35"/>
        <v>-0.177948049205622</v>
      </c>
      <c r="I395" s="71">
        <v>394</v>
      </c>
      <c r="J395" s="73">
        <f t="shared" si="38"/>
        <v>0.606</v>
      </c>
      <c r="K395" s="145">
        <v>-0.001778</v>
      </c>
      <c r="L395" s="145">
        <v>-0.00404032297156931</v>
      </c>
      <c r="M395" s="145">
        <v>-0.00227631935841865</v>
      </c>
      <c r="N395" s="145">
        <v>-0.00587965090051579</v>
      </c>
    </row>
    <row r="396" spans="1:14">
      <c r="A396" s="141">
        <v>42258</v>
      </c>
      <c r="B396" s="142">
        <v>-0.3089</v>
      </c>
      <c r="C396" s="143">
        <f t="shared" si="36"/>
        <v>-0.003089</v>
      </c>
      <c r="D396" s="142">
        <f t="shared" si="37"/>
        <v>0.996911</v>
      </c>
      <c r="E396" s="145">
        <f t="shared" si="39"/>
        <v>-0.0055383316218901</v>
      </c>
      <c r="F396" s="145">
        <f t="shared" ref="F396:F459" si="40">PRODUCT(D387:D396)-1</f>
        <v>0.106256379662359</v>
      </c>
      <c r="G396" s="145">
        <f t="shared" si="35"/>
        <v>-0.176920966228293</v>
      </c>
      <c r="I396" s="71">
        <v>395</v>
      </c>
      <c r="J396" s="73">
        <f t="shared" si="38"/>
        <v>0.605</v>
      </c>
      <c r="K396" s="145">
        <v>-0.001753</v>
      </c>
      <c r="L396" s="145">
        <v>-0.00398096971075645</v>
      </c>
      <c r="M396" s="145">
        <v>-0.00215236186459533</v>
      </c>
      <c r="N396" s="145">
        <v>-0.00583140051786579</v>
      </c>
    </row>
    <row r="397" spans="1:14">
      <c r="A397" s="141">
        <v>42261</v>
      </c>
      <c r="B397" s="142">
        <v>-1.9735</v>
      </c>
      <c r="C397" s="143">
        <f t="shared" si="36"/>
        <v>-0.019735</v>
      </c>
      <c r="D397" s="142">
        <f t="shared" si="37"/>
        <v>0.980265</v>
      </c>
      <c r="E397" s="145">
        <f t="shared" si="39"/>
        <v>0.00942910270227459</v>
      </c>
      <c r="F397" s="145">
        <f t="shared" si="40"/>
        <v>0.0235507747811621</v>
      </c>
      <c r="G397" s="145">
        <f t="shared" si="35"/>
        <v>-0.183010063033217</v>
      </c>
      <c r="I397" s="71">
        <v>396</v>
      </c>
      <c r="J397" s="73">
        <f t="shared" si="38"/>
        <v>0.604</v>
      </c>
      <c r="K397" s="145">
        <v>-0.001746</v>
      </c>
      <c r="L397" s="145">
        <v>-0.00392489665608931</v>
      </c>
      <c r="M397" s="145">
        <v>-0.00213501334286392</v>
      </c>
      <c r="N397" s="145">
        <v>-0.00570846571252481</v>
      </c>
    </row>
    <row r="398" spans="1:14">
      <c r="A398" s="141">
        <v>42262</v>
      </c>
      <c r="B398" s="142">
        <v>-3.9285</v>
      </c>
      <c r="C398" s="143">
        <f t="shared" si="36"/>
        <v>-0.039285</v>
      </c>
      <c r="D398" s="142">
        <f t="shared" si="37"/>
        <v>0.960715</v>
      </c>
      <c r="E398" s="145">
        <f t="shared" si="39"/>
        <v>-0.0545250264184305</v>
      </c>
      <c r="F398" s="145">
        <f t="shared" si="40"/>
        <v>-0.0568625379988396</v>
      </c>
      <c r="G398" s="145">
        <f t="shared" si="35"/>
        <v>-0.226533480532096</v>
      </c>
      <c r="I398" s="71">
        <v>397</v>
      </c>
      <c r="J398" s="73">
        <f t="shared" si="38"/>
        <v>0.603</v>
      </c>
      <c r="K398" s="145">
        <v>-0.00171</v>
      </c>
      <c r="L398" s="145">
        <v>-0.00385967470488457</v>
      </c>
      <c r="M398" s="145">
        <v>-0.00205304647050519</v>
      </c>
      <c r="N398" s="145">
        <v>-0.00546032692171972</v>
      </c>
    </row>
    <row r="399" spans="1:14">
      <c r="A399" s="141">
        <v>42263</v>
      </c>
      <c r="B399" s="142">
        <v>4.9811</v>
      </c>
      <c r="C399" s="143">
        <f t="shared" si="36"/>
        <v>0.049811</v>
      </c>
      <c r="D399" s="142">
        <f t="shared" si="37"/>
        <v>1.049811</v>
      </c>
      <c r="E399" s="145">
        <f t="shared" si="39"/>
        <v>-0.0264922281891865</v>
      </c>
      <c r="F399" s="145">
        <f t="shared" si="40"/>
        <v>-0.0170164465429833</v>
      </c>
      <c r="G399" s="145">
        <f t="shared" si="35"/>
        <v>-0.187622897738613</v>
      </c>
      <c r="I399" s="71">
        <v>398</v>
      </c>
      <c r="J399" s="73">
        <f t="shared" si="38"/>
        <v>0.602</v>
      </c>
      <c r="K399" s="145">
        <v>-0.001685</v>
      </c>
      <c r="L399" s="145">
        <v>-0.00384616974026974</v>
      </c>
      <c r="M399" s="145">
        <v>-0.00200140972310503</v>
      </c>
      <c r="N399" s="145">
        <v>-0.00544616908146001</v>
      </c>
    </row>
    <row r="400" spans="1:14">
      <c r="A400" s="141">
        <v>42264</v>
      </c>
      <c r="B400" s="142">
        <v>-2.1832</v>
      </c>
      <c r="C400" s="143">
        <f t="shared" si="36"/>
        <v>-0.021832</v>
      </c>
      <c r="D400" s="142">
        <f t="shared" si="37"/>
        <v>0.978168</v>
      </c>
      <c r="E400" s="145">
        <f t="shared" si="39"/>
        <v>-0.0359067851854374</v>
      </c>
      <c r="F400" s="145">
        <f t="shared" si="40"/>
        <v>-0.0372031632670593</v>
      </c>
      <c r="G400" s="145">
        <f t="shared" si="35"/>
        <v>-0.206202521354983</v>
      </c>
      <c r="I400" s="71">
        <v>399</v>
      </c>
      <c r="J400" s="73">
        <f t="shared" si="38"/>
        <v>0.601</v>
      </c>
      <c r="K400" s="145">
        <v>-0.001685</v>
      </c>
      <c r="L400" s="145">
        <v>-0.00331209864189363</v>
      </c>
      <c r="M400" s="145">
        <v>-0.00197678793493539</v>
      </c>
      <c r="N400" s="145">
        <v>-0.00538862142612784</v>
      </c>
    </row>
    <row r="401" spans="1:14">
      <c r="A401" s="141">
        <v>42265</v>
      </c>
      <c r="B401" s="142">
        <v>0.441</v>
      </c>
      <c r="C401" s="143">
        <f t="shared" si="36"/>
        <v>0.00441</v>
      </c>
      <c r="D401" s="142">
        <f t="shared" si="37"/>
        <v>1.00441</v>
      </c>
      <c r="E401" s="145">
        <f t="shared" si="39"/>
        <v>-0.0286546483167555</v>
      </c>
      <c r="F401" s="145">
        <f t="shared" si="40"/>
        <v>-0.0340342809937589</v>
      </c>
      <c r="G401" s="145">
        <f t="shared" si="35"/>
        <v>-0.150083546860278</v>
      </c>
      <c r="I401" s="71">
        <v>400</v>
      </c>
      <c r="J401" s="73">
        <f t="shared" si="38"/>
        <v>0.6</v>
      </c>
      <c r="K401" s="145">
        <v>-0.001674</v>
      </c>
      <c r="L401" s="145">
        <v>-0.00319242105574391</v>
      </c>
      <c r="M401" s="145">
        <v>-0.00195132902640993</v>
      </c>
      <c r="N401" s="145">
        <v>-0.00537225158339416</v>
      </c>
    </row>
    <row r="402" spans="1:14">
      <c r="A402" s="141">
        <v>42268</v>
      </c>
      <c r="B402" s="142">
        <v>1.7524</v>
      </c>
      <c r="C402" s="143">
        <f t="shared" si="36"/>
        <v>0.017524</v>
      </c>
      <c r="D402" s="142">
        <f t="shared" si="37"/>
        <v>1.017524</v>
      </c>
      <c r="E402" s="145">
        <f t="shared" si="39"/>
        <v>0.0082653237911603</v>
      </c>
      <c r="F402" s="145">
        <f t="shared" si="40"/>
        <v>0.0177723610803293</v>
      </c>
      <c r="G402" s="145">
        <f t="shared" si="35"/>
        <v>-0.148703097958465</v>
      </c>
      <c r="I402" s="71">
        <v>401</v>
      </c>
      <c r="J402" s="73">
        <f t="shared" si="38"/>
        <v>0.599</v>
      </c>
      <c r="K402" s="145">
        <v>-0.001665</v>
      </c>
      <c r="L402" s="145">
        <v>-0.0030270177180336</v>
      </c>
      <c r="M402" s="145">
        <v>-0.00193633545790073</v>
      </c>
      <c r="N402" s="145">
        <v>-0.00534173998844389</v>
      </c>
    </row>
    <row r="403" spans="1:14">
      <c r="A403" s="141">
        <v>42269</v>
      </c>
      <c r="B403" s="142">
        <v>0.9305</v>
      </c>
      <c r="C403" s="143">
        <f t="shared" si="36"/>
        <v>0.009305</v>
      </c>
      <c r="D403" s="142">
        <f t="shared" si="37"/>
        <v>1.009305</v>
      </c>
      <c r="E403" s="145">
        <f t="shared" si="39"/>
        <v>0.0592602724315088</v>
      </c>
      <c r="F403" s="145">
        <f t="shared" si="40"/>
        <v>0.00150407809318676</v>
      </c>
      <c r="G403" s="145">
        <f t="shared" si="35"/>
        <v>-0.112300840449965</v>
      </c>
      <c r="I403" s="71">
        <v>402</v>
      </c>
      <c r="J403" s="73">
        <f t="shared" si="38"/>
        <v>0.598</v>
      </c>
      <c r="K403" s="145">
        <v>-0.001652</v>
      </c>
      <c r="L403" s="145">
        <v>-0.00301878525409749</v>
      </c>
      <c r="M403" s="145">
        <v>-0.00187535073699885</v>
      </c>
      <c r="N403" s="145">
        <v>-0.00534022441583426</v>
      </c>
    </row>
    <row r="404" spans="1:14">
      <c r="A404" s="141">
        <v>42270</v>
      </c>
      <c r="B404" s="142">
        <v>-2.2762</v>
      </c>
      <c r="C404" s="143">
        <f t="shared" si="36"/>
        <v>-0.022762</v>
      </c>
      <c r="D404" s="142">
        <f t="shared" si="37"/>
        <v>0.977238</v>
      </c>
      <c r="E404" s="145">
        <f t="shared" si="39"/>
        <v>-0.0139659518614087</v>
      </c>
      <c r="F404" s="145">
        <f t="shared" si="40"/>
        <v>-0.0400881908670035</v>
      </c>
      <c r="G404" s="145">
        <f t="shared" si="35"/>
        <v>-0.0909589264531857</v>
      </c>
      <c r="I404" s="71">
        <v>403</v>
      </c>
      <c r="J404" s="73">
        <f t="shared" si="38"/>
        <v>0.597</v>
      </c>
      <c r="K404" s="145">
        <v>-0.001641</v>
      </c>
      <c r="L404" s="145">
        <v>-0.00296437541002281</v>
      </c>
      <c r="M404" s="145">
        <v>-0.00184332700006062</v>
      </c>
      <c r="N404" s="145">
        <v>-0.00521943133030056</v>
      </c>
    </row>
    <row r="405" spans="1:14">
      <c r="A405" s="141">
        <v>42271</v>
      </c>
      <c r="B405" s="142">
        <v>0.6733</v>
      </c>
      <c r="C405" s="143">
        <f t="shared" si="36"/>
        <v>0.006733</v>
      </c>
      <c r="D405" s="142">
        <f t="shared" si="37"/>
        <v>1.006733</v>
      </c>
      <c r="E405" s="145">
        <f t="shared" si="39"/>
        <v>0.0148287568032368</v>
      </c>
      <c r="F405" s="145">
        <f t="shared" si="40"/>
        <v>-0.0216104813673016</v>
      </c>
      <c r="G405" s="145">
        <f t="shared" si="35"/>
        <v>0.00289159516527793</v>
      </c>
      <c r="I405" s="71">
        <v>404</v>
      </c>
      <c r="J405" s="73">
        <f t="shared" si="38"/>
        <v>0.596</v>
      </c>
      <c r="K405" s="145">
        <v>-0.001612</v>
      </c>
      <c r="L405" s="145">
        <v>-0.00296336478669834</v>
      </c>
      <c r="M405" s="145">
        <v>-0.00183987758270443</v>
      </c>
      <c r="N405" s="145">
        <v>-0.00517387751697018</v>
      </c>
    </row>
    <row r="406" spans="1:14">
      <c r="A406" s="141">
        <v>42272</v>
      </c>
      <c r="B406" s="142">
        <v>-1.6149</v>
      </c>
      <c r="C406" s="143">
        <f t="shared" si="36"/>
        <v>-0.016149</v>
      </c>
      <c r="D406" s="142">
        <f t="shared" si="37"/>
        <v>0.983851</v>
      </c>
      <c r="E406" s="145">
        <f t="shared" si="39"/>
        <v>-0.00594350194679338</v>
      </c>
      <c r="F406" s="145">
        <f t="shared" si="40"/>
        <v>-0.0344278413054934</v>
      </c>
      <c r="G406" s="145">
        <f t="shared" si="35"/>
        <v>0.062120243657827</v>
      </c>
      <c r="I406" s="71">
        <v>405</v>
      </c>
      <c r="J406" s="73">
        <f t="shared" si="38"/>
        <v>0.595</v>
      </c>
      <c r="K406" s="145">
        <v>-0.00158</v>
      </c>
      <c r="L406" s="145">
        <v>-0.00295780723104999</v>
      </c>
      <c r="M406" s="145">
        <v>-0.00182272571388487</v>
      </c>
      <c r="N406" s="145">
        <v>-0.00513249495570922</v>
      </c>
    </row>
    <row r="407" spans="1:14">
      <c r="A407" s="141">
        <v>42275</v>
      </c>
      <c r="B407" s="142">
        <v>0.3342</v>
      </c>
      <c r="C407" s="143">
        <f t="shared" si="36"/>
        <v>0.003342</v>
      </c>
      <c r="D407" s="142">
        <f t="shared" si="37"/>
        <v>1.003342</v>
      </c>
      <c r="E407" s="145">
        <f t="shared" si="39"/>
        <v>-0.0197984176592392</v>
      </c>
      <c r="F407" s="145">
        <f t="shared" si="40"/>
        <v>-0.0116967342005853</v>
      </c>
      <c r="G407" s="145">
        <f t="shared" ref="G407:G470" si="41">PRODUCT(D387:D407)-1</f>
        <v>0.0717401859252123</v>
      </c>
      <c r="I407" s="71">
        <v>406</v>
      </c>
      <c r="J407" s="73">
        <f t="shared" si="38"/>
        <v>0.594</v>
      </c>
      <c r="K407" s="145">
        <v>-0.001577</v>
      </c>
      <c r="L407" s="145">
        <v>-0.00287142607751389</v>
      </c>
      <c r="M407" s="145">
        <v>-0.00181022654518337</v>
      </c>
      <c r="N407" s="145">
        <v>-0.00512841737701064</v>
      </c>
    </row>
    <row r="408" spans="1:14">
      <c r="A408" s="141">
        <v>42276</v>
      </c>
      <c r="B408" s="142">
        <v>-1.9705</v>
      </c>
      <c r="C408" s="143">
        <f t="shared" si="36"/>
        <v>-0.019705</v>
      </c>
      <c r="D408" s="142">
        <f t="shared" si="37"/>
        <v>0.980295</v>
      </c>
      <c r="E408" s="145">
        <f t="shared" si="39"/>
        <v>-0.0479719112054965</v>
      </c>
      <c r="F408" s="145">
        <f t="shared" si="40"/>
        <v>0.00844553269891435</v>
      </c>
      <c r="G408" s="145">
        <f t="shared" si="41"/>
        <v>-0.00835458236164943</v>
      </c>
      <c r="I408" s="71">
        <v>407</v>
      </c>
      <c r="J408" s="73">
        <f t="shared" si="38"/>
        <v>0.593</v>
      </c>
      <c r="K408" s="145">
        <v>-0.001545</v>
      </c>
      <c r="L408" s="145">
        <v>-0.00280734281426376</v>
      </c>
      <c r="M408" s="145">
        <v>-0.0018000409790484</v>
      </c>
      <c r="N408" s="145">
        <v>-0.00488411627037966</v>
      </c>
    </row>
    <row r="409" spans="1:14">
      <c r="A409" s="141">
        <v>42277</v>
      </c>
      <c r="B409" s="142">
        <v>0.7579</v>
      </c>
      <c r="C409" s="143">
        <f t="shared" si="36"/>
        <v>0.007579</v>
      </c>
      <c r="D409" s="142">
        <f t="shared" si="37"/>
        <v>1.007579</v>
      </c>
      <c r="E409" s="145">
        <f t="shared" si="39"/>
        <v>-0.0184136211654921</v>
      </c>
      <c r="F409" s="145">
        <f t="shared" si="40"/>
        <v>-0.0321224092801092</v>
      </c>
      <c r="G409" s="145">
        <f t="shared" si="41"/>
        <v>-0.0416888319038055</v>
      </c>
      <c r="I409" s="71">
        <v>408</v>
      </c>
      <c r="J409" s="73">
        <f t="shared" si="38"/>
        <v>0.592</v>
      </c>
      <c r="K409" s="145">
        <v>-0.001539</v>
      </c>
      <c r="L409" s="145">
        <v>-0.00269494211917332</v>
      </c>
      <c r="M409" s="145">
        <v>-0.00175569585673341</v>
      </c>
      <c r="N409" s="145">
        <v>-0.00484640734525887</v>
      </c>
    </row>
    <row r="410" spans="1:14">
      <c r="A410" s="141">
        <v>42285</v>
      </c>
      <c r="B410" s="142">
        <v>2.9202</v>
      </c>
      <c r="C410" s="143">
        <f t="shared" si="36"/>
        <v>0.029202</v>
      </c>
      <c r="D410" s="142">
        <f t="shared" si="37"/>
        <v>1.029202</v>
      </c>
      <c r="E410" s="145">
        <f t="shared" si="39"/>
        <v>0.00349413823648681</v>
      </c>
      <c r="F410" s="145">
        <f t="shared" si="40"/>
        <v>0.0183747087658694</v>
      </c>
      <c r="G410" s="145">
        <f t="shared" si="41"/>
        <v>-0.020809237346871</v>
      </c>
      <c r="I410" s="71">
        <v>409</v>
      </c>
      <c r="J410" s="73">
        <f t="shared" si="38"/>
        <v>0.591</v>
      </c>
      <c r="K410" s="145">
        <v>-0.001539</v>
      </c>
      <c r="L410" s="145">
        <v>-0.00261216576887646</v>
      </c>
      <c r="M410" s="145">
        <v>-0.00169555447176151</v>
      </c>
      <c r="N410" s="145">
        <v>-0.00482469023687915</v>
      </c>
    </row>
    <row r="411" spans="1:14">
      <c r="A411" s="141">
        <v>42286</v>
      </c>
      <c r="B411" s="142">
        <v>1.3237</v>
      </c>
      <c r="C411" s="143">
        <f t="shared" si="36"/>
        <v>0.013237</v>
      </c>
      <c r="D411" s="142">
        <f t="shared" si="37"/>
        <v>1.013237</v>
      </c>
      <c r="E411" s="145">
        <f t="shared" si="39"/>
        <v>0.0334668462443226</v>
      </c>
      <c r="F411" s="145">
        <f t="shared" si="40"/>
        <v>0.0273244340317231</v>
      </c>
      <c r="G411" s="145">
        <f t="shared" si="41"/>
        <v>-0.00653333282095381</v>
      </c>
      <c r="I411" s="71">
        <v>410</v>
      </c>
      <c r="J411" s="73">
        <f t="shared" si="38"/>
        <v>0.59</v>
      </c>
      <c r="K411" s="145">
        <v>-0.001533</v>
      </c>
      <c r="L411" s="145">
        <v>-0.00249589204245282</v>
      </c>
      <c r="M411" s="145">
        <v>-0.00167242289208369</v>
      </c>
      <c r="N411" s="145">
        <v>-0.0047696935969932</v>
      </c>
    </row>
    <row r="412" spans="1:14">
      <c r="A412" s="141">
        <v>42289</v>
      </c>
      <c r="B412" s="142">
        <v>3.2208</v>
      </c>
      <c r="C412" s="143">
        <f t="shared" si="36"/>
        <v>0.032208</v>
      </c>
      <c r="D412" s="142">
        <f t="shared" si="37"/>
        <v>1.032208</v>
      </c>
      <c r="E412" s="145">
        <f t="shared" si="39"/>
        <v>0.0631995335869124</v>
      </c>
      <c r="F412" s="145">
        <f t="shared" si="40"/>
        <v>0.0421498651658505</v>
      </c>
      <c r="G412" s="145">
        <f t="shared" si="41"/>
        <v>0.0243221224290404</v>
      </c>
      <c r="I412" s="71">
        <v>411</v>
      </c>
      <c r="J412" s="73">
        <f t="shared" si="38"/>
        <v>0.589</v>
      </c>
      <c r="K412" s="145">
        <v>-0.001513</v>
      </c>
      <c r="L412" s="145">
        <v>-0.00245389270169372</v>
      </c>
      <c r="M412" s="145">
        <v>-0.00125533548274648</v>
      </c>
      <c r="N412" s="145">
        <v>-0.0045791294905988</v>
      </c>
    </row>
    <row r="413" spans="1:14">
      <c r="A413" s="141">
        <v>42290</v>
      </c>
      <c r="B413" s="142">
        <v>-0.0769</v>
      </c>
      <c r="C413" s="143">
        <f t="shared" si="36"/>
        <v>-0.000769</v>
      </c>
      <c r="D413" s="142">
        <f t="shared" si="37"/>
        <v>0.999231</v>
      </c>
      <c r="E413" s="145">
        <f t="shared" si="39"/>
        <v>0.083736970142237</v>
      </c>
      <c r="F413" s="145">
        <f t="shared" si="40"/>
        <v>0.0317480364404596</v>
      </c>
      <c r="G413" s="145">
        <f t="shared" si="41"/>
        <v>0.0598556726174939</v>
      </c>
      <c r="I413" s="71">
        <v>412</v>
      </c>
      <c r="J413" s="73">
        <f t="shared" si="38"/>
        <v>0.588</v>
      </c>
      <c r="K413" s="145">
        <v>-0.001499</v>
      </c>
      <c r="L413" s="145">
        <v>-0.00237843508353142</v>
      </c>
      <c r="M413" s="145">
        <v>-0.00119897923876588</v>
      </c>
      <c r="N413" s="145">
        <v>-0.00443077551482918</v>
      </c>
    </row>
    <row r="414" spans="1:14">
      <c r="A414" s="141">
        <v>42291</v>
      </c>
      <c r="B414" s="142">
        <v>-1.1301</v>
      </c>
      <c r="C414" s="143">
        <f t="shared" si="36"/>
        <v>-0.011301</v>
      </c>
      <c r="D414" s="142">
        <f t="shared" si="37"/>
        <v>0.988699</v>
      </c>
      <c r="E414" s="145">
        <f t="shared" si="39"/>
        <v>0.0634299232543152</v>
      </c>
      <c r="F414" s="145">
        <f t="shared" si="40"/>
        <v>0.0438483275114618</v>
      </c>
      <c r="G414" s="145">
        <f t="shared" si="41"/>
        <v>0.0216225442734168</v>
      </c>
      <c r="I414" s="71">
        <v>413</v>
      </c>
      <c r="J414" s="73">
        <f t="shared" si="38"/>
        <v>0.587</v>
      </c>
      <c r="K414" s="145">
        <v>-0.001489</v>
      </c>
      <c r="L414" s="145">
        <v>-0.00237463241654257</v>
      </c>
      <c r="M414" s="145">
        <v>-0.00109923669407119</v>
      </c>
      <c r="N414" s="145">
        <v>-0.00432831225513919</v>
      </c>
    </row>
    <row r="415" spans="1:14">
      <c r="A415" s="141">
        <v>42292</v>
      </c>
      <c r="B415" s="142">
        <v>2.3694</v>
      </c>
      <c r="C415" s="143">
        <f t="shared" si="36"/>
        <v>0.023694</v>
      </c>
      <c r="D415" s="142">
        <f t="shared" si="37"/>
        <v>1.023694</v>
      </c>
      <c r="E415" s="145">
        <f t="shared" si="39"/>
        <v>0.0577387450237203</v>
      </c>
      <c r="F415" s="145">
        <f t="shared" si="40"/>
        <v>0.0614346304169211</v>
      </c>
      <c r="G415" s="145">
        <f t="shared" si="41"/>
        <v>0.0257437798835318</v>
      </c>
      <c r="I415" s="71">
        <v>414</v>
      </c>
      <c r="J415" s="73">
        <f t="shared" si="38"/>
        <v>0.586</v>
      </c>
      <c r="K415" s="145">
        <v>-0.001413</v>
      </c>
      <c r="L415" s="145">
        <v>-0.0022350359519987</v>
      </c>
      <c r="M415" s="145">
        <v>-0.00106205527177206</v>
      </c>
      <c r="N415" s="145">
        <v>-0.00429122700435736</v>
      </c>
    </row>
    <row r="416" spans="1:14">
      <c r="A416" s="141">
        <v>42293</v>
      </c>
      <c r="B416" s="142">
        <v>1.3551</v>
      </c>
      <c r="C416" s="143">
        <f t="shared" si="36"/>
        <v>0.013551</v>
      </c>
      <c r="D416" s="142">
        <f t="shared" si="37"/>
        <v>1.013551</v>
      </c>
      <c r="E416" s="145">
        <f t="shared" si="39"/>
        <v>0.058066536020237</v>
      </c>
      <c r="F416" s="145">
        <f t="shared" si="40"/>
        <v>0.0934766860974892</v>
      </c>
      <c r="G416" s="145">
        <f t="shared" si="41"/>
        <v>0.0525691834170952</v>
      </c>
      <c r="I416" s="71">
        <v>415</v>
      </c>
      <c r="J416" s="73">
        <f t="shared" si="38"/>
        <v>0.585</v>
      </c>
      <c r="K416" s="145">
        <v>-0.001397</v>
      </c>
      <c r="L416" s="145">
        <v>-0.00217903674257403</v>
      </c>
      <c r="M416" s="145">
        <v>-0.00102473503291933</v>
      </c>
      <c r="N416" s="145">
        <v>-0.0042578815706984</v>
      </c>
    </row>
    <row r="417" spans="1:14">
      <c r="A417" s="141">
        <v>42296</v>
      </c>
      <c r="B417" s="142">
        <v>0.0033</v>
      </c>
      <c r="C417" s="143">
        <f t="shared" si="36"/>
        <v>3.3e-5</v>
      </c>
      <c r="D417" s="142">
        <f t="shared" si="37"/>
        <v>1.000033</v>
      </c>
      <c r="E417" s="145">
        <f t="shared" si="39"/>
        <v>0.0250854984808542</v>
      </c>
      <c r="F417" s="145">
        <f t="shared" si="40"/>
        <v>0.0898704238715518</v>
      </c>
      <c r="G417" s="145">
        <f t="shared" si="41"/>
        <v>0.0558654866885293</v>
      </c>
      <c r="I417" s="71">
        <v>416</v>
      </c>
      <c r="J417" s="73">
        <f t="shared" si="38"/>
        <v>0.584</v>
      </c>
      <c r="K417" s="145">
        <v>-0.00133</v>
      </c>
      <c r="L417" s="145">
        <v>-0.00217111321990848</v>
      </c>
      <c r="M417" s="145">
        <v>-0.000926827893370619</v>
      </c>
      <c r="N417" s="145">
        <v>-0.00425771050404677</v>
      </c>
    </row>
    <row r="418" spans="1:14">
      <c r="A418" s="141">
        <v>42297</v>
      </c>
      <c r="B418" s="142">
        <v>1.2314</v>
      </c>
      <c r="C418" s="143">
        <f t="shared" si="36"/>
        <v>0.012314</v>
      </c>
      <c r="D418" s="142">
        <f t="shared" si="37"/>
        <v>1.012314</v>
      </c>
      <c r="E418" s="145">
        <f t="shared" si="39"/>
        <v>0.0385070132023</v>
      </c>
      <c r="F418" s="145">
        <f t="shared" si="40"/>
        <v>0.125468443959325</v>
      </c>
      <c r="G418" s="145">
        <f t="shared" si="41"/>
        <v>0.0903861856657246</v>
      </c>
      <c r="I418" s="71">
        <v>417</v>
      </c>
      <c r="J418" s="73">
        <f t="shared" si="38"/>
        <v>0.583</v>
      </c>
      <c r="K418" s="145">
        <v>-0.001274</v>
      </c>
      <c r="L418" s="145">
        <v>-0.00197740255231149</v>
      </c>
      <c r="M418" s="145">
        <v>-0.000904209474161144</v>
      </c>
      <c r="N418" s="145">
        <v>-0.00385594205770823</v>
      </c>
    </row>
    <row r="419" spans="1:14">
      <c r="A419" s="141">
        <v>42298</v>
      </c>
      <c r="B419" s="142">
        <v>-2.9194</v>
      </c>
      <c r="C419" s="143">
        <f t="shared" si="36"/>
        <v>-0.029194</v>
      </c>
      <c r="D419" s="142">
        <f t="shared" si="37"/>
        <v>0.970806</v>
      </c>
      <c r="E419" s="145">
        <f t="shared" si="39"/>
        <v>0.0197126116835074</v>
      </c>
      <c r="F419" s="145">
        <f t="shared" si="40"/>
        <v>0.0843929043840494</v>
      </c>
      <c r="G419" s="145">
        <f t="shared" si="41"/>
        <v>0.101839204510599</v>
      </c>
      <c r="I419" s="71">
        <v>418</v>
      </c>
      <c r="J419" s="73">
        <f t="shared" si="38"/>
        <v>0.582</v>
      </c>
      <c r="K419" s="145">
        <v>-0.001269</v>
      </c>
      <c r="L419" s="145">
        <v>-0.00179916181292616</v>
      </c>
      <c r="M419" s="145">
        <v>-0.000848660218516595</v>
      </c>
      <c r="N419" s="145">
        <v>-0.00347949452861551</v>
      </c>
    </row>
    <row r="420" spans="1:14">
      <c r="A420" s="141">
        <v>42299</v>
      </c>
      <c r="B420" s="142">
        <v>1.4764</v>
      </c>
      <c r="C420" s="143">
        <f t="shared" si="36"/>
        <v>0.014764</v>
      </c>
      <c r="D420" s="142">
        <f t="shared" si="37"/>
        <v>1.014764</v>
      </c>
      <c r="E420" s="145">
        <f t="shared" si="39"/>
        <v>0.0108173425676057</v>
      </c>
      <c r="F420" s="145">
        <f t="shared" si="40"/>
        <v>0.069180667375671</v>
      </c>
      <c r="G420" s="145">
        <f t="shared" si="41"/>
        <v>0.0650552895006744</v>
      </c>
      <c r="I420" s="71">
        <v>419</v>
      </c>
      <c r="J420" s="73">
        <f t="shared" si="38"/>
        <v>0.581</v>
      </c>
      <c r="K420" s="145">
        <v>-0.001251</v>
      </c>
      <c r="L420" s="145">
        <v>-0.00177897677545935</v>
      </c>
      <c r="M420" s="145">
        <v>-0.000644788500834714</v>
      </c>
      <c r="N420" s="145">
        <v>-0.00310324772496395</v>
      </c>
    </row>
    <row r="421" spans="1:14">
      <c r="A421" s="141">
        <v>42300</v>
      </c>
      <c r="B421" s="142">
        <v>1.3252</v>
      </c>
      <c r="C421" s="143">
        <f t="shared" si="36"/>
        <v>0.013252</v>
      </c>
      <c r="D421" s="142">
        <f t="shared" si="37"/>
        <v>1.013252</v>
      </c>
      <c r="E421" s="145">
        <f t="shared" si="39"/>
        <v>0.0105191490031695</v>
      </c>
      <c r="F421" s="145">
        <f t="shared" si="40"/>
        <v>0.0691964955679012</v>
      </c>
      <c r="G421" s="145">
        <f t="shared" si="41"/>
        <v>0.103255680207426</v>
      </c>
      <c r="I421" s="71">
        <v>420</v>
      </c>
      <c r="J421" s="73">
        <f t="shared" si="38"/>
        <v>0.58</v>
      </c>
      <c r="K421" s="145">
        <v>-0.001249</v>
      </c>
      <c r="L421" s="145">
        <v>-0.00177879966985761</v>
      </c>
      <c r="M421" s="145">
        <v>-0.000557222253256828</v>
      </c>
      <c r="N421" s="145">
        <v>-0.00306890262366344</v>
      </c>
    </row>
    <row r="422" spans="1:14">
      <c r="A422" s="141">
        <v>42303</v>
      </c>
      <c r="B422" s="142">
        <v>0.5046</v>
      </c>
      <c r="C422" s="143">
        <f t="shared" si="36"/>
        <v>0.005046</v>
      </c>
      <c r="D422" s="142">
        <f t="shared" si="37"/>
        <v>1.005046</v>
      </c>
      <c r="E422" s="145">
        <f t="shared" si="39"/>
        <v>0.0155847143334669</v>
      </c>
      <c r="F422" s="145">
        <f t="shared" si="40"/>
        <v>0.0410611631420574</v>
      </c>
      <c r="G422" s="145">
        <f t="shared" si="41"/>
        <v>0.103954270038881</v>
      </c>
      <c r="I422" s="71">
        <v>421</v>
      </c>
      <c r="J422" s="73">
        <f t="shared" si="38"/>
        <v>0.579</v>
      </c>
      <c r="K422" s="145">
        <v>-0.001231</v>
      </c>
      <c r="L422" s="145">
        <v>-0.00168858719911513</v>
      </c>
      <c r="M422" s="145">
        <v>-0.000519517526816005</v>
      </c>
      <c r="N422" s="145">
        <v>-0.00299316313918196</v>
      </c>
    </row>
    <row r="423" spans="1:14">
      <c r="A423" s="141">
        <v>42304</v>
      </c>
      <c r="B423" s="142">
        <v>0.1008</v>
      </c>
      <c r="C423" s="143">
        <f t="shared" si="36"/>
        <v>0.001008</v>
      </c>
      <c r="D423" s="142">
        <f t="shared" si="37"/>
        <v>1.001008</v>
      </c>
      <c r="E423" s="145">
        <f t="shared" si="39"/>
        <v>0.00424218545383637</v>
      </c>
      <c r="F423" s="145">
        <f t="shared" si="40"/>
        <v>0.0429125525474134</v>
      </c>
      <c r="G423" s="145">
        <f t="shared" si="41"/>
        <v>0.086035372082703</v>
      </c>
      <c r="I423" s="71">
        <v>422</v>
      </c>
      <c r="J423" s="73">
        <f t="shared" si="38"/>
        <v>0.578</v>
      </c>
      <c r="K423" s="145">
        <v>-0.001215</v>
      </c>
      <c r="L423" s="145">
        <v>-0.00164867629817433</v>
      </c>
      <c r="M423" s="145">
        <v>5.28141144198191e-5</v>
      </c>
      <c r="N423" s="145">
        <v>-0.0029338268180511</v>
      </c>
    </row>
    <row r="424" spans="1:14">
      <c r="A424" s="141">
        <v>42305</v>
      </c>
      <c r="B424" s="142">
        <v>-1.8915</v>
      </c>
      <c r="C424" s="143">
        <f t="shared" si="36"/>
        <v>-0.018915</v>
      </c>
      <c r="D424" s="142">
        <f t="shared" si="37"/>
        <v>0.981085</v>
      </c>
      <c r="E424" s="145">
        <f t="shared" si="39"/>
        <v>0.0148752114387187</v>
      </c>
      <c r="F424" s="145">
        <f t="shared" si="40"/>
        <v>0.0348810523890277</v>
      </c>
      <c r="G424" s="145">
        <f t="shared" si="41"/>
        <v>0.0556700036359263</v>
      </c>
      <c r="I424" s="71">
        <v>423</v>
      </c>
      <c r="J424" s="73">
        <f t="shared" si="38"/>
        <v>0.577</v>
      </c>
      <c r="K424" s="145">
        <v>-0.001214</v>
      </c>
      <c r="L424" s="145">
        <v>-0.00151597535053227</v>
      </c>
      <c r="M424" s="145">
        <v>0.000126499366170929</v>
      </c>
      <c r="N424" s="145">
        <v>-0.00271089272836733</v>
      </c>
    </row>
    <row r="425" spans="1:14">
      <c r="A425" s="141">
        <v>42306</v>
      </c>
      <c r="B425" s="142">
        <v>0.2379</v>
      </c>
      <c r="C425" s="143">
        <f t="shared" si="36"/>
        <v>0.002379</v>
      </c>
      <c r="D425" s="142">
        <f t="shared" si="37"/>
        <v>1.002379</v>
      </c>
      <c r="E425" s="145">
        <f t="shared" si="39"/>
        <v>0.00248885412443833</v>
      </c>
      <c r="F425" s="145">
        <f t="shared" si="40"/>
        <v>0.0133331194797088</v>
      </c>
      <c r="G425" s="145">
        <f t="shared" si="41"/>
        <v>0.0828287915273207</v>
      </c>
      <c r="I425" s="71">
        <v>424</v>
      </c>
      <c r="J425" s="73">
        <f t="shared" si="38"/>
        <v>0.576</v>
      </c>
      <c r="K425" s="145">
        <v>-0.001202</v>
      </c>
      <c r="L425" s="145">
        <v>-0.00149492565025766</v>
      </c>
      <c r="M425" s="145">
        <v>0.000196067371313502</v>
      </c>
      <c r="N425" s="145">
        <v>-0.00252550190035494</v>
      </c>
    </row>
    <row r="426" spans="1:14">
      <c r="A426" s="141">
        <v>42307</v>
      </c>
      <c r="B426" s="142">
        <v>0.0218</v>
      </c>
      <c r="C426" s="143">
        <f t="shared" si="36"/>
        <v>0.000218</v>
      </c>
      <c r="D426" s="142">
        <f t="shared" si="37"/>
        <v>1.000218</v>
      </c>
      <c r="E426" s="145">
        <f t="shared" si="39"/>
        <v>-0.0104066937991365</v>
      </c>
      <c r="F426" s="145">
        <f t="shared" si="40"/>
        <v>2.98564132972245e-6</v>
      </c>
      <c r="G426" s="145">
        <f t="shared" si="41"/>
        <v>0.0758213431007766</v>
      </c>
      <c r="I426" s="71">
        <v>425</v>
      </c>
      <c r="J426" s="73">
        <f t="shared" si="38"/>
        <v>0.575</v>
      </c>
      <c r="K426" s="145">
        <v>-0.001199</v>
      </c>
      <c r="L426" s="145">
        <v>-0.00145435132919758</v>
      </c>
      <c r="M426" s="145">
        <v>0.000237919047108459</v>
      </c>
      <c r="N426" s="145">
        <v>-0.00235504720342972</v>
      </c>
    </row>
    <row r="427" spans="1:14">
      <c r="A427" s="141">
        <v>42310</v>
      </c>
      <c r="B427" s="142">
        <v>-1.6445</v>
      </c>
      <c r="C427" s="143">
        <f t="shared" si="36"/>
        <v>-0.016445</v>
      </c>
      <c r="D427" s="142">
        <f t="shared" si="37"/>
        <v>0.983555</v>
      </c>
      <c r="E427" s="145">
        <f t="shared" si="39"/>
        <v>-0.0315672672888702</v>
      </c>
      <c r="F427" s="145">
        <f t="shared" si="40"/>
        <v>-0.0164745197983884</v>
      </c>
      <c r="G427" s="145">
        <f t="shared" si="41"/>
        <v>0.0754976730353314</v>
      </c>
      <c r="I427" s="71">
        <v>426</v>
      </c>
      <c r="J427" s="73">
        <f t="shared" si="38"/>
        <v>0.574</v>
      </c>
      <c r="K427" s="145">
        <v>-0.001152</v>
      </c>
      <c r="L427" s="145">
        <v>-0.00142517282791332</v>
      </c>
      <c r="M427" s="145">
        <v>0.000291385352550355</v>
      </c>
      <c r="N427" s="145">
        <v>-0.00230390586880858</v>
      </c>
    </row>
    <row r="428" spans="1:14">
      <c r="A428" s="141">
        <v>42311</v>
      </c>
      <c r="B428" s="142">
        <v>-0.3012</v>
      </c>
      <c r="C428" s="143">
        <f t="shared" si="36"/>
        <v>-0.003012</v>
      </c>
      <c r="D428" s="142">
        <f t="shared" si="37"/>
        <v>0.996988</v>
      </c>
      <c r="E428" s="145">
        <f t="shared" si="39"/>
        <v>-0.0354564465816417</v>
      </c>
      <c r="F428" s="145">
        <f t="shared" si="40"/>
        <v>-0.0313646739497385</v>
      </c>
      <c r="G428" s="145">
        <f t="shared" si="41"/>
        <v>0.0686867230158301</v>
      </c>
      <c r="I428" s="71">
        <v>427</v>
      </c>
      <c r="J428" s="73">
        <f t="shared" si="38"/>
        <v>0.573</v>
      </c>
      <c r="K428" s="145">
        <v>-0.00115</v>
      </c>
      <c r="L428" s="145">
        <v>-0.00142515319477565</v>
      </c>
      <c r="M428" s="145">
        <v>0.000382671663304635</v>
      </c>
      <c r="N428" s="145">
        <v>-0.00229546658012614</v>
      </c>
    </row>
    <row r="429" spans="1:14">
      <c r="A429" s="141">
        <v>42312</v>
      </c>
      <c r="B429" s="142">
        <v>4.7048</v>
      </c>
      <c r="C429" s="143">
        <f t="shared" si="36"/>
        <v>0.047048</v>
      </c>
      <c r="D429" s="142">
        <f t="shared" si="37"/>
        <v>1.047048</v>
      </c>
      <c r="E429" s="145">
        <f t="shared" si="39"/>
        <v>0.0293943934721104</v>
      </c>
      <c r="F429" s="145">
        <f t="shared" si="40"/>
        <v>0.0447068527288395</v>
      </c>
      <c r="G429" s="145">
        <f t="shared" si="41"/>
        <v>0.141458740440663</v>
      </c>
      <c r="I429" s="71">
        <v>428</v>
      </c>
      <c r="J429" s="73">
        <f t="shared" si="38"/>
        <v>0.572</v>
      </c>
      <c r="K429" s="145">
        <v>-0.001139</v>
      </c>
      <c r="L429" s="145">
        <v>-0.00136531557736119</v>
      </c>
      <c r="M429" s="145">
        <v>0.000447666534672209</v>
      </c>
      <c r="N429" s="145">
        <v>-0.00227224236367574</v>
      </c>
    </row>
    <row r="430" spans="1:14">
      <c r="A430" s="141">
        <v>42313</v>
      </c>
      <c r="B430" s="142">
        <v>2.134</v>
      </c>
      <c r="C430" s="143">
        <f t="shared" si="36"/>
        <v>0.02134</v>
      </c>
      <c r="D430" s="142">
        <f t="shared" si="37"/>
        <v>1.02134</v>
      </c>
      <c r="E430" s="145">
        <f t="shared" si="39"/>
        <v>0.0488664166236574</v>
      </c>
      <c r="F430" s="145">
        <f t="shared" si="40"/>
        <v>0.0514768921306561</v>
      </c>
      <c r="G430" s="145">
        <f t="shared" si="41"/>
        <v>0.157048201641425</v>
      </c>
      <c r="I430" s="71">
        <v>429</v>
      </c>
      <c r="J430" s="73">
        <f t="shared" si="38"/>
        <v>0.571</v>
      </c>
      <c r="K430" s="145">
        <v>-0.001119</v>
      </c>
      <c r="L430" s="145">
        <v>-0.00129908121657074</v>
      </c>
      <c r="M430" s="145">
        <v>0.000514286340568937</v>
      </c>
      <c r="N430" s="145">
        <v>-0.00227129406756355</v>
      </c>
    </row>
    <row r="431" spans="1:14">
      <c r="A431" s="141">
        <v>42314</v>
      </c>
      <c r="B431" s="142">
        <v>2.3585</v>
      </c>
      <c r="C431" s="143">
        <f t="shared" si="36"/>
        <v>0.023585</v>
      </c>
      <c r="D431" s="142">
        <f t="shared" si="37"/>
        <v>1.023585</v>
      </c>
      <c r="E431" s="145">
        <f t="shared" si="39"/>
        <v>0.073369936413588</v>
      </c>
      <c r="F431" s="145">
        <f t="shared" si="40"/>
        <v>0.0621997041521334</v>
      </c>
      <c r="G431" s="145">
        <f t="shared" si="41"/>
        <v>0.15073346483697</v>
      </c>
      <c r="I431" s="71">
        <v>430</v>
      </c>
      <c r="J431" s="73">
        <f t="shared" si="38"/>
        <v>0.57</v>
      </c>
      <c r="K431" s="145">
        <v>-0.001114</v>
      </c>
      <c r="L431" s="145">
        <v>-0.00118886135487395</v>
      </c>
      <c r="M431" s="145">
        <v>0.000604101656034528</v>
      </c>
      <c r="N431" s="145">
        <v>-0.00223748799545231</v>
      </c>
    </row>
    <row r="432" spans="1:14">
      <c r="A432" s="141">
        <v>42317</v>
      </c>
      <c r="B432" s="142">
        <v>1.2385</v>
      </c>
      <c r="C432" s="143">
        <f t="shared" si="36"/>
        <v>0.012385</v>
      </c>
      <c r="D432" s="142">
        <f t="shared" si="37"/>
        <v>1.012385</v>
      </c>
      <c r="E432" s="145">
        <f t="shared" si="39"/>
        <v>0.104832595102532</v>
      </c>
      <c r="F432" s="145">
        <f t="shared" si="40"/>
        <v>0.0699560492634741</v>
      </c>
      <c r="G432" s="145">
        <f t="shared" si="41"/>
        <v>0.149765848265485</v>
      </c>
      <c r="I432" s="71">
        <v>431</v>
      </c>
      <c r="J432" s="73">
        <f t="shared" si="38"/>
        <v>0.569</v>
      </c>
      <c r="K432" s="145">
        <v>-0.00111</v>
      </c>
      <c r="L432" s="145">
        <v>-0.00105721097203815</v>
      </c>
      <c r="M432" s="145">
        <v>0.000695971260976203</v>
      </c>
      <c r="N432" s="145">
        <v>-0.00215466207397019</v>
      </c>
    </row>
    <row r="433" spans="1:14">
      <c r="A433" s="141">
        <v>42318</v>
      </c>
      <c r="B433" s="142">
        <v>-0.1853</v>
      </c>
      <c r="C433" s="143">
        <f t="shared" si="36"/>
        <v>-0.001853</v>
      </c>
      <c r="D433" s="142">
        <f t="shared" si="37"/>
        <v>0.998147</v>
      </c>
      <c r="E433" s="145">
        <f t="shared" si="39"/>
        <v>0.106116964601185</v>
      </c>
      <c r="F433" s="145">
        <f t="shared" si="40"/>
        <v>0.066897987532756</v>
      </c>
      <c r="G433" s="145">
        <f t="shared" si="41"/>
        <v>0.111825651563105</v>
      </c>
      <c r="I433" s="71">
        <v>432</v>
      </c>
      <c r="J433" s="73">
        <f t="shared" si="38"/>
        <v>0.568</v>
      </c>
      <c r="K433" s="145">
        <v>-0.001107</v>
      </c>
      <c r="L433" s="145">
        <v>-0.000988677859821707</v>
      </c>
      <c r="M433" s="145">
        <v>0.000884150423348773</v>
      </c>
      <c r="N433" s="145">
        <v>-0.00206811349608327</v>
      </c>
    </row>
    <row r="434" spans="1:14">
      <c r="A434" s="141">
        <v>42319</v>
      </c>
      <c r="B434" s="142">
        <v>0.0106</v>
      </c>
      <c r="C434" s="143">
        <f t="shared" si="36"/>
        <v>0.000106</v>
      </c>
      <c r="D434" s="142">
        <f t="shared" si="37"/>
        <v>1.000106</v>
      </c>
      <c r="E434" s="145">
        <f t="shared" si="39"/>
        <v>0.0565267428039908</v>
      </c>
      <c r="F434" s="145">
        <f t="shared" si="40"/>
        <v>0.0875827055957787</v>
      </c>
      <c r="G434" s="145">
        <f t="shared" si="41"/>
        <v>0.112799247703654</v>
      </c>
      <c r="I434" s="71">
        <v>433</v>
      </c>
      <c r="J434" s="73">
        <f t="shared" si="38"/>
        <v>0.567</v>
      </c>
      <c r="K434" s="145">
        <v>-0.001104</v>
      </c>
      <c r="L434" s="145">
        <v>-0.000899068775505274</v>
      </c>
      <c r="M434" s="145">
        <v>0.000907330016761687</v>
      </c>
      <c r="N434" s="145">
        <v>-0.00186903279889539</v>
      </c>
    </row>
    <row r="435" spans="1:14">
      <c r="A435" s="141">
        <v>42320</v>
      </c>
      <c r="B435" s="142">
        <v>-0.9996</v>
      </c>
      <c r="C435" s="143">
        <f t="shared" si="36"/>
        <v>-0.009996</v>
      </c>
      <c r="D435" s="142">
        <f t="shared" si="37"/>
        <v>0.990004</v>
      </c>
      <c r="E435" s="145">
        <f t="shared" si="39"/>
        <v>0.0241111691336113</v>
      </c>
      <c r="F435" s="145">
        <f t="shared" si="40"/>
        <v>0.0741558121934349</v>
      </c>
      <c r="G435" s="145">
        <f t="shared" si="41"/>
        <v>0.114268049652734</v>
      </c>
      <c r="I435" s="71">
        <v>434</v>
      </c>
      <c r="J435" s="73">
        <f t="shared" si="38"/>
        <v>0.566</v>
      </c>
      <c r="K435" s="145">
        <v>-0.001014</v>
      </c>
      <c r="L435" s="145">
        <v>-0.000874353346943413</v>
      </c>
      <c r="M435" s="145">
        <v>0.000914674817983352</v>
      </c>
      <c r="N435" s="145">
        <v>-0.00151066712733616</v>
      </c>
    </row>
    <row r="436" spans="1:14">
      <c r="A436" s="141">
        <v>42321</v>
      </c>
      <c r="B436" s="142">
        <v>-1.2932</v>
      </c>
      <c r="C436" s="143">
        <f t="shared" si="36"/>
        <v>-0.012932</v>
      </c>
      <c r="D436" s="142">
        <f t="shared" si="37"/>
        <v>0.987068</v>
      </c>
      <c r="E436" s="145">
        <f t="shared" si="39"/>
        <v>-0.0124246022612922</v>
      </c>
      <c r="F436" s="145">
        <f t="shared" si="40"/>
        <v>0.060033741874421</v>
      </c>
      <c r="G436" s="145">
        <f t="shared" si="41"/>
        <v>0.0744014668784085</v>
      </c>
      <c r="I436" s="71">
        <v>435</v>
      </c>
      <c r="J436" s="73">
        <f t="shared" si="38"/>
        <v>0.565</v>
      </c>
      <c r="K436" s="145">
        <v>-0.000984</v>
      </c>
      <c r="L436" s="145">
        <v>-0.00071108144271026</v>
      </c>
      <c r="M436" s="145">
        <v>0.000990555020234929</v>
      </c>
      <c r="N436" s="145">
        <v>-0.00145302084425547</v>
      </c>
    </row>
    <row r="437" spans="1:14">
      <c r="A437" s="141">
        <v>42324</v>
      </c>
      <c r="B437" s="142">
        <v>0.4774</v>
      </c>
      <c r="C437" s="143">
        <f t="shared" si="36"/>
        <v>0.004774</v>
      </c>
      <c r="D437" s="142">
        <f t="shared" si="37"/>
        <v>1.004774</v>
      </c>
      <c r="E437" s="145">
        <f t="shared" si="39"/>
        <v>-0.0198490863776997</v>
      </c>
      <c r="F437" s="145">
        <f t="shared" si="40"/>
        <v>0.0829026774894432</v>
      </c>
      <c r="G437" s="145">
        <f t="shared" si="41"/>
        <v>0.0650975229478199</v>
      </c>
      <c r="I437" s="71">
        <v>436</v>
      </c>
      <c r="J437" s="73">
        <f t="shared" si="38"/>
        <v>0.564</v>
      </c>
      <c r="K437" s="145">
        <v>-0.00095</v>
      </c>
      <c r="L437" s="145">
        <v>-0.000637629980402288</v>
      </c>
      <c r="M437" s="145">
        <v>0.00100378663499034</v>
      </c>
      <c r="N437" s="145">
        <v>-0.00141029329935916</v>
      </c>
    </row>
    <row r="438" spans="1:14">
      <c r="A438" s="141">
        <v>42325</v>
      </c>
      <c r="B438" s="142">
        <v>-0.1525</v>
      </c>
      <c r="C438" s="143">
        <f t="shared" si="36"/>
        <v>-0.001525</v>
      </c>
      <c r="D438" s="142">
        <f t="shared" si="37"/>
        <v>0.998475</v>
      </c>
      <c r="E438" s="145">
        <f t="shared" si="39"/>
        <v>-0.0195270000520702</v>
      </c>
      <c r="F438" s="145">
        <f t="shared" si="40"/>
        <v>0.0845178185758222</v>
      </c>
      <c r="G438" s="145">
        <f t="shared" si="41"/>
        <v>0.0634381557661845</v>
      </c>
      <c r="I438" s="71">
        <v>437</v>
      </c>
      <c r="J438" s="73">
        <f t="shared" si="38"/>
        <v>0.563</v>
      </c>
      <c r="K438" s="145">
        <v>-0.000887</v>
      </c>
      <c r="L438" s="145">
        <v>-0.000621912765199961</v>
      </c>
      <c r="M438" s="145">
        <v>0.00102101758168649</v>
      </c>
      <c r="N438" s="145">
        <v>-0.00136860968675778</v>
      </c>
    </row>
    <row r="439" spans="1:14">
      <c r="A439" s="141">
        <v>42326</v>
      </c>
      <c r="B439" s="142">
        <v>-1.139</v>
      </c>
      <c r="C439" s="143">
        <f t="shared" si="36"/>
        <v>-0.01139</v>
      </c>
      <c r="D439" s="142">
        <f t="shared" si="37"/>
        <v>0.98861</v>
      </c>
      <c r="E439" s="145">
        <f t="shared" si="39"/>
        <v>-0.0307973230052384</v>
      </c>
      <c r="F439" s="145">
        <f t="shared" si="40"/>
        <v>0.0239885474421839</v>
      </c>
      <c r="G439" s="145">
        <f t="shared" si="41"/>
        <v>0.0385370499390583</v>
      </c>
      <c r="I439" s="71">
        <v>438</v>
      </c>
      <c r="J439" s="73">
        <f t="shared" si="38"/>
        <v>0.562</v>
      </c>
      <c r="K439" s="145">
        <v>-0.000868</v>
      </c>
      <c r="L439" s="145">
        <v>-0.00058769161047445</v>
      </c>
      <c r="M439" s="145">
        <v>0.0010882657479272</v>
      </c>
      <c r="N439" s="145">
        <v>-0.00131959685559524</v>
      </c>
    </row>
    <row r="440" spans="1:14">
      <c r="A440" s="141">
        <v>42327</v>
      </c>
      <c r="B440" s="142">
        <v>1.5984</v>
      </c>
      <c r="C440" s="143">
        <f t="shared" si="36"/>
        <v>0.015984</v>
      </c>
      <c r="D440" s="142">
        <f t="shared" si="37"/>
        <v>1.015984</v>
      </c>
      <c r="E440" s="145">
        <f t="shared" si="39"/>
        <v>-0.00536319794279039</v>
      </c>
      <c r="F440" s="145">
        <f t="shared" si="40"/>
        <v>0.0186186582181251</v>
      </c>
      <c r="G440" s="145">
        <f t="shared" si="41"/>
        <v>0.0868670219851171</v>
      </c>
      <c r="I440" s="71">
        <v>439</v>
      </c>
      <c r="J440" s="73">
        <f t="shared" si="38"/>
        <v>0.561</v>
      </c>
      <c r="K440" s="145">
        <v>-0.000858</v>
      </c>
      <c r="L440" s="145">
        <v>-0.000582888743352106</v>
      </c>
      <c r="M440" s="145">
        <v>0.0011210098214034</v>
      </c>
      <c r="N440" s="145">
        <v>-0.00119964458131017</v>
      </c>
    </row>
    <row r="441" spans="1:14">
      <c r="A441" s="141">
        <v>42328</v>
      </c>
      <c r="B441" s="142">
        <v>-0.0155</v>
      </c>
      <c r="C441" s="143">
        <f t="shared" si="36"/>
        <v>-0.000155</v>
      </c>
      <c r="D441" s="142">
        <f t="shared" si="37"/>
        <v>0.999845</v>
      </c>
      <c r="E441" s="145">
        <f t="shared" si="39"/>
        <v>0.00751177563540795</v>
      </c>
      <c r="F441" s="145">
        <f t="shared" si="40"/>
        <v>-0.00500615745043032</v>
      </c>
      <c r="G441" s="145">
        <f t="shared" si="41"/>
        <v>0.0708879676424368</v>
      </c>
      <c r="I441" s="71">
        <v>440</v>
      </c>
      <c r="J441" s="73">
        <f t="shared" si="38"/>
        <v>0.56</v>
      </c>
      <c r="K441" s="145">
        <v>-0.000805</v>
      </c>
      <c r="L441" s="145">
        <v>-0.000508172312779775</v>
      </c>
      <c r="M441" s="145">
        <v>0.00112425079019407</v>
      </c>
      <c r="N441" s="145">
        <v>-0.00102087828910602</v>
      </c>
    </row>
    <row r="442" spans="1:14">
      <c r="A442" s="141">
        <v>42331</v>
      </c>
      <c r="B442" s="142">
        <v>-0.5577</v>
      </c>
      <c r="C442" s="143">
        <f t="shared" si="36"/>
        <v>-0.005577</v>
      </c>
      <c r="D442" s="142">
        <f t="shared" si="37"/>
        <v>0.994423</v>
      </c>
      <c r="E442" s="145">
        <f t="shared" si="39"/>
        <v>-0.00286742843396726</v>
      </c>
      <c r="F442" s="145">
        <f t="shared" si="40"/>
        <v>-0.0226595989769993</v>
      </c>
      <c r="G442" s="145">
        <f t="shared" si="41"/>
        <v>0.0509879333540864</v>
      </c>
      <c r="I442" s="71">
        <v>441</v>
      </c>
      <c r="J442" s="73">
        <f t="shared" si="38"/>
        <v>0.559</v>
      </c>
      <c r="K442" s="145">
        <v>-0.000749</v>
      </c>
      <c r="L442" s="145">
        <v>-0.000427023192005271</v>
      </c>
      <c r="M442" s="145">
        <v>0.00121881236392252</v>
      </c>
      <c r="N442" s="145">
        <v>-0.000663648377838055</v>
      </c>
    </row>
    <row r="443" spans="1:14">
      <c r="A443" s="141">
        <v>42332</v>
      </c>
      <c r="B443" s="142">
        <v>0.0148</v>
      </c>
      <c r="C443" s="143">
        <f t="shared" si="36"/>
        <v>0.000148</v>
      </c>
      <c r="D443" s="142">
        <f t="shared" si="37"/>
        <v>1.000148</v>
      </c>
      <c r="E443" s="145">
        <f t="shared" si="39"/>
        <v>-0.00119667774693955</v>
      </c>
      <c r="F443" s="145">
        <f t="shared" si="40"/>
        <v>-0.020700310272583</v>
      </c>
      <c r="G443" s="145">
        <f t="shared" si="41"/>
        <v>0.0458660395327406</v>
      </c>
      <c r="I443" s="71">
        <v>442</v>
      </c>
      <c r="J443" s="73">
        <f t="shared" si="38"/>
        <v>0.558</v>
      </c>
      <c r="K443" s="145">
        <v>-0.00072</v>
      </c>
      <c r="L443" s="145">
        <v>-0.000319519542059443</v>
      </c>
      <c r="M443" s="145">
        <v>0.00135911541827483</v>
      </c>
      <c r="N443" s="145">
        <v>-0.000544464771536468</v>
      </c>
    </row>
    <row r="444" spans="1:14">
      <c r="A444" s="141">
        <v>42333</v>
      </c>
      <c r="B444" s="142">
        <v>0.7384</v>
      </c>
      <c r="C444" s="143">
        <f t="shared" si="36"/>
        <v>0.007384</v>
      </c>
      <c r="D444" s="142">
        <f t="shared" si="37"/>
        <v>1.007384</v>
      </c>
      <c r="E444" s="145">
        <f t="shared" si="39"/>
        <v>0.0177708964956629</v>
      </c>
      <c r="F444" s="145">
        <f t="shared" si="40"/>
        <v>-0.0135737225490453</v>
      </c>
      <c r="G444" s="145">
        <f t="shared" si="41"/>
        <v>0.0525277663801393</v>
      </c>
      <c r="I444" s="71">
        <v>443</v>
      </c>
      <c r="J444" s="73">
        <f t="shared" si="38"/>
        <v>0.557</v>
      </c>
      <c r="K444" s="145">
        <v>-0.000711</v>
      </c>
      <c r="L444" s="145">
        <v>-0.00028936486638298</v>
      </c>
      <c r="M444" s="145">
        <v>0.00142114147247296</v>
      </c>
      <c r="N444" s="145">
        <v>-0.000240006867505138</v>
      </c>
    </row>
    <row r="445" spans="1:14">
      <c r="A445" s="150">
        <v>42334</v>
      </c>
      <c r="B445" s="151">
        <v>-0.5865</v>
      </c>
      <c r="C445" s="152">
        <f t="shared" si="36"/>
        <v>-0.005865</v>
      </c>
      <c r="D445" s="151">
        <f t="shared" si="37"/>
        <v>0.994135</v>
      </c>
      <c r="E445" s="153">
        <f t="shared" si="39"/>
        <v>-0.00411653117793631</v>
      </c>
      <c r="F445" s="153">
        <f t="shared" si="40"/>
        <v>-0.00945765134918153</v>
      </c>
      <c r="G445" s="153">
        <f t="shared" si="41"/>
        <v>0.0665280694642358</v>
      </c>
      <c r="I445" s="71">
        <v>444</v>
      </c>
      <c r="J445" s="73">
        <f t="shared" si="38"/>
        <v>0.556</v>
      </c>
      <c r="K445" s="145">
        <v>-0.00071</v>
      </c>
      <c r="L445" s="145">
        <v>-0.00023410306752436</v>
      </c>
      <c r="M445" s="145">
        <v>0.0015050584133196</v>
      </c>
      <c r="N445" s="145">
        <v>-0.000203405740033635</v>
      </c>
    </row>
    <row r="446" spans="1:14">
      <c r="A446" s="150">
        <v>42335</v>
      </c>
      <c r="B446" s="151">
        <v>-5.3848</v>
      </c>
      <c r="C446" s="152">
        <f t="shared" si="36"/>
        <v>-0.053848</v>
      </c>
      <c r="D446" s="151">
        <f t="shared" si="37"/>
        <v>0.946152</v>
      </c>
      <c r="E446" s="153">
        <f t="shared" si="39"/>
        <v>-0.0575967917097816</v>
      </c>
      <c r="F446" s="153">
        <f t="shared" si="40"/>
        <v>-0.0505176702510168</v>
      </c>
      <c r="G446" s="153">
        <f t="shared" si="41"/>
        <v>0.00670272020834983</v>
      </c>
      <c r="I446" s="71">
        <v>445</v>
      </c>
      <c r="J446" s="73">
        <f t="shared" si="38"/>
        <v>0.555</v>
      </c>
      <c r="K446" s="145">
        <v>-0.000696</v>
      </c>
      <c r="L446" s="145">
        <v>-0.000204017139937007</v>
      </c>
      <c r="M446" s="145">
        <v>0.00154749537613608</v>
      </c>
      <c r="N446" s="145">
        <v>2.18506270195373e-5</v>
      </c>
    </row>
    <row r="447" spans="1:14">
      <c r="A447" s="150">
        <v>42338</v>
      </c>
      <c r="B447" s="151">
        <v>0.2648</v>
      </c>
      <c r="C447" s="152">
        <f t="shared" si="36"/>
        <v>0.002648</v>
      </c>
      <c r="D447" s="151">
        <f t="shared" si="37"/>
        <v>1.002648</v>
      </c>
      <c r="E447" s="153">
        <f t="shared" si="39"/>
        <v>-0.0498020540697762</v>
      </c>
      <c r="F447" s="153">
        <f t="shared" si="40"/>
        <v>-0.0525266786778339</v>
      </c>
      <c r="G447" s="153">
        <f t="shared" si="41"/>
        <v>0.00914847464398916</v>
      </c>
      <c r="I447" s="71">
        <v>446</v>
      </c>
      <c r="J447" s="73">
        <f t="shared" si="38"/>
        <v>0.554</v>
      </c>
      <c r="K447" s="145">
        <v>-0.000692</v>
      </c>
      <c r="L447" s="145">
        <v>-0.000202053191361129</v>
      </c>
      <c r="M447" s="145">
        <v>0.00171532078864267</v>
      </c>
      <c r="N447" s="145">
        <v>4.44944913773337e-5</v>
      </c>
    </row>
    <row r="448" spans="1:14">
      <c r="A448" s="150">
        <v>42339</v>
      </c>
      <c r="B448" s="151">
        <v>0.7089</v>
      </c>
      <c r="C448" s="152">
        <f t="shared" si="36"/>
        <v>0.007089</v>
      </c>
      <c r="D448" s="151">
        <f t="shared" si="37"/>
        <v>1.007089</v>
      </c>
      <c r="E448" s="153">
        <f t="shared" si="39"/>
        <v>-0.0432077060905756</v>
      </c>
      <c r="F448" s="153">
        <f t="shared" si="40"/>
        <v>-0.0443526781371404</v>
      </c>
      <c r="G448" s="153">
        <f t="shared" si="41"/>
        <v>0.0332948621894458</v>
      </c>
      <c r="I448" s="71">
        <v>447</v>
      </c>
      <c r="J448" s="73">
        <f t="shared" si="38"/>
        <v>0.553</v>
      </c>
      <c r="K448" s="145">
        <v>-0.000671</v>
      </c>
      <c r="L448" s="145">
        <v>-4.40043188952854e-5</v>
      </c>
      <c r="M448" s="145">
        <v>0.00175748386282648</v>
      </c>
      <c r="N448" s="145">
        <v>0.000127742464165026</v>
      </c>
    </row>
    <row r="449" spans="1:14">
      <c r="A449" s="150">
        <v>42340</v>
      </c>
      <c r="B449" s="151">
        <v>3.6267</v>
      </c>
      <c r="C449" s="152">
        <f t="shared" si="36"/>
        <v>0.036267</v>
      </c>
      <c r="D449" s="151">
        <f t="shared" si="37"/>
        <v>1.036267</v>
      </c>
      <c r="E449" s="153">
        <f t="shared" si="39"/>
        <v>-0.0157752356274893</v>
      </c>
      <c r="F449" s="153">
        <f t="shared" si="40"/>
        <v>0.00171532078864267</v>
      </c>
      <c r="G449" s="153">
        <f t="shared" si="41"/>
        <v>0.074004267811117</v>
      </c>
      <c r="I449" s="71">
        <v>448</v>
      </c>
      <c r="J449" s="73">
        <f t="shared" si="38"/>
        <v>0.552</v>
      </c>
      <c r="K449" s="145">
        <v>-0.000665</v>
      </c>
      <c r="L449" s="145">
        <v>-6.18051185374835e-6</v>
      </c>
      <c r="M449" s="145">
        <v>0.00183989991643263</v>
      </c>
      <c r="N449" s="145">
        <v>0.000249688994837793</v>
      </c>
    </row>
    <row r="450" spans="1:14">
      <c r="A450" s="150">
        <v>42341</v>
      </c>
      <c r="B450" s="151">
        <v>0.7347</v>
      </c>
      <c r="C450" s="152">
        <f t="shared" si="36"/>
        <v>0.007347</v>
      </c>
      <c r="D450" s="151">
        <f t="shared" si="37"/>
        <v>1.007347</v>
      </c>
      <c r="E450" s="153">
        <f t="shared" si="39"/>
        <v>-0.00269494211917332</v>
      </c>
      <c r="F450" s="153">
        <f t="shared" si="40"/>
        <v>-0.00680037948385315</v>
      </c>
      <c r="G450" s="153">
        <f t="shared" si="41"/>
        <v>0.0332811649195888</v>
      </c>
      <c r="I450" s="71">
        <v>449</v>
      </c>
      <c r="J450" s="73">
        <f t="shared" si="38"/>
        <v>0.551</v>
      </c>
      <c r="K450" s="145">
        <v>-0.000613</v>
      </c>
      <c r="L450" s="145">
        <v>7.72608140553466e-6</v>
      </c>
      <c r="M450" s="145">
        <v>0.00187765327174017</v>
      </c>
      <c r="N450" s="145">
        <v>0.00065784285997128</v>
      </c>
    </row>
    <row r="451" spans="1:14">
      <c r="A451" s="150">
        <v>42342</v>
      </c>
      <c r="B451" s="151">
        <v>-1.9125</v>
      </c>
      <c r="C451" s="152">
        <f t="shared" ref="C451:C514" si="42">B451/100</f>
        <v>-0.019125</v>
      </c>
      <c r="D451" s="151">
        <f t="shared" ref="D451:D514" si="43">C451+1</f>
        <v>0.980875</v>
      </c>
      <c r="E451" s="153">
        <f t="shared" si="39"/>
        <v>0.0339053330213916</v>
      </c>
      <c r="F451" s="153">
        <f t="shared" si="40"/>
        <v>-0.0256442970922736</v>
      </c>
      <c r="G451" s="153">
        <f t="shared" si="41"/>
        <v>-0.00765693829625569</v>
      </c>
      <c r="I451" s="71">
        <v>450</v>
      </c>
      <c r="J451" s="73">
        <f t="shared" ref="J451:J514" si="44">1-I451/COUNT($I$2:$I$2000)</f>
        <v>0.55</v>
      </c>
      <c r="K451" s="145">
        <v>-0.00058</v>
      </c>
      <c r="L451" s="145">
        <v>2.11637776286189e-5</v>
      </c>
      <c r="M451" s="145">
        <v>0.00193840888400398</v>
      </c>
      <c r="N451" s="145">
        <v>0.000667915037137368</v>
      </c>
    </row>
    <row r="452" spans="1:14">
      <c r="A452" s="150">
        <v>42345</v>
      </c>
      <c r="B452" s="151">
        <v>0.2723</v>
      </c>
      <c r="C452" s="152">
        <f t="shared" si="42"/>
        <v>0.002723</v>
      </c>
      <c r="D452" s="151">
        <f t="shared" si="43"/>
        <v>1.002723</v>
      </c>
      <c r="E452" s="153">
        <f t="shared" si="39"/>
        <v>0.0339826711300568</v>
      </c>
      <c r="F452" s="153">
        <f t="shared" si="40"/>
        <v>-0.0175117897647741</v>
      </c>
      <c r="G452" s="153">
        <f t="shared" si="41"/>
        <v>-0.027882186764398</v>
      </c>
      <c r="I452" s="71">
        <v>451</v>
      </c>
      <c r="J452" s="73">
        <f t="shared" si="44"/>
        <v>0.549</v>
      </c>
      <c r="K452" s="145">
        <v>-0.000569</v>
      </c>
      <c r="L452" s="145">
        <v>5.98607476209878e-5</v>
      </c>
      <c r="M452" s="145">
        <v>0.00203696660025576</v>
      </c>
      <c r="N452" s="145">
        <v>0.000907130193475103</v>
      </c>
    </row>
    <row r="453" spans="1:14">
      <c r="A453" s="150">
        <v>42346</v>
      </c>
      <c r="B453" s="151">
        <v>-1.7515</v>
      </c>
      <c r="C453" s="152">
        <f t="shared" si="42"/>
        <v>-0.017515</v>
      </c>
      <c r="D453" s="151">
        <f t="shared" si="43"/>
        <v>0.982485</v>
      </c>
      <c r="E453" s="153">
        <f t="shared" si="39"/>
        <v>0.00872163696079875</v>
      </c>
      <c r="F453" s="153">
        <f t="shared" si="40"/>
        <v>-0.0348629110562076</v>
      </c>
      <c r="G453" s="153">
        <f t="shared" si="41"/>
        <v>-0.0565929268640091</v>
      </c>
      <c r="I453" s="71">
        <v>452</v>
      </c>
      <c r="J453" s="73">
        <f t="shared" si="44"/>
        <v>0.548</v>
      </c>
      <c r="K453" s="145">
        <v>-0.000559</v>
      </c>
      <c r="L453" s="145">
        <v>6.82305711252607e-5</v>
      </c>
      <c r="M453" s="145">
        <v>0.00205578115679916</v>
      </c>
      <c r="N453" s="145">
        <v>0.00100831486087838</v>
      </c>
    </row>
    <row r="454" spans="1:14">
      <c r="A454" s="150">
        <v>42347</v>
      </c>
      <c r="B454" s="151">
        <v>0.3566</v>
      </c>
      <c r="C454" s="152">
        <f t="shared" si="42"/>
        <v>0.003566</v>
      </c>
      <c r="D454" s="151">
        <f t="shared" si="43"/>
        <v>1.003566</v>
      </c>
      <c r="E454" s="153">
        <f t="shared" si="39"/>
        <v>-0.0231101267161832</v>
      </c>
      <c r="F454" s="153">
        <f t="shared" si="40"/>
        <v>-0.0385207946493437</v>
      </c>
      <c r="G454" s="153">
        <f t="shared" si="41"/>
        <v>-0.0514711132139918</v>
      </c>
      <c r="I454" s="71">
        <v>453</v>
      </c>
      <c r="J454" s="73">
        <f t="shared" si="44"/>
        <v>0.547</v>
      </c>
      <c r="K454" s="145">
        <v>-0.000553</v>
      </c>
      <c r="L454" s="145">
        <v>7.60520076354965e-5</v>
      </c>
      <c r="M454" s="145">
        <v>0.00207401363577464</v>
      </c>
      <c r="N454" s="145">
        <v>0.00116884750274804</v>
      </c>
    </row>
    <row r="455" spans="1:14">
      <c r="A455" s="150">
        <v>42348</v>
      </c>
      <c r="B455" s="151">
        <v>-0.3535</v>
      </c>
      <c r="C455" s="152">
        <f t="shared" si="42"/>
        <v>-0.003535</v>
      </c>
      <c r="D455" s="151">
        <f t="shared" si="43"/>
        <v>0.996465</v>
      </c>
      <c r="E455" s="153">
        <f t="shared" ref="E455:E518" si="45">PRODUCT(D451:D455)-1</f>
        <v>-0.0336631095523603</v>
      </c>
      <c r="F455" s="153">
        <f t="shared" si="40"/>
        <v>-0.0362673315397387</v>
      </c>
      <c r="G455" s="153">
        <f t="shared" si="41"/>
        <v>-0.0549243408486501</v>
      </c>
      <c r="I455" s="71">
        <v>454</v>
      </c>
      <c r="J455" s="73">
        <f t="shared" si="44"/>
        <v>0.546</v>
      </c>
      <c r="K455" s="145">
        <v>-0.000546</v>
      </c>
      <c r="L455" s="145">
        <v>0.000146768993199098</v>
      </c>
      <c r="M455" s="145">
        <v>0.00215715964544638</v>
      </c>
      <c r="N455" s="145">
        <v>0.00118886562256626</v>
      </c>
    </row>
    <row r="456" spans="1:14">
      <c r="A456" s="150">
        <v>42349</v>
      </c>
      <c r="B456" s="151">
        <v>-0.4147</v>
      </c>
      <c r="C456" s="152">
        <f t="shared" si="42"/>
        <v>-0.004147</v>
      </c>
      <c r="D456" s="151">
        <f t="shared" si="43"/>
        <v>0.995853</v>
      </c>
      <c r="E456" s="153">
        <f t="shared" si="45"/>
        <v>-0.0189071070595608</v>
      </c>
      <c r="F456" s="153">
        <f t="shared" si="40"/>
        <v>0.0143571742005051</v>
      </c>
      <c r="G456" s="153">
        <f t="shared" si="41"/>
        <v>-0.0493407800444752</v>
      </c>
      <c r="I456" s="71">
        <v>455</v>
      </c>
      <c r="J456" s="73">
        <f t="shared" si="44"/>
        <v>0.545</v>
      </c>
      <c r="K456" s="145">
        <v>-0.000541</v>
      </c>
      <c r="L456" s="145">
        <v>0.000331582901879512</v>
      </c>
      <c r="M456" s="145">
        <v>0.00216436062477254</v>
      </c>
      <c r="N456" s="145">
        <v>0.00120596219307445</v>
      </c>
    </row>
    <row r="457" spans="1:14">
      <c r="A457" s="150">
        <v>42352</v>
      </c>
      <c r="B457" s="151">
        <v>2.862</v>
      </c>
      <c r="C457" s="152">
        <f t="shared" si="42"/>
        <v>0.02862</v>
      </c>
      <c r="D457" s="151">
        <f t="shared" si="43"/>
        <v>1.02862</v>
      </c>
      <c r="E457" s="153">
        <f t="shared" si="45"/>
        <v>0.00643125921754528</v>
      </c>
      <c r="F457" s="153">
        <f t="shared" si="40"/>
        <v>0.0406324817145445</v>
      </c>
      <c r="G457" s="153">
        <f t="shared" si="41"/>
        <v>-0.00932145826766528</v>
      </c>
      <c r="I457" s="71">
        <v>456</v>
      </c>
      <c r="J457" s="73">
        <f t="shared" si="44"/>
        <v>0.544</v>
      </c>
      <c r="K457" s="145">
        <v>-0.000529</v>
      </c>
      <c r="L457" s="145">
        <v>0.00034062216930808</v>
      </c>
      <c r="M457" s="145">
        <v>0.00220812986921448</v>
      </c>
      <c r="N457" s="145">
        <v>0.00141561535394308</v>
      </c>
    </row>
    <row r="458" spans="1:14">
      <c r="A458" s="150">
        <v>42353</v>
      </c>
      <c r="B458" s="151">
        <v>-0.4563</v>
      </c>
      <c r="C458" s="152">
        <f t="shared" si="42"/>
        <v>-0.004563</v>
      </c>
      <c r="D458" s="151">
        <f t="shared" si="43"/>
        <v>0.995437</v>
      </c>
      <c r="E458" s="153">
        <f t="shared" si="45"/>
        <v>0.019698940321466</v>
      </c>
      <c r="F458" s="153">
        <f t="shared" si="40"/>
        <v>0.0285923842882609</v>
      </c>
      <c r="G458" s="153">
        <f t="shared" si="41"/>
        <v>-0.0185274742913236</v>
      </c>
      <c r="I458" s="71">
        <v>457</v>
      </c>
      <c r="J458" s="73">
        <f t="shared" si="44"/>
        <v>0.543</v>
      </c>
      <c r="K458" s="145">
        <v>-0.000524</v>
      </c>
      <c r="L458" s="145">
        <v>0.000366986722502238</v>
      </c>
      <c r="M458" s="145">
        <v>0.00224416349028789</v>
      </c>
      <c r="N458" s="145">
        <v>0.0014936001820427</v>
      </c>
    </row>
    <row r="459" spans="1:14">
      <c r="A459" s="150">
        <v>42354</v>
      </c>
      <c r="B459" s="151">
        <v>-0.2422</v>
      </c>
      <c r="C459" s="152">
        <f t="shared" si="42"/>
        <v>-0.002422</v>
      </c>
      <c r="D459" s="151">
        <f t="shared" si="43"/>
        <v>0.997578</v>
      </c>
      <c r="E459" s="153">
        <f t="shared" si="45"/>
        <v>0.013614679540765</v>
      </c>
      <c r="F459" s="153">
        <f t="shared" si="40"/>
        <v>-0.00981008414480544</v>
      </c>
      <c r="G459" s="153">
        <f t="shared" si="41"/>
        <v>-0.019409199778252</v>
      </c>
      <c r="I459" s="71">
        <v>458</v>
      </c>
      <c r="J459" s="73">
        <f t="shared" si="44"/>
        <v>0.542</v>
      </c>
      <c r="K459" s="145">
        <v>-0.000511</v>
      </c>
      <c r="L459" s="145">
        <v>0.000368977012327631</v>
      </c>
      <c r="M459" s="145">
        <v>0.00224748016030785</v>
      </c>
      <c r="N459" s="145">
        <v>0.00150710277495314</v>
      </c>
    </row>
    <row r="460" spans="1:14">
      <c r="A460" s="150">
        <v>42355</v>
      </c>
      <c r="B460" s="151">
        <v>1.9115</v>
      </c>
      <c r="C460" s="152">
        <f t="shared" si="42"/>
        <v>0.019115</v>
      </c>
      <c r="D460" s="151">
        <f t="shared" si="43"/>
        <v>1.019115</v>
      </c>
      <c r="E460" s="153">
        <f t="shared" si="45"/>
        <v>0.036654497789874</v>
      </c>
      <c r="F460" s="153">
        <f t="shared" ref="F460:F523" si="46">PRODUCT(D451:D460)-1</f>
        <v>0.00175748386282648</v>
      </c>
      <c r="G460" s="153">
        <f t="shared" si="41"/>
        <v>0.0108483561444721</v>
      </c>
      <c r="I460" s="71">
        <v>459</v>
      </c>
      <c r="J460" s="73">
        <f t="shared" si="44"/>
        <v>0.541</v>
      </c>
      <c r="K460" s="145">
        <v>-0.000502</v>
      </c>
      <c r="L460" s="145">
        <v>0.000404478513934547</v>
      </c>
      <c r="M460" s="145">
        <v>0.00224909425866637</v>
      </c>
      <c r="N460" s="145">
        <v>0.00159616653598427</v>
      </c>
    </row>
    <row r="461" spans="1:14">
      <c r="A461" s="150">
        <v>42356</v>
      </c>
      <c r="B461" s="151">
        <v>0.3202</v>
      </c>
      <c r="C461" s="152">
        <f t="shared" si="42"/>
        <v>0.003202</v>
      </c>
      <c r="D461" s="151">
        <f t="shared" si="43"/>
        <v>1.003202</v>
      </c>
      <c r="E461" s="153">
        <f t="shared" si="45"/>
        <v>0.0443045966541218</v>
      </c>
      <c r="F461" s="153">
        <f t="shared" si="46"/>
        <v>0.0245598178423905</v>
      </c>
      <c r="G461" s="153">
        <f t="shared" si="41"/>
        <v>-0.00186903279889539</v>
      </c>
      <c r="I461" s="71">
        <v>460</v>
      </c>
      <c r="J461" s="73">
        <f t="shared" si="44"/>
        <v>0.54</v>
      </c>
      <c r="K461" s="145">
        <v>-0.000498</v>
      </c>
      <c r="L461" s="145">
        <v>0.000558901756748886</v>
      </c>
      <c r="M461" s="145">
        <v>0.00263127379849304</v>
      </c>
      <c r="N461" s="145">
        <v>0.00197211613018999</v>
      </c>
    </row>
    <row r="462" spans="1:14">
      <c r="A462" s="150">
        <v>42359</v>
      </c>
      <c r="B462" s="151">
        <v>2.6023</v>
      </c>
      <c r="C462" s="152">
        <f t="shared" si="42"/>
        <v>0.026023</v>
      </c>
      <c r="D462" s="151">
        <f t="shared" si="43"/>
        <v>1.026023</v>
      </c>
      <c r="E462" s="153">
        <f t="shared" si="45"/>
        <v>0.0416679970959652</v>
      </c>
      <c r="F462" s="153">
        <f t="shared" si="46"/>
        <v>0.0483672340039105</v>
      </c>
      <c r="G462" s="153">
        <f t="shared" si="41"/>
        <v>0.0242640902945745</v>
      </c>
      <c r="I462" s="71">
        <v>461</v>
      </c>
      <c r="J462" s="73">
        <f t="shared" si="44"/>
        <v>0.539</v>
      </c>
      <c r="K462" s="145">
        <v>-0.000406</v>
      </c>
      <c r="L462" s="145">
        <v>0.000750337285830849</v>
      </c>
      <c r="M462" s="145">
        <v>0.00274003286673841</v>
      </c>
      <c r="N462" s="145">
        <v>0.00214668624170655</v>
      </c>
    </row>
    <row r="463" spans="1:14">
      <c r="A463" s="150">
        <v>42360</v>
      </c>
      <c r="B463" s="151">
        <v>0.2785</v>
      </c>
      <c r="C463" s="152">
        <f t="shared" si="42"/>
        <v>0.002785</v>
      </c>
      <c r="D463" s="151">
        <f t="shared" si="43"/>
        <v>1.002785</v>
      </c>
      <c r="E463" s="153">
        <f t="shared" si="45"/>
        <v>0.0493572596436314</v>
      </c>
      <c r="F463" s="153">
        <f t="shared" si="46"/>
        <v>0.0700284856772484</v>
      </c>
      <c r="G463" s="153">
        <f t="shared" si="41"/>
        <v>0.0328770209317812</v>
      </c>
      <c r="I463" s="71">
        <v>462</v>
      </c>
      <c r="J463" s="73">
        <f t="shared" si="44"/>
        <v>0.538</v>
      </c>
      <c r="K463" s="145">
        <v>-0.000401</v>
      </c>
      <c r="L463" s="145">
        <v>0.000755774300681189</v>
      </c>
      <c r="M463" s="145">
        <v>0.00282950075697475</v>
      </c>
      <c r="N463" s="145">
        <v>0.0023583604013917</v>
      </c>
    </row>
    <row r="464" spans="1:14">
      <c r="A464" s="150">
        <v>42361</v>
      </c>
      <c r="B464" s="151">
        <v>-0.267</v>
      </c>
      <c r="C464" s="152">
        <f t="shared" si="42"/>
        <v>-0.00267</v>
      </c>
      <c r="D464" s="151">
        <f t="shared" si="43"/>
        <v>0.99733</v>
      </c>
      <c r="E464" s="153">
        <f t="shared" si="45"/>
        <v>0.0490963872102061</v>
      </c>
      <c r="F464" s="153">
        <f t="shared" si="46"/>
        <v>0.0633794983294473</v>
      </c>
      <c r="G464" s="153">
        <f t="shared" si="41"/>
        <v>0.0299668041988723</v>
      </c>
      <c r="I464" s="71">
        <v>463</v>
      </c>
      <c r="J464" s="73">
        <f t="shared" si="44"/>
        <v>0.537</v>
      </c>
      <c r="K464" s="145">
        <v>-0.000378</v>
      </c>
      <c r="L464" s="145">
        <v>0.000778839708648338</v>
      </c>
      <c r="M464" s="145">
        <v>0.00289506104691295</v>
      </c>
      <c r="N464" s="145">
        <v>0.00237043337658127</v>
      </c>
    </row>
    <row r="465" spans="1:14">
      <c r="A465" s="150">
        <v>42362</v>
      </c>
      <c r="B465" s="151">
        <v>-0.9564</v>
      </c>
      <c r="C465" s="152">
        <f t="shared" si="42"/>
        <v>-0.009564</v>
      </c>
      <c r="D465" s="151">
        <f t="shared" si="43"/>
        <v>0.990436</v>
      </c>
      <c r="E465" s="153">
        <f t="shared" si="45"/>
        <v>0.0195736784984302</v>
      </c>
      <c r="F465" s="153">
        <f t="shared" si="46"/>
        <v>0.0569456396435648</v>
      </c>
      <c r="G465" s="153">
        <f t="shared" si="41"/>
        <v>0.0126388762214946</v>
      </c>
      <c r="I465" s="71">
        <v>464</v>
      </c>
      <c r="J465" s="73">
        <f t="shared" si="44"/>
        <v>0.536</v>
      </c>
      <c r="K465" s="145">
        <v>-0.000375</v>
      </c>
      <c r="L465" s="145">
        <v>0.000792405140318753</v>
      </c>
      <c r="M465" s="145">
        <v>0.00297262930651976</v>
      </c>
      <c r="N465" s="145">
        <v>0.00243213410139509</v>
      </c>
    </row>
    <row r="466" spans="1:14">
      <c r="A466" s="150">
        <v>42363</v>
      </c>
      <c r="B466" s="151">
        <v>0.2298</v>
      </c>
      <c r="C466" s="152">
        <f t="shared" si="42"/>
        <v>0.002298</v>
      </c>
      <c r="D466" s="151">
        <f t="shared" si="43"/>
        <v>1.002298</v>
      </c>
      <c r="E466" s="153">
        <f t="shared" si="45"/>
        <v>0.0186549257394018</v>
      </c>
      <c r="F466" s="153">
        <f t="shared" si="46"/>
        <v>0.0637860213540204</v>
      </c>
      <c r="G466" s="153">
        <f t="shared" si="41"/>
        <v>0.0209538144809822</v>
      </c>
      <c r="I466" s="71">
        <v>465</v>
      </c>
      <c r="J466" s="73">
        <f t="shared" si="44"/>
        <v>0.535</v>
      </c>
      <c r="K466" s="145">
        <v>-0.000329</v>
      </c>
      <c r="L466" s="145">
        <v>0.000835564570605962</v>
      </c>
      <c r="M466" s="145">
        <v>0.00299282775382448</v>
      </c>
      <c r="N466" s="145">
        <v>0.00272989137422841</v>
      </c>
    </row>
    <row r="467" spans="1:14">
      <c r="A467" s="150">
        <v>42366</v>
      </c>
      <c r="B467" s="151">
        <v>-2.8808</v>
      </c>
      <c r="C467" s="152">
        <f t="shared" si="42"/>
        <v>-0.028808</v>
      </c>
      <c r="D467" s="151">
        <f t="shared" si="43"/>
        <v>0.971192</v>
      </c>
      <c r="E467" s="153">
        <f t="shared" si="45"/>
        <v>-0.0357823219959967</v>
      </c>
      <c r="F467" s="153">
        <f t="shared" si="46"/>
        <v>0.00439469741095233</v>
      </c>
      <c r="G467" s="153">
        <f t="shared" si="41"/>
        <v>0.0479734514046515</v>
      </c>
      <c r="I467" s="71">
        <v>466</v>
      </c>
      <c r="J467" s="73">
        <f t="shared" si="44"/>
        <v>0.534</v>
      </c>
      <c r="K467" s="145">
        <v>-0.000313</v>
      </c>
      <c r="L467" s="145">
        <v>0.000891125117942204</v>
      </c>
      <c r="M467" s="145">
        <v>0.00306807696350209</v>
      </c>
      <c r="N467" s="145">
        <v>0.00290072613732661</v>
      </c>
    </row>
    <row r="468" spans="1:14">
      <c r="A468" s="150">
        <v>42367</v>
      </c>
      <c r="B468" s="151">
        <v>0.9186</v>
      </c>
      <c r="C468" s="152">
        <f t="shared" si="42"/>
        <v>0.009186</v>
      </c>
      <c r="D468" s="151">
        <f t="shared" si="43"/>
        <v>1.009186</v>
      </c>
      <c r="E468" s="153">
        <f t="shared" si="45"/>
        <v>-0.0296275058021929</v>
      </c>
      <c r="F468" s="153">
        <f t="shared" si="46"/>
        <v>0.0182674213449663</v>
      </c>
      <c r="G468" s="153">
        <f t="shared" si="41"/>
        <v>0.0548070065758433</v>
      </c>
      <c r="I468" s="71">
        <v>467</v>
      </c>
      <c r="J468" s="73">
        <f t="shared" si="44"/>
        <v>0.533</v>
      </c>
      <c r="K468" s="145">
        <v>-0.000217</v>
      </c>
      <c r="L468" s="145">
        <v>0.00099948557380225</v>
      </c>
      <c r="M468" s="145">
        <v>0.00328957028409138</v>
      </c>
      <c r="N468" s="145">
        <v>0.00307081367856377</v>
      </c>
    </row>
    <row r="469" spans="1:14">
      <c r="A469" s="150">
        <v>42368</v>
      </c>
      <c r="B469" s="151">
        <v>0.0877</v>
      </c>
      <c r="C469" s="152">
        <f t="shared" si="42"/>
        <v>0.000877</v>
      </c>
      <c r="D469" s="151">
        <f t="shared" si="43"/>
        <v>1.000877</v>
      </c>
      <c r="E469" s="153">
        <f t="shared" si="45"/>
        <v>-0.0261763800595405</v>
      </c>
      <c r="F469" s="153">
        <f t="shared" si="46"/>
        <v>0.0216348414595009</v>
      </c>
      <c r="G469" s="153">
        <f t="shared" si="41"/>
        <v>0.0483006688789267</v>
      </c>
      <c r="I469" s="71">
        <v>468</v>
      </c>
      <c r="J469" s="73">
        <f t="shared" si="44"/>
        <v>0.532</v>
      </c>
      <c r="K469" s="145">
        <v>-0.000155</v>
      </c>
      <c r="L469" s="145">
        <v>0.00106840094796601</v>
      </c>
      <c r="M469" s="145">
        <v>0.00331264988488433</v>
      </c>
      <c r="N469" s="145">
        <v>0.00307445800712558</v>
      </c>
    </row>
    <row r="470" spans="1:14">
      <c r="A470" s="150">
        <v>42369</v>
      </c>
      <c r="B470" s="151">
        <v>-0.9075</v>
      </c>
      <c r="C470" s="152">
        <f t="shared" si="42"/>
        <v>-0.009075</v>
      </c>
      <c r="D470" s="151">
        <f t="shared" si="43"/>
        <v>0.990925</v>
      </c>
      <c r="E470" s="153">
        <f t="shared" si="45"/>
        <v>-0.0256955819563305</v>
      </c>
      <c r="F470" s="153">
        <f t="shared" si="46"/>
        <v>-0.00662486051794353</v>
      </c>
      <c r="G470" s="153">
        <f t="shared" si="41"/>
        <v>0.00243213410139509</v>
      </c>
      <c r="I470" s="71">
        <v>469</v>
      </c>
      <c r="J470" s="73">
        <f t="shared" si="44"/>
        <v>0.531</v>
      </c>
      <c r="K470" s="145">
        <v>-0.000148</v>
      </c>
      <c r="L470" s="145">
        <v>0.00108783299250437</v>
      </c>
      <c r="M470" s="145">
        <v>0.00340137767948523</v>
      </c>
      <c r="N470" s="145">
        <v>0.00311924634493921</v>
      </c>
    </row>
    <row r="471" spans="1:14">
      <c r="A471" s="150">
        <v>42373</v>
      </c>
      <c r="B471" s="151">
        <v>-7.0206</v>
      </c>
      <c r="C471" s="152">
        <f t="shared" si="42"/>
        <v>-0.070206</v>
      </c>
      <c r="D471" s="151">
        <f t="shared" si="43"/>
        <v>0.929794</v>
      </c>
      <c r="E471" s="153">
        <f t="shared" si="45"/>
        <v>-0.096174588724615</v>
      </c>
      <c r="F471" s="153">
        <f t="shared" si="46"/>
        <v>-0.0793137927958886</v>
      </c>
      <c r="G471" s="153">
        <f t="shared" ref="G471:G534" si="47">PRODUCT(D451:D471)-1</f>
        <v>-0.0747424832806642</v>
      </c>
      <c r="I471" s="71">
        <v>470</v>
      </c>
      <c r="J471" s="73">
        <f t="shared" si="44"/>
        <v>0.53</v>
      </c>
      <c r="K471" s="145">
        <v>-0.000141</v>
      </c>
      <c r="L471" s="145">
        <v>0.00118507229518672</v>
      </c>
      <c r="M471" s="145">
        <v>0.0034457993522421</v>
      </c>
      <c r="N471" s="145">
        <v>0.00313393931650929</v>
      </c>
    </row>
    <row r="472" spans="1:14">
      <c r="A472" s="150">
        <v>42374</v>
      </c>
      <c r="B472" s="151">
        <v>0.28</v>
      </c>
      <c r="C472" s="152">
        <f t="shared" si="42"/>
        <v>0.0028</v>
      </c>
      <c r="D472" s="151">
        <f t="shared" si="43"/>
        <v>1.0028</v>
      </c>
      <c r="E472" s="153">
        <f t="shared" si="45"/>
        <v>-0.0667590729464864</v>
      </c>
      <c r="F472" s="153">
        <f t="shared" si="46"/>
        <v>-0.100152600298158</v>
      </c>
      <c r="G472" s="153">
        <f t="shared" si="47"/>
        <v>-0.0540606725972734</v>
      </c>
      <c r="I472" s="71">
        <v>471</v>
      </c>
      <c r="J472" s="73">
        <f t="shared" si="44"/>
        <v>0.529</v>
      </c>
      <c r="K472" s="145">
        <v>-0.000137</v>
      </c>
      <c r="L472" s="145">
        <v>0.00118544685768773</v>
      </c>
      <c r="M472" s="145">
        <v>0.00345096535487621</v>
      </c>
      <c r="N472" s="145">
        <v>0.00332372125703362</v>
      </c>
    </row>
    <row r="473" spans="1:14">
      <c r="A473" s="150">
        <v>42375</v>
      </c>
      <c r="B473" s="151">
        <v>1.7543</v>
      </c>
      <c r="C473" s="152">
        <f t="shared" si="42"/>
        <v>0.017543</v>
      </c>
      <c r="D473" s="151">
        <f t="shared" si="43"/>
        <v>1.017543</v>
      </c>
      <c r="E473" s="153">
        <f t="shared" si="45"/>
        <v>-0.0590309688830271</v>
      </c>
      <c r="F473" s="153">
        <f t="shared" si="46"/>
        <v>-0.0869095343121289</v>
      </c>
      <c r="G473" s="153">
        <f t="shared" si="47"/>
        <v>-0.0400799213508088</v>
      </c>
      <c r="I473" s="71">
        <v>472</v>
      </c>
      <c r="J473" s="73">
        <f t="shared" si="44"/>
        <v>0.528</v>
      </c>
      <c r="K473" s="145">
        <v>-0.00011</v>
      </c>
      <c r="L473" s="145">
        <v>0.00118783957832891</v>
      </c>
      <c r="M473" s="145">
        <v>0.00347238933140614</v>
      </c>
      <c r="N473" s="145">
        <v>0.00346112546003741</v>
      </c>
    </row>
    <row r="474" spans="1:14">
      <c r="A474" s="150">
        <v>42376</v>
      </c>
      <c r="B474" s="151">
        <v>-6.9333</v>
      </c>
      <c r="C474" s="152">
        <f t="shared" si="42"/>
        <v>-0.069333</v>
      </c>
      <c r="D474" s="151">
        <f t="shared" si="43"/>
        <v>0.930667</v>
      </c>
      <c r="E474" s="153">
        <f t="shared" si="45"/>
        <v>-0.125038515938982</v>
      </c>
      <c r="F474" s="153">
        <f t="shared" si="46"/>
        <v>-0.147941840283223</v>
      </c>
      <c r="G474" s="153">
        <f t="shared" si="47"/>
        <v>-0.0907078074105899</v>
      </c>
      <c r="I474" s="71">
        <v>473</v>
      </c>
      <c r="J474" s="73">
        <f t="shared" si="44"/>
        <v>0.527</v>
      </c>
      <c r="K474" s="145">
        <v>-0.000108</v>
      </c>
      <c r="L474" s="145">
        <v>0.00119953989288479</v>
      </c>
      <c r="M474" s="145">
        <v>0.00348196125766909</v>
      </c>
      <c r="N474" s="145">
        <v>0.00358658275217749</v>
      </c>
    </row>
    <row r="475" spans="1:14">
      <c r="A475" s="150">
        <v>42377</v>
      </c>
      <c r="B475" s="151">
        <v>2.0392</v>
      </c>
      <c r="C475" s="152">
        <f t="shared" si="42"/>
        <v>0.020392</v>
      </c>
      <c r="D475" s="151">
        <f t="shared" si="43"/>
        <v>1.020392</v>
      </c>
      <c r="E475" s="153">
        <f t="shared" si="45"/>
        <v>-0.0990199070121447</v>
      </c>
      <c r="F475" s="153">
        <f t="shared" si="46"/>
        <v>-0.122171114832536</v>
      </c>
      <c r="G475" s="153">
        <f t="shared" si="47"/>
        <v>-0.0754624220223746</v>
      </c>
      <c r="I475" s="71">
        <v>474</v>
      </c>
      <c r="J475" s="73">
        <f t="shared" si="44"/>
        <v>0.526</v>
      </c>
      <c r="K475" s="145">
        <v>-9.6e-5</v>
      </c>
      <c r="L475" s="145">
        <v>0.00123570074930668</v>
      </c>
      <c r="M475" s="145">
        <v>0.00350143171925987</v>
      </c>
      <c r="N475" s="145">
        <v>0.00376888681065735</v>
      </c>
    </row>
    <row r="476" spans="1:14">
      <c r="A476" s="150">
        <v>42380</v>
      </c>
      <c r="B476" s="151">
        <v>-5.0308</v>
      </c>
      <c r="C476" s="152">
        <f t="shared" si="42"/>
        <v>-0.050308</v>
      </c>
      <c r="D476" s="151">
        <f t="shared" si="43"/>
        <v>0.949692</v>
      </c>
      <c r="E476" s="153">
        <f t="shared" si="45"/>
        <v>-0.0797385372783409</v>
      </c>
      <c r="F476" s="153">
        <f t="shared" si="46"/>
        <v>-0.168244304974709</v>
      </c>
      <c r="G476" s="153">
        <f t="shared" si="47"/>
        <v>-0.118859225858683</v>
      </c>
      <c r="I476" s="71">
        <v>475</v>
      </c>
      <c r="J476" s="73">
        <f t="shared" si="44"/>
        <v>0.525</v>
      </c>
      <c r="K476" s="145">
        <v>-9e-5</v>
      </c>
      <c r="L476" s="145">
        <v>0.00126847952718379</v>
      </c>
      <c r="M476" s="145">
        <v>0.00358695495632766</v>
      </c>
      <c r="N476" s="145">
        <v>0.00406159036457554</v>
      </c>
    </row>
    <row r="477" spans="1:14">
      <c r="A477" s="150">
        <v>42381</v>
      </c>
      <c r="B477" s="151">
        <v>0.7286</v>
      </c>
      <c r="C477" s="152">
        <f t="shared" si="42"/>
        <v>0.007286</v>
      </c>
      <c r="D477" s="151">
        <f t="shared" si="43"/>
        <v>1.007286</v>
      </c>
      <c r="E477" s="153">
        <f t="shared" si="45"/>
        <v>-0.0756217713013072</v>
      </c>
      <c r="F477" s="153">
        <f t="shared" si="46"/>
        <v>-0.137332404901147</v>
      </c>
      <c r="G477" s="153">
        <f t="shared" si="47"/>
        <v>-0.108743192196328</v>
      </c>
      <c r="I477" s="71">
        <v>476</v>
      </c>
      <c r="J477" s="73">
        <f t="shared" si="44"/>
        <v>0.524</v>
      </c>
      <c r="K477" s="145">
        <v>-8.1e-5</v>
      </c>
      <c r="L477" s="145">
        <v>0.00131068920267863</v>
      </c>
      <c r="M477" s="145">
        <v>0.00359680093285752</v>
      </c>
      <c r="N477" s="145">
        <v>0.0040728201615563</v>
      </c>
    </row>
    <row r="478" spans="1:14">
      <c r="A478" s="150">
        <v>42382</v>
      </c>
      <c r="B478" s="151">
        <v>-1.8606</v>
      </c>
      <c r="C478" s="152">
        <f t="shared" si="42"/>
        <v>-0.018606</v>
      </c>
      <c r="D478" s="151">
        <f t="shared" si="43"/>
        <v>0.981394</v>
      </c>
      <c r="E478" s="153">
        <f t="shared" si="45"/>
        <v>-0.108461020934226</v>
      </c>
      <c r="F478" s="153">
        <f t="shared" si="46"/>
        <v>-0.161089430665463</v>
      </c>
      <c r="G478" s="153">
        <f t="shared" si="47"/>
        <v>-0.14966257350851</v>
      </c>
      <c r="I478" s="71">
        <v>477</v>
      </c>
      <c r="J478" s="73">
        <f t="shared" si="44"/>
        <v>0.523</v>
      </c>
      <c r="K478" s="145">
        <v>-6.2e-5</v>
      </c>
      <c r="L478" s="145">
        <v>0.00138657717420543</v>
      </c>
      <c r="M478" s="145">
        <v>0.00365247178478856</v>
      </c>
      <c r="N478" s="145">
        <v>0.0041925947582846</v>
      </c>
    </row>
    <row r="479" spans="1:14">
      <c r="A479" s="150">
        <v>42383</v>
      </c>
      <c r="B479" s="151">
        <v>2.0816</v>
      </c>
      <c r="C479" s="152">
        <f t="shared" si="42"/>
        <v>0.020816</v>
      </c>
      <c r="D479" s="151">
        <f t="shared" si="43"/>
        <v>1.020816</v>
      </c>
      <c r="E479" s="153">
        <f t="shared" si="45"/>
        <v>-0.0221021542033756</v>
      </c>
      <c r="F479" s="153">
        <f t="shared" si="46"/>
        <v>-0.144377049581712</v>
      </c>
      <c r="G479" s="153">
        <f t="shared" si="47"/>
        <v>-0.127982935774603</v>
      </c>
      <c r="I479" s="71">
        <v>478</v>
      </c>
      <c r="J479" s="73">
        <f t="shared" si="44"/>
        <v>0.522</v>
      </c>
      <c r="K479" s="145">
        <v>-3.7e-5</v>
      </c>
      <c r="L479" s="145">
        <v>0.00144132652014162</v>
      </c>
      <c r="M479" s="145">
        <v>0.00372152413526439</v>
      </c>
      <c r="N479" s="145">
        <v>0.00434452745136404</v>
      </c>
    </row>
    <row r="480" spans="1:14">
      <c r="A480" s="150">
        <v>42384</v>
      </c>
      <c r="B480" s="151">
        <v>-3.1923</v>
      </c>
      <c r="C480" s="152">
        <f t="shared" si="42"/>
        <v>-0.031923</v>
      </c>
      <c r="D480" s="151">
        <f t="shared" si="43"/>
        <v>0.968077</v>
      </c>
      <c r="E480" s="153">
        <f t="shared" si="45"/>
        <v>-0.0722384996498808</v>
      </c>
      <c r="F480" s="153">
        <f t="shared" si="46"/>
        <v>-0.164105357143998</v>
      </c>
      <c r="G480" s="153">
        <f t="shared" si="47"/>
        <v>-0.153770769319161</v>
      </c>
      <c r="I480" s="71">
        <v>479</v>
      </c>
      <c r="J480" s="73">
        <f t="shared" si="44"/>
        <v>0.521</v>
      </c>
      <c r="K480" s="145">
        <v>-3.4e-5</v>
      </c>
      <c r="L480" s="145">
        <v>0.0014601795578475</v>
      </c>
      <c r="M480" s="145">
        <v>0.00376190236509166</v>
      </c>
      <c r="N480" s="145">
        <v>0.00444113860014572</v>
      </c>
    </row>
    <row r="481" spans="1:14">
      <c r="A481" s="150">
        <v>42387</v>
      </c>
      <c r="B481" s="151">
        <v>0.3847</v>
      </c>
      <c r="C481" s="152">
        <f t="shared" si="42"/>
        <v>0.003847</v>
      </c>
      <c r="D481" s="151">
        <f t="shared" si="43"/>
        <v>1.003847</v>
      </c>
      <c r="E481" s="153">
        <f t="shared" si="45"/>
        <v>-0.019334058998111</v>
      </c>
      <c r="F481" s="153">
        <f t="shared" si="46"/>
        <v>-0.0975309266922895</v>
      </c>
      <c r="G481" s="153">
        <f t="shared" si="47"/>
        <v>-0.166448659345345</v>
      </c>
      <c r="I481" s="71">
        <v>480</v>
      </c>
      <c r="J481" s="73">
        <f t="shared" si="44"/>
        <v>0.52</v>
      </c>
      <c r="K481" s="145">
        <v>-2.3e-5</v>
      </c>
      <c r="L481" s="145">
        <v>0.00149184700956084</v>
      </c>
      <c r="M481" s="145">
        <v>0.00379461362819922</v>
      </c>
      <c r="N481" s="145">
        <v>0.00460327332750099</v>
      </c>
    </row>
    <row r="482" spans="1:14">
      <c r="A482" s="150">
        <v>42388</v>
      </c>
      <c r="B482" s="151">
        <v>2.9513</v>
      </c>
      <c r="C482" s="152">
        <f t="shared" si="42"/>
        <v>0.029513</v>
      </c>
      <c r="D482" s="151">
        <f t="shared" si="43"/>
        <v>1.029513</v>
      </c>
      <c r="E482" s="153">
        <f t="shared" si="45"/>
        <v>0.00230553677771539</v>
      </c>
      <c r="F482" s="153">
        <f t="shared" si="46"/>
        <v>-0.073490583298523</v>
      </c>
      <c r="G482" s="153">
        <f t="shared" si="47"/>
        <v>-0.144587090763979</v>
      </c>
      <c r="I482" s="71">
        <v>481</v>
      </c>
      <c r="J482" s="73">
        <f t="shared" si="44"/>
        <v>0.519</v>
      </c>
      <c r="K482" s="145">
        <v>-1.5e-5</v>
      </c>
      <c r="L482" s="145">
        <v>0.00149527530891302</v>
      </c>
      <c r="M482" s="145">
        <v>0.00379561422422281</v>
      </c>
      <c r="N482" s="145">
        <v>0.00468667244513843</v>
      </c>
    </row>
    <row r="483" spans="1:14">
      <c r="A483" s="150">
        <v>42389</v>
      </c>
      <c r="B483" s="151">
        <v>-1.5124</v>
      </c>
      <c r="C483" s="152">
        <f t="shared" si="42"/>
        <v>-0.015124</v>
      </c>
      <c r="D483" s="151">
        <f t="shared" si="43"/>
        <v>0.984876</v>
      </c>
      <c r="E483" s="153">
        <f t="shared" si="45"/>
        <v>0.00586173121038969</v>
      </c>
      <c r="F483" s="153">
        <f t="shared" si="46"/>
        <v>-0.103235059075357</v>
      </c>
      <c r="G483" s="153">
        <f t="shared" si="47"/>
        <v>-0.178892047842265</v>
      </c>
      <c r="I483" s="71">
        <v>482</v>
      </c>
      <c r="J483" s="73">
        <f t="shared" si="44"/>
        <v>0.518</v>
      </c>
      <c r="K483" s="145">
        <v>-8e-6</v>
      </c>
      <c r="L483" s="145">
        <v>0.0015818831983887</v>
      </c>
      <c r="M483" s="145">
        <v>0.00381020337624394</v>
      </c>
      <c r="N483" s="145">
        <v>0.00470584574283861</v>
      </c>
    </row>
    <row r="484" spans="1:14">
      <c r="A484" s="150">
        <v>42390</v>
      </c>
      <c r="B484" s="151">
        <v>-2.9307</v>
      </c>
      <c r="C484" s="152">
        <f t="shared" si="42"/>
        <v>-0.029307</v>
      </c>
      <c r="D484" s="151">
        <f t="shared" si="43"/>
        <v>0.970693</v>
      </c>
      <c r="E484" s="153">
        <f t="shared" si="45"/>
        <v>-0.0435270005037081</v>
      </c>
      <c r="F484" s="153">
        <f t="shared" si="46"/>
        <v>-0.0646671142299403</v>
      </c>
      <c r="G484" s="153">
        <f t="shared" si="47"/>
        <v>-0.205169860534563</v>
      </c>
      <c r="I484" s="71">
        <v>483</v>
      </c>
      <c r="J484" s="73">
        <f t="shared" si="44"/>
        <v>0.517</v>
      </c>
      <c r="K484" s="145">
        <v>5.6e-5</v>
      </c>
      <c r="L484" s="145">
        <v>0.00164483686372963</v>
      </c>
      <c r="M484" s="145">
        <v>0.00390185911385976</v>
      </c>
      <c r="N484" s="145">
        <v>0.00478152238035134</v>
      </c>
    </row>
    <row r="485" spans="1:14">
      <c r="A485" s="150">
        <v>42391</v>
      </c>
      <c r="B485" s="151">
        <v>1.0423</v>
      </c>
      <c r="C485" s="152">
        <f t="shared" si="42"/>
        <v>0.010423</v>
      </c>
      <c r="D485" s="151">
        <f t="shared" si="43"/>
        <v>1.010423</v>
      </c>
      <c r="E485" s="153">
        <f t="shared" si="45"/>
        <v>-0.00168858719911513</v>
      </c>
      <c r="F485" s="153">
        <f t="shared" si="46"/>
        <v>-0.0738051058432043</v>
      </c>
      <c r="G485" s="153">
        <f t="shared" si="47"/>
        <v>-0.194735289213114</v>
      </c>
      <c r="I485" s="71">
        <v>484</v>
      </c>
      <c r="J485" s="73">
        <f t="shared" si="44"/>
        <v>0.516</v>
      </c>
      <c r="K485" s="145">
        <v>8.8e-5</v>
      </c>
      <c r="L485" s="145">
        <v>0.00167917148843921</v>
      </c>
      <c r="M485" s="145">
        <v>0.00393101671634311</v>
      </c>
      <c r="N485" s="145">
        <v>0.00479164823625444</v>
      </c>
    </row>
    <row r="486" spans="1:14">
      <c r="A486" s="150">
        <v>42394</v>
      </c>
      <c r="B486" s="151">
        <v>0.4954</v>
      </c>
      <c r="C486" s="152">
        <f t="shared" si="42"/>
        <v>0.004954</v>
      </c>
      <c r="D486" s="151">
        <f t="shared" si="43"/>
        <v>1.004954</v>
      </c>
      <c r="E486" s="153">
        <f t="shared" si="45"/>
        <v>-0.00058769161047445</v>
      </c>
      <c r="F486" s="153">
        <f t="shared" si="46"/>
        <v>-0.0199103881443159</v>
      </c>
      <c r="G486" s="153">
        <f t="shared" si="47"/>
        <v>-0.182931565326659</v>
      </c>
      <c r="I486" s="71">
        <v>485</v>
      </c>
      <c r="J486" s="73">
        <f t="shared" si="44"/>
        <v>0.515</v>
      </c>
      <c r="K486" s="145">
        <v>9.7e-5</v>
      </c>
      <c r="L486" s="145">
        <v>0.00181083314337993</v>
      </c>
      <c r="M486" s="145">
        <v>0.00397871459907861</v>
      </c>
      <c r="N486" s="145">
        <v>0.00479414487442154</v>
      </c>
    </row>
    <row r="487" spans="1:14">
      <c r="A487" s="150">
        <v>42395</v>
      </c>
      <c r="B487" s="151">
        <v>-6.0206</v>
      </c>
      <c r="C487" s="152">
        <f t="shared" si="42"/>
        <v>-0.060206</v>
      </c>
      <c r="D487" s="151">
        <f t="shared" si="43"/>
        <v>0.939794</v>
      </c>
      <c r="E487" s="153">
        <f t="shared" si="45"/>
        <v>-0.0876835057443412</v>
      </c>
      <c r="F487" s="153">
        <f t="shared" si="46"/>
        <v>-0.0855801265139184</v>
      </c>
      <c r="G487" s="153">
        <f t="shared" si="47"/>
        <v>-0.23388452087563</v>
      </c>
      <c r="I487" s="71">
        <v>486</v>
      </c>
      <c r="J487" s="73">
        <f t="shared" si="44"/>
        <v>0.514</v>
      </c>
      <c r="K487" s="145">
        <v>0.00011</v>
      </c>
      <c r="L487" s="145">
        <v>0.00186883087464107</v>
      </c>
      <c r="M487" s="145">
        <v>0.00434148019411129</v>
      </c>
      <c r="N487" s="145">
        <v>0.00487112889182351</v>
      </c>
    </row>
    <row r="488" spans="1:14">
      <c r="A488" s="150">
        <v>42396</v>
      </c>
      <c r="B488" s="151">
        <v>-0.3454</v>
      </c>
      <c r="C488" s="152">
        <f t="shared" si="42"/>
        <v>-0.003454</v>
      </c>
      <c r="D488" s="151">
        <f t="shared" si="43"/>
        <v>0.996546</v>
      </c>
      <c r="E488" s="153">
        <f t="shared" si="45"/>
        <v>-0.0768732783776843</v>
      </c>
      <c r="F488" s="153">
        <f t="shared" si="46"/>
        <v>-0.0714621576624062</v>
      </c>
      <c r="G488" s="153">
        <f t="shared" si="47"/>
        <v>-0.213884261547177</v>
      </c>
      <c r="I488" s="71">
        <v>487</v>
      </c>
      <c r="J488" s="73">
        <f t="shared" si="44"/>
        <v>0.513</v>
      </c>
      <c r="K488" s="145">
        <v>0.00011</v>
      </c>
      <c r="L488" s="145">
        <v>0.00202185544823741</v>
      </c>
      <c r="M488" s="145">
        <v>0.0043495908447706</v>
      </c>
      <c r="N488" s="145">
        <v>0.00489877589683863</v>
      </c>
    </row>
    <row r="489" spans="1:14">
      <c r="A489" s="150">
        <v>42397</v>
      </c>
      <c r="B489" s="151">
        <v>-2.6139</v>
      </c>
      <c r="C489" s="152">
        <f t="shared" si="42"/>
        <v>-0.026139</v>
      </c>
      <c r="D489" s="151">
        <f t="shared" si="43"/>
        <v>0.973861</v>
      </c>
      <c r="E489" s="153">
        <f t="shared" si="45"/>
        <v>-0.0738605179538435</v>
      </c>
      <c r="F489" s="153">
        <f t="shared" si="46"/>
        <v>-0.11417259165537</v>
      </c>
      <c r="G489" s="153">
        <f t="shared" si="47"/>
        <v>-0.241401030964158</v>
      </c>
      <c r="I489" s="71">
        <v>488</v>
      </c>
      <c r="J489" s="73">
        <f t="shared" si="44"/>
        <v>0.512</v>
      </c>
      <c r="K489" s="145">
        <v>0.000114</v>
      </c>
      <c r="L489" s="145">
        <v>0.00203457431989218</v>
      </c>
      <c r="M489" s="145">
        <v>0.00439469741095233</v>
      </c>
      <c r="N489" s="145">
        <v>0.00502816920522586</v>
      </c>
    </row>
    <row r="490" spans="1:14">
      <c r="A490" s="150">
        <v>42398</v>
      </c>
      <c r="B490" s="151">
        <v>3.2355</v>
      </c>
      <c r="C490" s="152">
        <f t="shared" si="42"/>
        <v>0.032355</v>
      </c>
      <c r="D490" s="151">
        <f t="shared" si="43"/>
        <v>1.032355</v>
      </c>
      <c r="E490" s="153">
        <f t="shared" si="45"/>
        <v>-0.053757955838535</v>
      </c>
      <c r="F490" s="153">
        <f t="shared" si="46"/>
        <v>-0.0553557680415708</v>
      </c>
      <c r="G490" s="153">
        <f t="shared" si="47"/>
        <v>-0.217542776306183</v>
      </c>
      <c r="I490" s="71">
        <v>489</v>
      </c>
      <c r="J490" s="73">
        <f t="shared" si="44"/>
        <v>0.511</v>
      </c>
      <c r="K490" s="145">
        <v>0.000128</v>
      </c>
      <c r="L490" s="145">
        <v>0.00205280641300787</v>
      </c>
      <c r="M490" s="145">
        <v>0.00440362101877056</v>
      </c>
      <c r="N490" s="145">
        <v>0.00516822685700835</v>
      </c>
    </row>
    <row r="491" spans="1:14">
      <c r="A491" s="150">
        <v>42401</v>
      </c>
      <c r="B491" s="151">
        <v>-1.5289</v>
      </c>
      <c r="C491" s="152">
        <f t="shared" si="42"/>
        <v>-0.015289</v>
      </c>
      <c r="D491" s="151">
        <f t="shared" si="43"/>
        <v>0.984711</v>
      </c>
      <c r="E491" s="153">
        <f t="shared" si="45"/>
        <v>-0.0728183085511572</v>
      </c>
      <c r="F491" s="153">
        <f t="shared" si="46"/>
        <v>-0.0733632054526072</v>
      </c>
      <c r="G491" s="153">
        <f t="shared" si="47"/>
        <v>-0.222449493956897</v>
      </c>
      <c r="I491" s="71">
        <v>490</v>
      </c>
      <c r="J491" s="73">
        <f t="shared" si="44"/>
        <v>0.51</v>
      </c>
      <c r="K491" s="145">
        <v>0.000152</v>
      </c>
      <c r="L491" s="145">
        <v>0.00212468432683766</v>
      </c>
      <c r="M491" s="145">
        <v>0.00444530735538251</v>
      </c>
      <c r="N491" s="145">
        <v>0.00533180017678148</v>
      </c>
    </row>
    <row r="492" spans="1:14">
      <c r="A492" s="150">
        <v>42402</v>
      </c>
      <c r="B492" s="151">
        <v>2.0781</v>
      </c>
      <c r="C492" s="152">
        <f t="shared" si="42"/>
        <v>0.020781</v>
      </c>
      <c r="D492" s="151">
        <f t="shared" si="43"/>
        <v>1.020781</v>
      </c>
      <c r="E492" s="153">
        <f t="shared" si="45"/>
        <v>0.0070818223768625</v>
      </c>
      <c r="F492" s="153">
        <f t="shared" si="46"/>
        <v>-0.0812226423805408</v>
      </c>
      <c r="G492" s="153">
        <f t="shared" si="47"/>
        <v>-0.146360609867148</v>
      </c>
      <c r="I492" s="71">
        <v>491</v>
      </c>
      <c r="J492" s="73">
        <f t="shared" si="44"/>
        <v>0.509</v>
      </c>
      <c r="K492" s="145">
        <v>0.000159</v>
      </c>
      <c r="L492" s="145">
        <v>0.00217375490645377</v>
      </c>
      <c r="M492" s="145">
        <v>0.00449251228999881</v>
      </c>
      <c r="N492" s="145">
        <v>0.00545711850015684</v>
      </c>
    </row>
    <row r="493" spans="1:14">
      <c r="A493" s="150">
        <v>42403</v>
      </c>
      <c r="B493" s="151">
        <v>-0.4287</v>
      </c>
      <c r="C493" s="152">
        <f t="shared" si="42"/>
        <v>-0.004287</v>
      </c>
      <c r="D493" s="151">
        <f t="shared" si="43"/>
        <v>0.995713</v>
      </c>
      <c r="E493" s="153">
        <f t="shared" si="45"/>
        <v>0.00624001561827825</v>
      </c>
      <c r="F493" s="153">
        <f t="shared" si="46"/>
        <v>-0.071112953217111</v>
      </c>
      <c r="G493" s="153">
        <f t="shared" si="47"/>
        <v>-0.152393460243964</v>
      </c>
      <c r="I493" s="71">
        <v>492</v>
      </c>
      <c r="J493" s="73">
        <f t="shared" si="44"/>
        <v>0.508</v>
      </c>
      <c r="K493" s="145">
        <v>0.000182</v>
      </c>
      <c r="L493" s="145">
        <v>0.00217391781839571</v>
      </c>
      <c r="M493" s="145">
        <v>0.00461174759413296</v>
      </c>
      <c r="N493" s="145">
        <v>0.00560550208348309</v>
      </c>
    </row>
    <row r="494" spans="1:14">
      <c r="A494" s="150">
        <v>42404</v>
      </c>
      <c r="B494" s="151">
        <v>1.225</v>
      </c>
      <c r="C494" s="152">
        <f t="shared" si="42"/>
        <v>0.01225</v>
      </c>
      <c r="D494" s="151">
        <f t="shared" si="43"/>
        <v>1.01225</v>
      </c>
      <c r="E494" s="153">
        <f t="shared" si="45"/>
        <v>0.0459053764444846</v>
      </c>
      <c r="F494" s="153">
        <f t="shared" si="46"/>
        <v>-0.0313457363904146</v>
      </c>
      <c r="G494" s="153">
        <f t="shared" si="47"/>
        <v>-0.156802493980061</v>
      </c>
      <c r="I494" s="71">
        <v>493</v>
      </c>
      <c r="J494" s="73">
        <f t="shared" si="44"/>
        <v>0.507</v>
      </c>
      <c r="K494" s="145">
        <v>0.000209</v>
      </c>
      <c r="L494" s="145">
        <v>0.0021874599493934</v>
      </c>
      <c r="M494" s="145">
        <v>0.00463210567237282</v>
      </c>
      <c r="N494" s="145">
        <v>0.00580437003640766</v>
      </c>
    </row>
    <row r="495" spans="1:14">
      <c r="A495" s="150">
        <v>42405</v>
      </c>
      <c r="B495" s="151">
        <v>-0.7026</v>
      </c>
      <c r="C495" s="152">
        <f t="shared" si="42"/>
        <v>-0.007026</v>
      </c>
      <c r="D495" s="151">
        <f t="shared" si="43"/>
        <v>0.992974</v>
      </c>
      <c r="E495" s="153">
        <f t="shared" si="45"/>
        <v>0.00600747346560615</v>
      </c>
      <c r="F495" s="153">
        <f t="shared" si="46"/>
        <v>-0.0480734318661941</v>
      </c>
      <c r="G495" s="153">
        <f t="shared" si="47"/>
        <v>-0.100351467987322</v>
      </c>
      <c r="I495" s="71">
        <v>494</v>
      </c>
      <c r="J495" s="73">
        <f t="shared" si="44"/>
        <v>0.506</v>
      </c>
      <c r="K495" s="145">
        <v>0.000211</v>
      </c>
      <c r="L495" s="145">
        <v>0.00221140938606768</v>
      </c>
      <c r="M495" s="145">
        <v>0.00468241502825739</v>
      </c>
      <c r="N495" s="145">
        <v>0.00594225775913815</v>
      </c>
    </row>
    <row r="496" spans="1:14">
      <c r="A496" s="150">
        <v>42415</v>
      </c>
      <c r="B496" s="151">
        <v>-0.5764</v>
      </c>
      <c r="C496" s="152">
        <f t="shared" si="42"/>
        <v>-0.005764</v>
      </c>
      <c r="D496" s="151">
        <f t="shared" si="43"/>
        <v>0.994236</v>
      </c>
      <c r="E496" s="153">
        <f t="shared" si="45"/>
        <v>0.0157384718852034</v>
      </c>
      <c r="F496" s="153">
        <f t="shared" si="46"/>
        <v>-0.0582258855678144</v>
      </c>
      <c r="G496" s="153">
        <f t="shared" si="47"/>
        <v>-0.123412416135998</v>
      </c>
      <c r="I496" s="71">
        <v>495</v>
      </c>
      <c r="J496" s="73">
        <f t="shared" si="44"/>
        <v>0.505</v>
      </c>
      <c r="K496" s="145">
        <v>0.000277</v>
      </c>
      <c r="L496" s="145">
        <v>0.00230553677771539</v>
      </c>
      <c r="M496" s="145">
        <v>0.00468316406159897</v>
      </c>
      <c r="N496" s="145">
        <v>0.00596424112381899</v>
      </c>
    </row>
    <row r="497" spans="1:14">
      <c r="A497" s="150">
        <v>42416</v>
      </c>
      <c r="B497" s="151">
        <v>3.0654</v>
      </c>
      <c r="C497" s="152">
        <f t="shared" si="42"/>
        <v>0.030654</v>
      </c>
      <c r="D497" s="151">
        <f t="shared" si="43"/>
        <v>1.030654</v>
      </c>
      <c r="E497" s="153">
        <f t="shared" si="45"/>
        <v>0.0255627005228078</v>
      </c>
      <c r="F497" s="153">
        <f t="shared" si="46"/>
        <v>0.0328255534042461</v>
      </c>
      <c r="G497" s="153">
        <f t="shared" si="47"/>
        <v>-0.0486826258831612</v>
      </c>
      <c r="I497" s="71">
        <v>496</v>
      </c>
      <c r="J497" s="73">
        <f t="shared" si="44"/>
        <v>0.504</v>
      </c>
      <c r="K497" s="145">
        <v>0.000345</v>
      </c>
      <c r="L497" s="145">
        <v>0.00233026000612169</v>
      </c>
      <c r="M497" s="145">
        <v>0.00470469651920902</v>
      </c>
      <c r="N497" s="145">
        <v>0.00609834731196712</v>
      </c>
    </row>
    <row r="498" spans="1:14">
      <c r="A498" s="150">
        <v>42417</v>
      </c>
      <c r="B498" s="151">
        <v>0.8655</v>
      </c>
      <c r="C498" s="152">
        <f t="shared" si="42"/>
        <v>0.008655</v>
      </c>
      <c r="D498" s="151">
        <f t="shared" si="43"/>
        <v>1.008655</v>
      </c>
      <c r="E498" s="153">
        <f t="shared" si="45"/>
        <v>0.03889267860903</v>
      </c>
      <c r="F498" s="153">
        <f t="shared" si="46"/>
        <v>0.0453753851492651</v>
      </c>
      <c r="G498" s="153">
        <f t="shared" si="47"/>
        <v>-0.0473896927091009</v>
      </c>
      <c r="I498" s="71">
        <v>497</v>
      </c>
      <c r="J498" s="73">
        <f t="shared" si="44"/>
        <v>0.503</v>
      </c>
      <c r="K498" s="145">
        <v>0.00035</v>
      </c>
      <c r="L498" s="145">
        <v>0.00233214087237443</v>
      </c>
      <c r="M498" s="145">
        <v>0.00476633771550472</v>
      </c>
      <c r="N498" s="145">
        <v>0.00609943734828855</v>
      </c>
    </row>
    <row r="499" spans="1:14">
      <c r="A499" s="150">
        <v>42418</v>
      </c>
      <c r="B499" s="151">
        <v>-0.3141</v>
      </c>
      <c r="C499" s="152">
        <f t="shared" si="42"/>
        <v>-0.003141</v>
      </c>
      <c r="D499" s="151">
        <f t="shared" si="43"/>
        <v>0.996859</v>
      </c>
      <c r="E499" s="153">
        <f t="shared" si="45"/>
        <v>0.0230965835569463</v>
      </c>
      <c r="F499" s="153">
        <f t="shared" si="46"/>
        <v>0.0700622173641938</v>
      </c>
      <c r="G499" s="153">
        <f t="shared" si="47"/>
        <v>-0.0323782718095907</v>
      </c>
      <c r="I499" s="71">
        <v>498</v>
      </c>
      <c r="J499" s="73">
        <f t="shared" si="44"/>
        <v>0.502</v>
      </c>
      <c r="K499" s="145">
        <v>0.00035</v>
      </c>
      <c r="L499" s="145">
        <v>0.00236446532920565</v>
      </c>
      <c r="M499" s="145">
        <v>0.00478742006105892</v>
      </c>
      <c r="N499" s="145">
        <v>0.00611240610443931</v>
      </c>
    </row>
    <row r="500" spans="1:14">
      <c r="A500" s="150">
        <v>42419</v>
      </c>
      <c r="B500" s="151">
        <v>-0.0692</v>
      </c>
      <c r="C500" s="152">
        <f t="shared" si="42"/>
        <v>-0.000692</v>
      </c>
      <c r="D500" s="151">
        <f t="shared" si="43"/>
        <v>0.999308</v>
      </c>
      <c r="E500" s="153">
        <f t="shared" si="45"/>
        <v>0.0296227300222613</v>
      </c>
      <c r="F500" s="153">
        <f t="shared" si="46"/>
        <v>0.0358081612524548</v>
      </c>
      <c r="G500" s="153">
        <f t="shared" si="47"/>
        <v>-0.0527654994097847</v>
      </c>
      <c r="I500" s="71">
        <v>499</v>
      </c>
      <c r="J500" s="73">
        <f t="shared" si="44"/>
        <v>0.501</v>
      </c>
      <c r="K500" s="145">
        <v>0.000355</v>
      </c>
      <c r="L500" s="145">
        <v>0.00239394224941925</v>
      </c>
      <c r="M500" s="145">
        <v>0.00482673935531919</v>
      </c>
      <c r="N500" s="145">
        <v>0.00617941336691175</v>
      </c>
    </row>
    <row r="501" spans="1:14">
      <c r="A501" s="150">
        <v>42422</v>
      </c>
      <c r="B501" s="151">
        <v>2.2049</v>
      </c>
      <c r="C501" s="152">
        <f t="shared" si="42"/>
        <v>0.022049</v>
      </c>
      <c r="D501" s="151">
        <f t="shared" si="43"/>
        <v>1.022049</v>
      </c>
      <c r="E501" s="153">
        <f t="shared" si="45"/>
        <v>0.0584256470259801</v>
      </c>
      <c r="F501" s="153">
        <f t="shared" si="46"/>
        <v>0.0750836493142761</v>
      </c>
      <c r="G501" s="153">
        <f t="shared" si="47"/>
        <v>4.44944913773337e-5</v>
      </c>
      <c r="I501" s="71">
        <v>500</v>
      </c>
      <c r="J501" s="73">
        <f t="shared" si="44"/>
        <v>0.5</v>
      </c>
      <c r="K501" s="145">
        <v>0.000368</v>
      </c>
      <c r="L501" s="145">
        <v>0.00246008358694971</v>
      </c>
      <c r="M501" s="145">
        <v>0.00491513605017224</v>
      </c>
      <c r="N501" s="145">
        <v>0.00619246267488838</v>
      </c>
    </row>
    <row r="502" spans="1:14">
      <c r="A502" s="150">
        <v>42423</v>
      </c>
      <c r="B502" s="151">
        <v>-0.946</v>
      </c>
      <c r="C502" s="152">
        <f t="shared" si="42"/>
        <v>-0.00946</v>
      </c>
      <c r="D502" s="151">
        <f t="shared" si="43"/>
        <v>0.99054</v>
      </c>
      <c r="E502" s="153">
        <f t="shared" si="45"/>
        <v>0.0172307490245167</v>
      </c>
      <c r="F502" s="153">
        <f t="shared" si="46"/>
        <v>0.0432339140244216</v>
      </c>
      <c r="G502" s="153">
        <f t="shared" si="47"/>
        <v>-0.0132120994798124</v>
      </c>
      <c r="I502" s="71">
        <v>501</v>
      </c>
      <c r="J502" s="73">
        <f t="shared" si="44"/>
        <v>0.499</v>
      </c>
      <c r="K502" s="145">
        <v>0.000378</v>
      </c>
      <c r="L502" s="145">
        <v>0.002528401156765</v>
      </c>
      <c r="M502" s="145">
        <v>0.00493239894960995</v>
      </c>
      <c r="N502" s="145">
        <v>0.00633865346729823</v>
      </c>
    </row>
    <row r="503" spans="1:14">
      <c r="A503" s="150">
        <v>42424</v>
      </c>
      <c r="B503" s="151">
        <v>0.6533</v>
      </c>
      <c r="C503" s="152">
        <f t="shared" si="42"/>
        <v>0.006533</v>
      </c>
      <c r="D503" s="151">
        <f t="shared" si="43"/>
        <v>1.006533</v>
      </c>
      <c r="E503" s="153">
        <f t="shared" si="45"/>
        <v>0.0150907074350435</v>
      </c>
      <c r="F503" s="153">
        <f t="shared" si="46"/>
        <v>0.0545703040783272</v>
      </c>
      <c r="G503" s="153">
        <f t="shared" si="47"/>
        <v>-0.0352384225606804</v>
      </c>
      <c r="I503" s="71">
        <v>502</v>
      </c>
      <c r="J503" s="73">
        <f t="shared" si="44"/>
        <v>0.498</v>
      </c>
      <c r="K503" s="145">
        <v>0.000385</v>
      </c>
      <c r="L503" s="145">
        <v>0.00253329279416703</v>
      </c>
      <c r="M503" s="145">
        <v>0.00495027459125352</v>
      </c>
      <c r="N503" s="145">
        <v>0.00642283456700299</v>
      </c>
    </row>
    <row r="504" spans="1:14">
      <c r="A504" s="150">
        <v>42425</v>
      </c>
      <c r="B504" s="151">
        <v>-6.1358</v>
      </c>
      <c r="C504" s="152">
        <f t="shared" si="42"/>
        <v>-0.061358</v>
      </c>
      <c r="D504" s="151">
        <f t="shared" si="43"/>
        <v>0.938642</v>
      </c>
      <c r="E504" s="153">
        <f t="shared" si="45"/>
        <v>-0.0441910322239718</v>
      </c>
      <c r="F504" s="153">
        <f t="shared" si="46"/>
        <v>-0.0221151105352543</v>
      </c>
      <c r="G504" s="153">
        <f t="shared" si="47"/>
        <v>-0.0805281714948909</v>
      </c>
      <c r="I504" s="71">
        <v>503</v>
      </c>
      <c r="J504" s="73">
        <f t="shared" si="44"/>
        <v>0.497</v>
      </c>
      <c r="K504" s="145">
        <v>0.000386</v>
      </c>
      <c r="L504" s="145">
        <v>0.00254159053493286</v>
      </c>
      <c r="M504" s="145">
        <v>0.00500395682046517</v>
      </c>
      <c r="N504" s="145">
        <v>0.00653099049660755</v>
      </c>
    </row>
    <row r="505" spans="1:14">
      <c r="A505" s="150">
        <v>42426</v>
      </c>
      <c r="B505" s="151">
        <v>1.0032</v>
      </c>
      <c r="C505" s="152">
        <f t="shared" si="42"/>
        <v>0.010032</v>
      </c>
      <c r="D505" s="151">
        <f t="shared" si="43"/>
        <v>1.010032</v>
      </c>
      <c r="E505" s="153">
        <f t="shared" si="45"/>
        <v>-0.0339338388757447</v>
      </c>
      <c r="F505" s="153">
        <f t="shared" si="46"/>
        <v>-0.0053163218011183</v>
      </c>
      <c r="G505" s="153">
        <f t="shared" si="47"/>
        <v>-0.0432649973898316</v>
      </c>
      <c r="I505" s="71">
        <v>504</v>
      </c>
      <c r="J505" s="73">
        <f t="shared" si="44"/>
        <v>0.496</v>
      </c>
      <c r="K505" s="145">
        <v>0.000407</v>
      </c>
      <c r="L505" s="145">
        <v>0.00254643293975199</v>
      </c>
      <c r="M505" s="145">
        <v>0.00503852914098424</v>
      </c>
      <c r="N505" s="145">
        <v>0.00655125502597698</v>
      </c>
    </row>
    <row r="506" spans="1:14">
      <c r="A506" s="150">
        <v>42429</v>
      </c>
      <c r="B506" s="151">
        <v>-2.3936</v>
      </c>
      <c r="C506" s="152">
        <f t="shared" si="42"/>
        <v>-0.023936</v>
      </c>
      <c r="D506" s="151">
        <f t="shared" si="43"/>
        <v>0.976064</v>
      </c>
      <c r="E506" s="153">
        <f t="shared" si="45"/>
        <v>-0.0774000057809505</v>
      </c>
      <c r="F506" s="153">
        <f t="shared" si="46"/>
        <v>-0.0234965041725369</v>
      </c>
      <c r="G506" s="153">
        <f t="shared" si="47"/>
        <v>-0.0757983601049348</v>
      </c>
      <c r="I506" s="71">
        <v>505</v>
      </c>
      <c r="J506" s="73">
        <f t="shared" si="44"/>
        <v>0.495</v>
      </c>
      <c r="K506" s="145">
        <v>0.00044</v>
      </c>
      <c r="L506" s="145">
        <v>0.00270101788903498</v>
      </c>
      <c r="M506" s="145">
        <v>0.00507517931955803</v>
      </c>
      <c r="N506" s="145">
        <v>0.0066207069961377</v>
      </c>
    </row>
    <row r="507" spans="1:14">
      <c r="A507" s="150">
        <v>42430</v>
      </c>
      <c r="B507" s="151">
        <v>1.8498</v>
      </c>
      <c r="C507" s="152">
        <f t="shared" si="42"/>
        <v>0.018498</v>
      </c>
      <c r="D507" s="151">
        <f t="shared" si="43"/>
        <v>1.018498</v>
      </c>
      <c r="E507" s="153">
        <f t="shared" si="45"/>
        <v>-0.0513596130271232</v>
      </c>
      <c r="F507" s="153">
        <f t="shared" si="46"/>
        <v>-0.0350138286046732</v>
      </c>
      <c r="G507" s="153">
        <f t="shared" si="47"/>
        <v>-0.0633426785406654</v>
      </c>
      <c r="I507" s="71">
        <v>506</v>
      </c>
      <c r="J507" s="73">
        <f t="shared" si="44"/>
        <v>0.494</v>
      </c>
      <c r="K507" s="145">
        <v>0.000446</v>
      </c>
      <c r="L507" s="145">
        <v>0.00271207230019876</v>
      </c>
      <c r="M507" s="145">
        <v>0.00512971260873507</v>
      </c>
      <c r="N507" s="145">
        <v>0.00670272020834983</v>
      </c>
    </row>
    <row r="508" spans="1:14">
      <c r="A508" s="150">
        <v>42431</v>
      </c>
      <c r="B508" s="151">
        <v>4.1164</v>
      </c>
      <c r="C508" s="152">
        <f t="shared" si="42"/>
        <v>0.041164</v>
      </c>
      <c r="D508" s="151">
        <f t="shared" si="43"/>
        <v>1.041164</v>
      </c>
      <c r="E508" s="153">
        <f t="shared" si="45"/>
        <v>-0.0187204792468521</v>
      </c>
      <c r="F508" s="153">
        <f t="shared" si="46"/>
        <v>-0.00391227708716668</v>
      </c>
      <c r="G508" s="153">
        <f t="shared" si="47"/>
        <v>0.0376889865650203</v>
      </c>
      <c r="I508" s="71">
        <v>507</v>
      </c>
      <c r="J508" s="73">
        <f t="shared" si="44"/>
        <v>0.493</v>
      </c>
      <c r="K508" s="145">
        <v>0.000564</v>
      </c>
      <c r="L508" s="145">
        <v>0.00275681021705299</v>
      </c>
      <c r="M508" s="145">
        <v>0.00515349735848503</v>
      </c>
      <c r="N508" s="145">
        <v>0.00684454354130981</v>
      </c>
    </row>
    <row r="509" spans="1:14">
      <c r="A509" s="150">
        <v>42432</v>
      </c>
      <c r="B509" s="151">
        <v>0.2323</v>
      </c>
      <c r="C509" s="152">
        <f t="shared" si="42"/>
        <v>0.002323</v>
      </c>
      <c r="D509" s="151">
        <f t="shared" si="43"/>
        <v>1.002323</v>
      </c>
      <c r="E509" s="153">
        <f t="shared" si="45"/>
        <v>0.0478532103612004</v>
      </c>
      <c r="F509" s="153">
        <f t="shared" si="46"/>
        <v>0.00154749537613608</v>
      </c>
      <c r="G509" s="153">
        <f t="shared" si="47"/>
        <v>0.0437044934010178</v>
      </c>
      <c r="I509" s="71">
        <v>508</v>
      </c>
      <c r="J509" s="73">
        <f t="shared" si="44"/>
        <v>0.492</v>
      </c>
      <c r="K509" s="145">
        <v>0.000606</v>
      </c>
      <c r="L509" s="145">
        <v>0.00278497283907098</v>
      </c>
      <c r="M509" s="145">
        <v>0.00515870653060246</v>
      </c>
      <c r="N509" s="145">
        <v>0.00695541759214113</v>
      </c>
    </row>
    <row r="510" spans="1:14">
      <c r="A510" s="150">
        <v>42433</v>
      </c>
      <c r="B510" s="151">
        <v>1.1597</v>
      </c>
      <c r="C510" s="152">
        <f t="shared" si="42"/>
        <v>0.011597</v>
      </c>
      <c r="D510" s="151">
        <f t="shared" si="43"/>
        <v>1.011597</v>
      </c>
      <c r="E510" s="153">
        <f t="shared" si="45"/>
        <v>0.0494768126571821</v>
      </c>
      <c r="F510" s="153">
        <f t="shared" si="46"/>
        <v>0.0138640355926434</v>
      </c>
      <c r="G510" s="153">
        <f t="shared" si="47"/>
        <v>0.0841468488942361</v>
      </c>
      <c r="I510" s="71">
        <v>509</v>
      </c>
      <c r="J510" s="73">
        <f t="shared" si="44"/>
        <v>0.491</v>
      </c>
      <c r="K510" s="145">
        <v>0.000613</v>
      </c>
      <c r="L510" s="145">
        <v>0.00279233715369487</v>
      </c>
      <c r="M510" s="145">
        <v>0.00523347564282761</v>
      </c>
      <c r="N510" s="145">
        <v>0.00711299615143157</v>
      </c>
    </row>
    <row r="511" spans="1:14">
      <c r="A511" s="150">
        <v>42436</v>
      </c>
      <c r="B511" s="151">
        <v>0.3539</v>
      </c>
      <c r="C511" s="152">
        <f t="shared" si="42"/>
        <v>0.003539</v>
      </c>
      <c r="D511" s="151">
        <f t="shared" si="43"/>
        <v>1.003539</v>
      </c>
      <c r="E511" s="153">
        <f t="shared" si="45"/>
        <v>0.0790182929574044</v>
      </c>
      <c r="F511" s="153">
        <f t="shared" si="46"/>
        <v>-0.00449772915525004</v>
      </c>
      <c r="G511" s="153">
        <f t="shared" si="47"/>
        <v>0.0538851892929004</v>
      </c>
      <c r="I511" s="71">
        <v>510</v>
      </c>
      <c r="J511" s="73">
        <f t="shared" si="44"/>
        <v>0.49</v>
      </c>
      <c r="K511" s="145">
        <v>0.000647</v>
      </c>
      <c r="L511" s="145">
        <v>0.00279796521332809</v>
      </c>
      <c r="M511" s="145">
        <v>0.00538189253909516</v>
      </c>
      <c r="N511" s="145">
        <v>0.00716507969510283</v>
      </c>
    </row>
    <row r="512" spans="1:14">
      <c r="A512" s="150">
        <v>42437</v>
      </c>
      <c r="B512" s="151">
        <v>0.0912</v>
      </c>
      <c r="C512" s="152">
        <f t="shared" si="42"/>
        <v>0.000912</v>
      </c>
      <c r="D512" s="151">
        <f t="shared" si="43"/>
        <v>1.000912</v>
      </c>
      <c r="E512" s="153">
        <f t="shared" si="45"/>
        <v>0.0603873131224426</v>
      </c>
      <c r="F512" s="153">
        <f t="shared" si="46"/>
        <v>0.00592623106160306</v>
      </c>
      <c r="G512" s="153">
        <f t="shared" si="47"/>
        <v>0.07122428061181</v>
      </c>
      <c r="I512" s="71">
        <v>511</v>
      </c>
      <c r="J512" s="73">
        <f t="shared" si="44"/>
        <v>0.489</v>
      </c>
      <c r="K512" s="145">
        <v>0.000665</v>
      </c>
      <c r="L512" s="145">
        <v>0.00286209056374132</v>
      </c>
      <c r="M512" s="145">
        <v>0.00546214249437149</v>
      </c>
      <c r="N512" s="145">
        <v>0.00749660860838919</v>
      </c>
    </row>
    <row r="513" spans="1:14">
      <c r="A513" s="150">
        <v>42438</v>
      </c>
      <c r="B513" s="151">
        <v>-1.1509</v>
      </c>
      <c r="C513" s="152">
        <f t="shared" si="42"/>
        <v>-0.011509</v>
      </c>
      <c r="D513" s="151">
        <f t="shared" si="43"/>
        <v>0.988491</v>
      </c>
      <c r="E513" s="153">
        <f t="shared" si="45"/>
        <v>0.00674179623547921</v>
      </c>
      <c r="F513" s="153">
        <f t="shared" si="46"/>
        <v>-0.0121048926678855</v>
      </c>
      <c r="G513" s="153">
        <f t="shared" si="47"/>
        <v>0.0373386263716202</v>
      </c>
      <c r="I513" s="71">
        <v>512</v>
      </c>
      <c r="J513" s="73">
        <f t="shared" si="44"/>
        <v>0.488</v>
      </c>
      <c r="K513" s="145">
        <v>0.000682</v>
      </c>
      <c r="L513" s="145">
        <v>0.00300588143297653</v>
      </c>
      <c r="M513" s="145">
        <v>0.00569346843770124</v>
      </c>
      <c r="N513" s="145">
        <v>0.00788621415592905</v>
      </c>
    </row>
    <row r="514" spans="1:14">
      <c r="A514" s="150">
        <v>42439</v>
      </c>
      <c r="B514" s="151">
        <v>-1.9129</v>
      </c>
      <c r="C514" s="152">
        <f t="shared" si="42"/>
        <v>-0.019129</v>
      </c>
      <c r="D514" s="151">
        <f t="shared" si="43"/>
        <v>0.980871</v>
      </c>
      <c r="E514" s="153">
        <f t="shared" si="45"/>
        <v>-0.0148047760898528</v>
      </c>
      <c r="F514" s="153">
        <f t="shared" si="46"/>
        <v>0.0323399782067697</v>
      </c>
      <c r="G514" s="153">
        <f t="shared" si="47"/>
        <v>0.0218761588808798</v>
      </c>
      <c r="I514" s="71">
        <v>513</v>
      </c>
      <c r="J514" s="73">
        <f t="shared" si="44"/>
        <v>0.487</v>
      </c>
      <c r="K514" s="145">
        <v>0.00069</v>
      </c>
      <c r="L514" s="145">
        <v>0.0030556965847317</v>
      </c>
      <c r="M514" s="145">
        <v>0.00576671706764831</v>
      </c>
      <c r="N514" s="145">
        <v>0.00789548240909288</v>
      </c>
    </row>
    <row r="515" spans="1:14">
      <c r="A515" s="150">
        <v>42440</v>
      </c>
      <c r="B515" s="151">
        <v>0.1705</v>
      </c>
      <c r="C515" s="152">
        <f t="shared" ref="C515:C578" si="48">B515/100</f>
        <v>0.001705</v>
      </c>
      <c r="D515" s="151">
        <f t="shared" ref="D515:D578" si="49">C515+1</f>
        <v>1.001705</v>
      </c>
      <c r="E515" s="153">
        <f t="shared" si="45"/>
        <v>-0.0244386037454497</v>
      </c>
      <c r="F515" s="153">
        <f t="shared" si="46"/>
        <v>0.0238290646926156</v>
      </c>
      <c r="G515" s="153">
        <f t="shared" si="47"/>
        <v>0.0112308794584062</v>
      </c>
      <c r="I515" s="71">
        <v>514</v>
      </c>
      <c r="J515" s="73">
        <f t="shared" ref="J515:J578" si="50">1-I515/COUNT($I$2:$I$2000)</f>
        <v>0.486</v>
      </c>
      <c r="K515" s="145">
        <v>0.000713</v>
      </c>
      <c r="L515" s="145">
        <v>0.00316066931329506</v>
      </c>
      <c r="M515" s="145">
        <v>0.00576827419512527</v>
      </c>
      <c r="N515" s="145">
        <v>0.00803133205193518</v>
      </c>
    </row>
    <row r="516" spans="1:14">
      <c r="A516" s="150">
        <v>42443</v>
      </c>
      <c r="B516" s="151">
        <v>1.5706</v>
      </c>
      <c r="C516" s="152">
        <f t="shared" si="48"/>
        <v>0.015706</v>
      </c>
      <c r="D516" s="151">
        <f t="shared" si="49"/>
        <v>1.015706</v>
      </c>
      <c r="E516" s="153">
        <f t="shared" si="45"/>
        <v>-0.012610806810573</v>
      </c>
      <c r="F516" s="153">
        <f t="shared" si="46"/>
        <v>0.0654110017198439</v>
      </c>
      <c r="G516" s="153">
        <f t="shared" si="47"/>
        <v>0.0343808313724028</v>
      </c>
      <c r="I516" s="71">
        <v>515</v>
      </c>
      <c r="J516" s="73">
        <f t="shared" si="50"/>
        <v>0.485</v>
      </c>
      <c r="K516" s="145">
        <v>0.000721</v>
      </c>
      <c r="L516" s="145">
        <v>0.00316663166323838</v>
      </c>
      <c r="M516" s="145">
        <v>0.00577984784834129</v>
      </c>
      <c r="N516" s="145">
        <v>0.00810331779402951</v>
      </c>
    </row>
    <row r="517" spans="1:14">
      <c r="A517" s="150">
        <v>42444</v>
      </c>
      <c r="B517" s="151">
        <v>0.2965</v>
      </c>
      <c r="C517" s="152">
        <f t="shared" si="48"/>
        <v>0.002965</v>
      </c>
      <c r="D517" s="151">
        <f t="shared" si="49"/>
        <v>1.002965</v>
      </c>
      <c r="E517" s="153">
        <f t="shared" si="45"/>
        <v>-0.0105855438367873</v>
      </c>
      <c r="F517" s="153">
        <f t="shared" si="46"/>
        <v>0.049162536735412</v>
      </c>
      <c r="G517" s="153">
        <f t="shared" si="47"/>
        <v>0.0434622871606158</v>
      </c>
      <c r="I517" s="71">
        <v>516</v>
      </c>
      <c r="J517" s="73">
        <f t="shared" si="50"/>
        <v>0.484</v>
      </c>
      <c r="K517" s="145">
        <v>0.000733</v>
      </c>
      <c r="L517" s="145">
        <v>0.00323424294261643</v>
      </c>
      <c r="M517" s="145">
        <v>0.00586207608110634</v>
      </c>
      <c r="N517" s="145">
        <v>0.00822416564501127</v>
      </c>
    </row>
    <row r="518" spans="1:14">
      <c r="A518" s="150">
        <v>42445</v>
      </c>
      <c r="B518" s="151">
        <v>0.4961</v>
      </c>
      <c r="C518" s="152">
        <f t="shared" si="48"/>
        <v>0.004961</v>
      </c>
      <c r="D518" s="151">
        <f t="shared" si="49"/>
        <v>1.004961</v>
      </c>
      <c r="E518" s="153">
        <f t="shared" si="45"/>
        <v>0.00589984256835785</v>
      </c>
      <c r="F518" s="153">
        <f t="shared" si="46"/>
        <v>0.012681414340254</v>
      </c>
      <c r="G518" s="153">
        <f t="shared" si="47"/>
        <v>0.0174499915269521</v>
      </c>
      <c r="I518" s="71">
        <v>517</v>
      </c>
      <c r="J518" s="73">
        <f t="shared" si="50"/>
        <v>0.483</v>
      </c>
      <c r="K518" s="145">
        <v>0.000745</v>
      </c>
      <c r="L518" s="145">
        <v>0.00336949108804463</v>
      </c>
      <c r="M518" s="145">
        <v>0.00586412221667509</v>
      </c>
      <c r="N518" s="145">
        <v>0.00823382422313279</v>
      </c>
    </row>
    <row r="519" spans="1:14">
      <c r="A519" s="150">
        <v>42446</v>
      </c>
      <c r="B519" s="151">
        <v>1.1058</v>
      </c>
      <c r="C519" s="152">
        <f t="shared" si="48"/>
        <v>0.011058</v>
      </c>
      <c r="D519" s="151">
        <f t="shared" si="49"/>
        <v>1.011058</v>
      </c>
      <c r="E519" s="153">
        <f t="shared" ref="E519:E582" si="51">PRODUCT(D515:D519)-1</f>
        <v>0.0368571229320456</v>
      </c>
      <c r="F519" s="153">
        <f t="shared" si="46"/>
        <v>0.0215066853898678</v>
      </c>
      <c r="G519" s="153">
        <f t="shared" si="47"/>
        <v>0.0198739445432354</v>
      </c>
      <c r="I519" s="71">
        <v>518</v>
      </c>
      <c r="J519" s="73">
        <f t="shared" si="50"/>
        <v>0.482</v>
      </c>
      <c r="K519" s="145">
        <v>0.000783</v>
      </c>
      <c r="L519" s="145">
        <v>0.00351656803035483</v>
      </c>
      <c r="M519" s="145">
        <v>0.00592623106160306</v>
      </c>
      <c r="N519" s="145">
        <v>0.00830738713798151</v>
      </c>
    </row>
    <row r="520" spans="1:14">
      <c r="A520" s="150">
        <v>42447</v>
      </c>
      <c r="B520" s="151">
        <v>1.5287</v>
      </c>
      <c r="C520" s="152">
        <f t="shared" si="48"/>
        <v>0.015287</v>
      </c>
      <c r="D520" s="151">
        <f t="shared" si="49"/>
        <v>1.015287</v>
      </c>
      <c r="E520" s="153">
        <f t="shared" si="51"/>
        <v>0.0509157464226573</v>
      </c>
      <c r="F520" s="153">
        <f t="shared" si="46"/>
        <v>0.0252328329259801</v>
      </c>
      <c r="G520" s="153">
        <f t="shared" si="47"/>
        <v>0.0387274002978029</v>
      </c>
      <c r="I520" s="71">
        <v>519</v>
      </c>
      <c r="J520" s="73">
        <f t="shared" si="50"/>
        <v>0.481</v>
      </c>
      <c r="K520" s="145">
        <v>0.000799</v>
      </c>
      <c r="L520" s="145">
        <v>0.00354320515152229</v>
      </c>
      <c r="M520" s="145">
        <v>0.00604180024408052</v>
      </c>
      <c r="N520" s="145">
        <v>0.00834719002544348</v>
      </c>
    </row>
    <row r="521" spans="1:14">
      <c r="A521" s="150">
        <v>42450</v>
      </c>
      <c r="B521" s="151">
        <v>2.4425</v>
      </c>
      <c r="C521" s="152">
        <f t="shared" si="48"/>
        <v>0.024425</v>
      </c>
      <c r="D521" s="151">
        <f t="shared" si="49"/>
        <v>1.024425</v>
      </c>
      <c r="E521" s="153">
        <f t="shared" si="51"/>
        <v>0.0599369931151639</v>
      </c>
      <c r="F521" s="153">
        <f t="shared" si="46"/>
        <v>0.0465703324636086</v>
      </c>
      <c r="G521" s="153">
        <f t="shared" si="47"/>
        <v>0.0648351829967111</v>
      </c>
      <c r="I521" s="71">
        <v>520</v>
      </c>
      <c r="J521" s="73">
        <f t="shared" si="50"/>
        <v>0.48</v>
      </c>
      <c r="K521" s="145">
        <v>0.000803</v>
      </c>
      <c r="L521" s="145">
        <v>0.00357677796084621</v>
      </c>
      <c r="M521" s="145">
        <v>0.00604429838714826</v>
      </c>
      <c r="N521" s="145">
        <v>0.00851750656342798</v>
      </c>
    </row>
    <row r="522" spans="1:14">
      <c r="A522" s="150">
        <v>42451</v>
      </c>
      <c r="B522" s="151">
        <v>-0.7277</v>
      </c>
      <c r="C522" s="152">
        <f t="shared" si="48"/>
        <v>-0.007277</v>
      </c>
      <c r="D522" s="151">
        <f t="shared" si="49"/>
        <v>0.992723</v>
      </c>
      <c r="E522" s="153">
        <f t="shared" si="51"/>
        <v>0.0491132109458103</v>
      </c>
      <c r="F522" s="153">
        <f t="shared" si="46"/>
        <v>0.0380077770615908</v>
      </c>
      <c r="G522" s="153">
        <f t="shared" si="47"/>
        <v>0.0342815044778126</v>
      </c>
      <c r="I522" s="71">
        <v>521</v>
      </c>
      <c r="J522" s="73">
        <f t="shared" si="50"/>
        <v>0.479</v>
      </c>
      <c r="K522" s="145">
        <v>0.000838</v>
      </c>
      <c r="L522" s="145">
        <v>0.00359202533945946</v>
      </c>
      <c r="M522" s="145">
        <v>0.00613711376279147</v>
      </c>
      <c r="N522" s="145">
        <v>0.00861395733367609</v>
      </c>
    </row>
    <row r="523" spans="1:14">
      <c r="A523" s="150">
        <v>42452</v>
      </c>
      <c r="B523" s="151">
        <v>0.3194</v>
      </c>
      <c r="C523" s="152">
        <f t="shared" si="48"/>
        <v>0.003194</v>
      </c>
      <c r="D523" s="151">
        <f t="shared" si="49"/>
        <v>1.003194</v>
      </c>
      <c r="E523" s="153">
        <f t="shared" si="51"/>
        <v>0.047268579120554</v>
      </c>
      <c r="F523" s="153">
        <f t="shared" si="46"/>
        <v>0.0534472988641532</v>
      </c>
      <c r="G523" s="153">
        <f t="shared" si="47"/>
        <v>0.0474942956398674</v>
      </c>
      <c r="I523" s="71">
        <v>522</v>
      </c>
      <c r="J523" s="73">
        <f t="shared" si="50"/>
        <v>0.478</v>
      </c>
      <c r="K523" s="145">
        <v>0.000848</v>
      </c>
      <c r="L523" s="145">
        <v>0.00359312584458316</v>
      </c>
      <c r="M523" s="145">
        <v>0.00614984783043293</v>
      </c>
      <c r="N523" s="145">
        <v>0.00862454058400641</v>
      </c>
    </row>
    <row r="524" spans="1:14">
      <c r="A524" s="150">
        <v>42453</v>
      </c>
      <c r="B524" s="151">
        <v>-1.6761</v>
      </c>
      <c r="C524" s="152">
        <f t="shared" si="48"/>
        <v>-0.016761</v>
      </c>
      <c r="D524" s="151">
        <f t="shared" si="49"/>
        <v>0.983239</v>
      </c>
      <c r="E524" s="153">
        <f t="shared" si="51"/>
        <v>0.0184532543789915</v>
      </c>
      <c r="F524" s="153">
        <f t="shared" ref="F524:F587" si="52">PRODUCT(D515:D524)-1</f>
        <v>0.05599051117618</v>
      </c>
      <c r="G524" s="153">
        <f t="shared" si="47"/>
        <v>0.0232523362380053</v>
      </c>
      <c r="I524" s="71">
        <v>523</v>
      </c>
      <c r="J524" s="73">
        <f t="shared" si="50"/>
        <v>0.477</v>
      </c>
      <c r="K524" s="145">
        <v>0.000877</v>
      </c>
      <c r="L524" s="145">
        <v>0.00359749979436574</v>
      </c>
      <c r="M524" s="145">
        <v>0.00629594364651198</v>
      </c>
      <c r="N524" s="145">
        <v>0.00873593801914918</v>
      </c>
    </row>
    <row r="525" spans="1:14">
      <c r="A525" s="150">
        <v>42454</v>
      </c>
      <c r="B525" s="151">
        <v>0.5018</v>
      </c>
      <c r="C525" s="152">
        <f t="shared" si="48"/>
        <v>0.005018</v>
      </c>
      <c r="D525" s="151">
        <f t="shared" si="49"/>
        <v>1.005018</v>
      </c>
      <c r="E525" s="153">
        <f t="shared" si="51"/>
        <v>0.00815222967443208</v>
      </c>
      <c r="F525" s="153">
        <f t="shared" si="52"/>
        <v>0.0594830529559722</v>
      </c>
      <c r="G525" s="153">
        <f t="shared" si="47"/>
        <v>0.0956115499426275</v>
      </c>
      <c r="I525" s="71">
        <v>524</v>
      </c>
      <c r="J525" s="73">
        <f t="shared" si="50"/>
        <v>0.476</v>
      </c>
      <c r="K525" s="145">
        <v>0.000899</v>
      </c>
      <c r="L525" s="145">
        <v>0.00361528324987925</v>
      </c>
      <c r="M525" s="145">
        <v>0.00646607738810245</v>
      </c>
      <c r="N525" s="145">
        <v>0.00914847464398916</v>
      </c>
    </row>
    <row r="526" spans="1:14">
      <c r="A526" s="150">
        <v>42457</v>
      </c>
      <c r="B526" s="151">
        <v>-0.8784</v>
      </c>
      <c r="C526" s="152">
        <f t="shared" si="48"/>
        <v>-0.008784</v>
      </c>
      <c r="D526" s="151">
        <f t="shared" si="49"/>
        <v>0.991216</v>
      </c>
      <c r="E526" s="153">
        <f t="shared" si="51"/>
        <v>-0.0245292525182693</v>
      </c>
      <c r="F526" s="153">
        <f t="shared" si="52"/>
        <v>0.0339375309575869</v>
      </c>
      <c r="G526" s="153">
        <f t="shared" si="47"/>
        <v>0.0752012788584231</v>
      </c>
      <c r="I526" s="71">
        <v>525</v>
      </c>
      <c r="J526" s="73">
        <f t="shared" si="50"/>
        <v>0.475</v>
      </c>
      <c r="K526" s="145">
        <v>0.000912</v>
      </c>
      <c r="L526" s="145">
        <v>0.00368095991849682</v>
      </c>
      <c r="M526" s="145">
        <v>0.0065002204422453</v>
      </c>
      <c r="N526" s="145">
        <v>0.00930441342367905</v>
      </c>
    </row>
    <row r="527" spans="1:14">
      <c r="A527" s="150">
        <v>42458</v>
      </c>
      <c r="B527" s="151">
        <v>-1.0827</v>
      </c>
      <c r="C527" s="152">
        <f t="shared" si="48"/>
        <v>-0.010827</v>
      </c>
      <c r="D527" s="151">
        <f t="shared" si="49"/>
        <v>0.989173</v>
      </c>
      <c r="E527" s="153">
        <f t="shared" si="51"/>
        <v>-0.0280175580713392</v>
      </c>
      <c r="F527" s="153">
        <f t="shared" si="52"/>
        <v>0.019719620634727</v>
      </c>
      <c r="G527" s="153">
        <f t="shared" si="47"/>
        <v>0.0896417392837179</v>
      </c>
      <c r="I527" s="71">
        <v>526</v>
      </c>
      <c r="J527" s="73">
        <f t="shared" si="50"/>
        <v>0.474</v>
      </c>
      <c r="K527" s="145">
        <v>0.000913</v>
      </c>
      <c r="L527" s="145">
        <v>0.00370736030335017</v>
      </c>
      <c r="M527" s="145">
        <v>0.00653908917090673</v>
      </c>
      <c r="N527" s="145">
        <v>0.00933586845011503</v>
      </c>
    </row>
    <row r="528" spans="1:14">
      <c r="A528" s="150">
        <v>42459</v>
      </c>
      <c r="B528" s="151">
        <v>2.5791</v>
      </c>
      <c r="C528" s="152">
        <f t="shared" si="48"/>
        <v>0.025791</v>
      </c>
      <c r="D528" s="151">
        <f t="shared" si="49"/>
        <v>1.025791</v>
      </c>
      <c r="E528" s="153">
        <f t="shared" si="51"/>
        <v>-0.00612360013273305</v>
      </c>
      <c r="F528" s="153">
        <f t="shared" si="52"/>
        <v>0.0408555251104441</v>
      </c>
      <c r="G528" s="153">
        <f t="shared" si="47"/>
        <v>0.097444167177142</v>
      </c>
      <c r="I528" s="71">
        <v>527</v>
      </c>
      <c r="J528" s="73">
        <f t="shared" si="50"/>
        <v>0.473</v>
      </c>
      <c r="K528" s="145">
        <v>0.00097</v>
      </c>
      <c r="L528" s="145">
        <v>0.00372066193421428</v>
      </c>
      <c r="M528" s="145">
        <v>0.00671242924091198</v>
      </c>
      <c r="N528" s="145">
        <v>0.00974969819346261</v>
      </c>
    </row>
    <row r="529" spans="1:14">
      <c r="A529" s="150">
        <v>42460</v>
      </c>
      <c r="B529" s="151">
        <v>0.0564</v>
      </c>
      <c r="C529" s="152">
        <f t="shared" si="48"/>
        <v>0.000564</v>
      </c>
      <c r="D529" s="151">
        <f t="shared" si="49"/>
        <v>1.000564</v>
      </c>
      <c r="E529" s="153">
        <f t="shared" si="51"/>
        <v>0.0113888344103437</v>
      </c>
      <c r="F529" s="153">
        <f t="shared" si="52"/>
        <v>0.0300522498477898</v>
      </c>
      <c r="G529" s="153">
        <f t="shared" si="47"/>
        <v>0.0546495323382572</v>
      </c>
      <c r="I529" s="71">
        <v>528</v>
      </c>
      <c r="J529" s="73">
        <f t="shared" si="50"/>
        <v>0.472</v>
      </c>
      <c r="K529" s="145">
        <v>0.000972</v>
      </c>
      <c r="L529" s="145">
        <v>0.00373112112478347</v>
      </c>
      <c r="M529" s="145">
        <v>0.00671701604156438</v>
      </c>
      <c r="N529" s="145">
        <v>0.00980300735481299</v>
      </c>
    </row>
    <row r="530" spans="1:14">
      <c r="A530" s="150">
        <v>42461</v>
      </c>
      <c r="B530" s="151">
        <v>0.1183</v>
      </c>
      <c r="C530" s="152">
        <f t="shared" si="48"/>
        <v>0.001183</v>
      </c>
      <c r="D530" s="151">
        <f t="shared" si="49"/>
        <v>1.001183</v>
      </c>
      <c r="E530" s="153">
        <f t="shared" si="51"/>
        <v>0.00752952424877074</v>
      </c>
      <c r="F530" s="153">
        <f t="shared" si="52"/>
        <v>0.0157431363342182</v>
      </c>
      <c r="G530" s="153">
        <f t="shared" si="47"/>
        <v>0.053450018342404</v>
      </c>
      <c r="I530" s="71">
        <v>529</v>
      </c>
      <c r="J530" s="73">
        <f t="shared" si="50"/>
        <v>0.471</v>
      </c>
      <c r="K530" s="145">
        <v>0.000989</v>
      </c>
      <c r="L530" s="145">
        <v>0.00381687380663331</v>
      </c>
      <c r="M530" s="145">
        <v>0.00685454007256348</v>
      </c>
      <c r="N530" s="145">
        <v>0.00982046565956463</v>
      </c>
    </row>
    <row r="531" spans="1:14">
      <c r="A531" s="150">
        <v>42465</v>
      </c>
      <c r="B531" s="151">
        <v>1.3219</v>
      </c>
      <c r="C531" s="152">
        <f t="shared" si="48"/>
        <v>0.013219</v>
      </c>
      <c r="D531" s="151">
        <f t="shared" si="49"/>
        <v>1.013219</v>
      </c>
      <c r="E531" s="153">
        <f t="shared" si="51"/>
        <v>0.0298946516499083</v>
      </c>
      <c r="F531" s="153">
        <f t="shared" si="52"/>
        <v>0.00463210567237282</v>
      </c>
      <c r="G531" s="153">
        <f t="shared" si="47"/>
        <v>0.0551391256941967</v>
      </c>
      <c r="I531" s="71">
        <v>530</v>
      </c>
      <c r="J531" s="73">
        <f t="shared" si="50"/>
        <v>0.47</v>
      </c>
      <c r="K531" s="145">
        <v>0.001005</v>
      </c>
      <c r="L531" s="145">
        <v>0.00391391716433764</v>
      </c>
      <c r="M531" s="145">
        <v>0.00689742798873305</v>
      </c>
      <c r="N531" s="145">
        <v>0.00996148922508722</v>
      </c>
    </row>
    <row r="532" spans="1:14">
      <c r="A532" s="150">
        <v>42466</v>
      </c>
      <c r="B532" s="151">
        <v>-0.2131</v>
      </c>
      <c r="C532" s="152">
        <f t="shared" si="48"/>
        <v>-0.002131</v>
      </c>
      <c r="D532" s="151">
        <f t="shared" si="49"/>
        <v>0.997869</v>
      </c>
      <c r="E532" s="153">
        <f t="shared" si="51"/>
        <v>0.0389486431061528</v>
      </c>
      <c r="F532" s="153">
        <f t="shared" si="52"/>
        <v>0.00983983916478692</v>
      </c>
      <c r="G532" s="153">
        <f t="shared" si="47"/>
        <v>0.0491775847449301</v>
      </c>
      <c r="I532" s="71">
        <v>531</v>
      </c>
      <c r="J532" s="73">
        <f t="shared" si="50"/>
        <v>0.469</v>
      </c>
      <c r="K532" s="145">
        <v>0.00101</v>
      </c>
      <c r="L532" s="145">
        <v>0.00395018688575854</v>
      </c>
      <c r="M532" s="145">
        <v>0.00692369231599588</v>
      </c>
      <c r="N532" s="145">
        <v>0.0100259503930149</v>
      </c>
    </row>
    <row r="533" spans="1:14">
      <c r="A533" s="150">
        <v>42467</v>
      </c>
      <c r="B533" s="151">
        <v>-1.4808</v>
      </c>
      <c r="C533" s="152">
        <f t="shared" si="48"/>
        <v>-0.014808</v>
      </c>
      <c r="D533" s="151">
        <f t="shared" si="49"/>
        <v>0.985192</v>
      </c>
      <c r="E533" s="153">
        <f t="shared" si="51"/>
        <v>-0.00217111321990848</v>
      </c>
      <c r="F533" s="153">
        <f t="shared" si="52"/>
        <v>-0.00828141832343998</v>
      </c>
      <c r="G533" s="153">
        <f t="shared" si="47"/>
        <v>0.0326995410885542</v>
      </c>
      <c r="I533" s="71">
        <v>532</v>
      </c>
      <c r="J533" s="73">
        <f t="shared" si="50"/>
        <v>0.468</v>
      </c>
      <c r="K533" s="145">
        <v>0.001105</v>
      </c>
      <c r="L533" s="145">
        <v>0.00396480312812986</v>
      </c>
      <c r="M533" s="145">
        <v>0.0070003649569863</v>
      </c>
      <c r="N533" s="145">
        <v>0.0102310098038159</v>
      </c>
    </row>
    <row r="534" spans="1:14">
      <c r="A534" s="150">
        <v>42468</v>
      </c>
      <c r="B534" s="151">
        <v>-0.7342</v>
      </c>
      <c r="C534" s="152">
        <f t="shared" si="48"/>
        <v>-0.007342</v>
      </c>
      <c r="D534" s="151">
        <f t="shared" si="49"/>
        <v>0.992658</v>
      </c>
      <c r="E534" s="153">
        <f t="shared" si="51"/>
        <v>-0.0100555016037432</v>
      </c>
      <c r="F534" s="153">
        <f t="shared" si="52"/>
        <v>0.00121881236392252</v>
      </c>
      <c r="G534" s="153">
        <f t="shared" si="47"/>
        <v>0.0370529029175612</v>
      </c>
      <c r="I534" s="71">
        <v>533</v>
      </c>
      <c r="J534" s="73">
        <f t="shared" si="50"/>
        <v>0.467</v>
      </c>
      <c r="K534" s="145">
        <v>0.001114</v>
      </c>
      <c r="L534" s="145">
        <v>0.00398075977724388</v>
      </c>
      <c r="M534" s="145">
        <v>0.00704874365518937</v>
      </c>
      <c r="N534" s="145">
        <v>0.0102884486276855</v>
      </c>
    </row>
    <row r="535" spans="1:14">
      <c r="A535" s="150">
        <v>42471</v>
      </c>
      <c r="B535" s="151">
        <v>1.3928</v>
      </c>
      <c r="C535" s="152">
        <f t="shared" si="48"/>
        <v>0.013928</v>
      </c>
      <c r="D535" s="151">
        <f t="shared" si="49"/>
        <v>1.013928</v>
      </c>
      <c r="E535" s="153">
        <f t="shared" si="51"/>
        <v>0.00254643293975199</v>
      </c>
      <c r="F535" s="153">
        <f t="shared" si="52"/>
        <v>0.0100951306170904</v>
      </c>
      <c r="G535" s="153">
        <f t="shared" ref="G535:G598" si="53">PRODUCT(D515:D535)-1</f>
        <v>0.0720033273992158</v>
      </c>
      <c r="I535" s="71">
        <v>534</v>
      </c>
      <c r="J535" s="73">
        <f t="shared" si="50"/>
        <v>0.466</v>
      </c>
      <c r="K535" s="145">
        <v>0.001141</v>
      </c>
      <c r="L535" s="145">
        <v>0.00399334152298381</v>
      </c>
      <c r="M535" s="145">
        <v>0.00709724060811201</v>
      </c>
      <c r="N535" s="145">
        <v>0.0104132016616212</v>
      </c>
    </row>
    <row r="536" spans="1:14">
      <c r="A536" s="150">
        <v>42472</v>
      </c>
      <c r="B536" s="151">
        <v>-0.3605</v>
      </c>
      <c r="C536" s="152">
        <f t="shared" si="48"/>
        <v>-0.003605</v>
      </c>
      <c r="D536" s="151">
        <f t="shared" si="49"/>
        <v>0.996395</v>
      </c>
      <c r="E536" s="153">
        <f t="shared" si="51"/>
        <v>-0.0141003543666236</v>
      </c>
      <c r="F536" s="153">
        <f t="shared" si="52"/>
        <v>0.0153727721013546</v>
      </c>
      <c r="G536" s="153">
        <f t="shared" si="53"/>
        <v>0.0663206786468493</v>
      </c>
      <c r="I536" s="71">
        <v>535</v>
      </c>
      <c r="J536" s="73">
        <f t="shared" si="50"/>
        <v>0.465</v>
      </c>
      <c r="K536" s="145">
        <v>0.001142</v>
      </c>
      <c r="L536" s="145">
        <v>0.00406378226821369</v>
      </c>
      <c r="M536" s="145">
        <v>0.00719654449310259</v>
      </c>
      <c r="N536" s="145">
        <v>0.0104138151796098</v>
      </c>
    </row>
    <row r="537" spans="1:14">
      <c r="A537" s="150">
        <v>42473</v>
      </c>
      <c r="B537" s="151">
        <v>1.334</v>
      </c>
      <c r="C537" s="152">
        <f t="shared" si="48"/>
        <v>0.01334</v>
      </c>
      <c r="D537" s="151">
        <f t="shared" si="49"/>
        <v>1.01334</v>
      </c>
      <c r="E537" s="153">
        <f t="shared" si="51"/>
        <v>0.00118507229518672</v>
      </c>
      <c r="F537" s="153">
        <f t="shared" si="52"/>
        <v>0.0401798723592195</v>
      </c>
      <c r="G537" s="153">
        <f t="shared" si="53"/>
        <v>0.063836776094655</v>
      </c>
      <c r="I537" s="71">
        <v>536</v>
      </c>
      <c r="J537" s="73">
        <f t="shared" si="50"/>
        <v>0.464</v>
      </c>
      <c r="K537" s="145">
        <v>0.001183</v>
      </c>
      <c r="L537" s="145">
        <v>0.00415465223693734</v>
      </c>
      <c r="M537" s="145">
        <v>0.00724567541480647</v>
      </c>
      <c r="N537" s="145">
        <v>0.0105548012446104</v>
      </c>
    </row>
    <row r="538" spans="1:14">
      <c r="A538" s="150">
        <v>42474</v>
      </c>
      <c r="B538" s="151">
        <v>0.443</v>
      </c>
      <c r="C538" s="152">
        <f t="shared" si="48"/>
        <v>0.00443</v>
      </c>
      <c r="D538" s="151">
        <f t="shared" si="49"/>
        <v>1.00443</v>
      </c>
      <c r="E538" s="153">
        <f t="shared" si="51"/>
        <v>0.0207353715473273</v>
      </c>
      <c r="F538" s="153">
        <f t="shared" si="52"/>
        <v>0.0185192394881326</v>
      </c>
      <c r="G538" s="153">
        <f t="shared" si="53"/>
        <v>0.0653906896180372</v>
      </c>
      <c r="I538" s="71">
        <v>537</v>
      </c>
      <c r="J538" s="73">
        <f t="shared" si="50"/>
        <v>0.463</v>
      </c>
      <c r="K538" s="145">
        <v>0.001194</v>
      </c>
      <c r="L538" s="145">
        <v>0.00416462220246028</v>
      </c>
      <c r="M538" s="145">
        <v>0.00736196471616979</v>
      </c>
      <c r="N538" s="145">
        <v>0.0108483561444721</v>
      </c>
    </row>
    <row r="539" spans="1:14">
      <c r="A539" s="150">
        <v>42475</v>
      </c>
      <c r="B539" s="151">
        <v>-0.1107</v>
      </c>
      <c r="C539" s="152">
        <f t="shared" si="48"/>
        <v>-0.001107</v>
      </c>
      <c r="D539" s="151">
        <f t="shared" si="49"/>
        <v>0.998893</v>
      </c>
      <c r="E539" s="153">
        <f t="shared" si="51"/>
        <v>0.0271467287736804</v>
      </c>
      <c r="F539" s="153">
        <f t="shared" si="52"/>
        <v>0.0168182531952172</v>
      </c>
      <c r="G539" s="153">
        <f t="shared" si="53"/>
        <v>0.0589578124172276</v>
      </c>
      <c r="I539" s="71">
        <v>538</v>
      </c>
      <c r="J539" s="73">
        <f t="shared" si="50"/>
        <v>0.462</v>
      </c>
      <c r="K539" s="145">
        <v>0.001217</v>
      </c>
      <c r="L539" s="145">
        <v>0.00420625046175793</v>
      </c>
      <c r="M539" s="145">
        <v>0.00739730860325105</v>
      </c>
      <c r="N539" s="145">
        <v>0.0108502024970369</v>
      </c>
    </row>
    <row r="540" spans="1:14">
      <c r="A540" s="150">
        <v>42478</v>
      </c>
      <c r="B540" s="151">
        <v>-1.3371</v>
      </c>
      <c r="C540" s="152">
        <f t="shared" si="48"/>
        <v>-0.013371</v>
      </c>
      <c r="D540" s="151">
        <f t="shared" si="49"/>
        <v>0.986629</v>
      </c>
      <c r="E540" s="153">
        <f t="shared" si="51"/>
        <v>-0.000508172312779775</v>
      </c>
      <c r="F540" s="153">
        <f t="shared" si="52"/>
        <v>0.00203696660025576</v>
      </c>
      <c r="G540" s="153">
        <f t="shared" si="53"/>
        <v>0.0333714658381592</v>
      </c>
      <c r="I540" s="71">
        <v>539</v>
      </c>
      <c r="J540" s="73">
        <f t="shared" si="50"/>
        <v>0.461</v>
      </c>
      <c r="K540" s="145">
        <v>0.001223</v>
      </c>
      <c r="L540" s="145">
        <v>0.00420964665535384</v>
      </c>
      <c r="M540" s="145">
        <v>0.00743688901129813</v>
      </c>
      <c r="N540" s="145">
        <v>0.0110419694130337</v>
      </c>
    </row>
    <row r="541" spans="1:14">
      <c r="A541" s="150">
        <v>42479</v>
      </c>
      <c r="B541" s="151">
        <v>0.3051</v>
      </c>
      <c r="C541" s="152">
        <f t="shared" si="48"/>
        <v>0.003051</v>
      </c>
      <c r="D541" s="151">
        <f t="shared" si="49"/>
        <v>1.003051</v>
      </c>
      <c r="E541" s="153">
        <f t="shared" si="51"/>
        <v>0.00616851474916458</v>
      </c>
      <c r="F541" s="153">
        <f t="shared" si="52"/>
        <v>-0.00801881786133796</v>
      </c>
      <c r="G541" s="153">
        <f t="shared" si="53"/>
        <v>0.0209175161116322</v>
      </c>
      <c r="I541" s="71">
        <v>540</v>
      </c>
      <c r="J541" s="73">
        <f t="shared" si="50"/>
        <v>0.46</v>
      </c>
      <c r="K541" s="145">
        <v>0.001268</v>
      </c>
      <c r="L541" s="145">
        <v>0.00422329086412088</v>
      </c>
      <c r="M541" s="145">
        <v>0.00743857600681141</v>
      </c>
      <c r="N541" s="145">
        <v>0.0110622100753819</v>
      </c>
    </row>
    <row r="542" spans="1:14">
      <c r="A542" s="150">
        <v>42480</v>
      </c>
      <c r="B542" s="151">
        <v>-1.7687</v>
      </c>
      <c r="C542" s="152">
        <f t="shared" si="48"/>
        <v>-0.017687</v>
      </c>
      <c r="D542" s="151">
        <f t="shared" si="49"/>
        <v>0.982313</v>
      </c>
      <c r="E542" s="153">
        <f t="shared" si="51"/>
        <v>-0.0246389047814198</v>
      </c>
      <c r="F542" s="153">
        <f t="shared" si="52"/>
        <v>-0.0234830313696733</v>
      </c>
      <c r="G542" s="153">
        <f t="shared" si="53"/>
        <v>-0.0210502984560452</v>
      </c>
      <c r="I542" s="71">
        <v>541</v>
      </c>
      <c r="J542" s="73">
        <f t="shared" si="50"/>
        <v>0.459</v>
      </c>
      <c r="K542" s="145">
        <v>0.001272</v>
      </c>
      <c r="L542" s="145">
        <v>0.00432454169864593</v>
      </c>
      <c r="M542" s="145">
        <v>0.00779902407849953</v>
      </c>
      <c r="N542" s="145">
        <v>0.0111798728820578</v>
      </c>
    </row>
    <row r="543" spans="1:14">
      <c r="A543" s="150">
        <v>42481</v>
      </c>
      <c r="B543" s="151">
        <v>-0.642</v>
      </c>
      <c r="C543" s="152">
        <f t="shared" si="48"/>
        <v>-0.00642</v>
      </c>
      <c r="D543" s="151">
        <f t="shared" si="49"/>
        <v>0.99358</v>
      </c>
      <c r="E543" s="153">
        <f t="shared" si="51"/>
        <v>-0.0351748982136366</v>
      </c>
      <c r="F543" s="153">
        <f t="shared" si="52"/>
        <v>-0.0151688912499084</v>
      </c>
      <c r="G543" s="153">
        <f t="shared" si="53"/>
        <v>-0.0202051886981138</v>
      </c>
      <c r="I543" s="71">
        <v>542</v>
      </c>
      <c r="J543" s="73">
        <f t="shared" si="50"/>
        <v>0.458</v>
      </c>
      <c r="K543" s="145">
        <v>0.001375</v>
      </c>
      <c r="L543" s="145">
        <v>0.00438979267334627</v>
      </c>
      <c r="M543" s="145">
        <v>0.00786591538200798</v>
      </c>
      <c r="N543" s="145">
        <v>0.0112308794584062</v>
      </c>
    </row>
    <row r="544" spans="1:14">
      <c r="A544" s="150">
        <v>42482</v>
      </c>
      <c r="B544" s="151">
        <v>0.4524</v>
      </c>
      <c r="C544" s="152">
        <f t="shared" si="48"/>
        <v>0.004524</v>
      </c>
      <c r="D544" s="151">
        <f t="shared" si="49"/>
        <v>1.004524</v>
      </c>
      <c r="E544" s="153">
        <f t="shared" si="51"/>
        <v>-0.0297359471466464</v>
      </c>
      <c r="F544" s="153">
        <f t="shared" si="52"/>
        <v>-0.00339645206498462</v>
      </c>
      <c r="G544" s="153">
        <f t="shared" si="53"/>
        <v>-0.018906210535334</v>
      </c>
      <c r="I544" s="71">
        <v>543</v>
      </c>
      <c r="J544" s="73">
        <f t="shared" si="50"/>
        <v>0.457</v>
      </c>
      <c r="K544" s="145">
        <v>0.001375</v>
      </c>
      <c r="L544" s="145">
        <v>0.00441398518927683</v>
      </c>
      <c r="M544" s="145">
        <v>0.00790768001889308</v>
      </c>
      <c r="N544" s="145">
        <v>0.0112755923117456</v>
      </c>
    </row>
    <row r="545" spans="1:14">
      <c r="A545" s="150">
        <v>42485</v>
      </c>
      <c r="B545" s="151">
        <v>-0.4053</v>
      </c>
      <c r="C545" s="152">
        <f t="shared" si="48"/>
        <v>-0.004053</v>
      </c>
      <c r="D545" s="151">
        <f t="shared" si="49"/>
        <v>0.995947</v>
      </c>
      <c r="E545" s="153">
        <f t="shared" si="51"/>
        <v>-0.0205725022808585</v>
      </c>
      <c r="F545" s="153">
        <f t="shared" si="52"/>
        <v>-0.0210702202175744</v>
      </c>
      <c r="G545" s="153">
        <f t="shared" si="53"/>
        <v>-0.00622593658717197</v>
      </c>
      <c r="I545" s="71">
        <v>544</v>
      </c>
      <c r="J545" s="73">
        <f t="shared" si="50"/>
        <v>0.456</v>
      </c>
      <c r="K545" s="145">
        <v>0.001389</v>
      </c>
      <c r="L545" s="145">
        <v>0.00441772841051646</v>
      </c>
      <c r="M545" s="145">
        <v>0.00793536664980188</v>
      </c>
      <c r="N545" s="145">
        <v>0.0114965167967134</v>
      </c>
    </row>
    <row r="546" spans="1:14">
      <c r="A546" s="150">
        <v>42486</v>
      </c>
      <c r="B546" s="151">
        <v>0.5417</v>
      </c>
      <c r="C546" s="152">
        <f t="shared" si="48"/>
        <v>0.005417</v>
      </c>
      <c r="D546" s="151">
        <f t="shared" si="49"/>
        <v>1.005417</v>
      </c>
      <c r="E546" s="153">
        <f t="shared" si="51"/>
        <v>-0.0182622254757872</v>
      </c>
      <c r="F546" s="153">
        <f t="shared" si="52"/>
        <v>-0.0122063615338225</v>
      </c>
      <c r="G546" s="153">
        <f t="shared" si="53"/>
        <v>-0.00583140051786579</v>
      </c>
      <c r="I546" s="71">
        <v>545</v>
      </c>
      <c r="J546" s="73">
        <f t="shared" si="50"/>
        <v>0.455</v>
      </c>
      <c r="K546" s="145">
        <v>0.00139</v>
      </c>
      <c r="L546" s="145">
        <v>0.00443389042264974</v>
      </c>
      <c r="M546" s="145">
        <v>0.00794256243195068</v>
      </c>
      <c r="N546" s="145">
        <v>0.0115052943501062</v>
      </c>
    </row>
    <row r="547" spans="1:14">
      <c r="A547" s="150">
        <v>42487</v>
      </c>
      <c r="B547" s="151">
        <v>-0.4166</v>
      </c>
      <c r="C547" s="152">
        <f t="shared" si="48"/>
        <v>-0.004166</v>
      </c>
      <c r="D547" s="151">
        <f t="shared" si="49"/>
        <v>0.995834</v>
      </c>
      <c r="E547" s="153">
        <f t="shared" si="51"/>
        <v>-0.00474914313915731</v>
      </c>
      <c r="F547" s="153">
        <f t="shared" si="52"/>
        <v>-0.0292710342349781</v>
      </c>
      <c r="G547" s="153">
        <f t="shared" si="53"/>
        <v>-0.00119964458131017</v>
      </c>
      <c r="I547" s="71">
        <v>546</v>
      </c>
      <c r="J547" s="73">
        <f t="shared" si="50"/>
        <v>0.454</v>
      </c>
      <c r="K547" s="145">
        <v>0.001397</v>
      </c>
      <c r="L547" s="145">
        <v>0.00446910232701581</v>
      </c>
      <c r="M547" s="145">
        <v>0.00794585631043088</v>
      </c>
      <c r="N547" s="145">
        <v>0.0115996127395488</v>
      </c>
    </row>
    <row r="548" spans="1:14">
      <c r="A548" s="150">
        <v>42488</v>
      </c>
      <c r="B548" s="151">
        <v>-0.1685</v>
      </c>
      <c r="C548" s="152">
        <f t="shared" si="48"/>
        <v>-0.001685</v>
      </c>
      <c r="D548" s="151">
        <f t="shared" si="49"/>
        <v>0.998315</v>
      </c>
      <c r="E548" s="153">
        <f t="shared" si="51"/>
        <v>-6.18051185374835e-6</v>
      </c>
      <c r="F548" s="153">
        <f t="shared" si="52"/>
        <v>-0.0351808613266154</v>
      </c>
      <c r="G548" s="153">
        <f t="shared" si="53"/>
        <v>0.00803133205193518</v>
      </c>
      <c r="I548" s="71">
        <v>547</v>
      </c>
      <c r="J548" s="73">
        <f t="shared" si="50"/>
        <v>0.453</v>
      </c>
      <c r="K548" s="145">
        <v>0.001416</v>
      </c>
      <c r="L548" s="145">
        <v>0.0045338587200634</v>
      </c>
      <c r="M548" s="145">
        <v>0.00795242224822035</v>
      </c>
      <c r="N548" s="145">
        <v>0.011737433414257</v>
      </c>
    </row>
    <row r="549" spans="1:14">
      <c r="A549" s="150">
        <v>42489</v>
      </c>
      <c r="B549" s="151">
        <v>-0.1214</v>
      </c>
      <c r="C549" s="152">
        <f t="shared" si="48"/>
        <v>-0.001214</v>
      </c>
      <c r="D549" s="151">
        <f t="shared" si="49"/>
        <v>0.998786</v>
      </c>
      <c r="E549" s="153">
        <f t="shared" si="51"/>
        <v>-0.00571830340411239</v>
      </c>
      <c r="F549" s="153">
        <f t="shared" si="52"/>
        <v>-0.0352842113829656</v>
      </c>
      <c r="G549" s="153">
        <f t="shared" si="53"/>
        <v>-0.0185061264772024</v>
      </c>
      <c r="I549" s="71">
        <v>548</v>
      </c>
      <c r="J549" s="73">
        <f t="shared" si="50"/>
        <v>0.452</v>
      </c>
      <c r="K549" s="145">
        <v>0.001449</v>
      </c>
      <c r="L549" s="145">
        <v>0.00455326281562507</v>
      </c>
      <c r="M549" s="145">
        <v>0.00796429812211463</v>
      </c>
      <c r="N549" s="145">
        <v>0.0117795695540603</v>
      </c>
    </row>
    <row r="550" spans="1:14">
      <c r="A550" s="150">
        <v>42493</v>
      </c>
      <c r="B550" s="151">
        <v>1.7992</v>
      </c>
      <c r="C550" s="152">
        <f t="shared" si="48"/>
        <v>0.017992</v>
      </c>
      <c r="D550" s="151">
        <f t="shared" si="49"/>
        <v>1.017992</v>
      </c>
      <c r="E550" s="153">
        <f t="shared" si="51"/>
        <v>0.0162898355846657</v>
      </c>
      <c r="F550" s="153">
        <f t="shared" si="52"/>
        <v>-0.00461778937591328</v>
      </c>
      <c r="G550" s="153">
        <f t="shared" si="53"/>
        <v>-0.00141029329935916</v>
      </c>
      <c r="I550" s="71">
        <v>549</v>
      </c>
      <c r="J550" s="73">
        <f t="shared" si="50"/>
        <v>0.451</v>
      </c>
      <c r="K550" s="145">
        <v>0.001451</v>
      </c>
      <c r="L550" s="145">
        <v>0.00457327606567448</v>
      </c>
      <c r="M550" s="145">
        <v>0.0080733518616698</v>
      </c>
      <c r="N550" s="145">
        <v>0.0118330594528846</v>
      </c>
    </row>
    <row r="551" spans="1:14">
      <c r="A551" s="150">
        <v>42494</v>
      </c>
      <c r="B551" s="151">
        <v>-0.1269</v>
      </c>
      <c r="C551" s="152">
        <f t="shared" si="48"/>
        <v>-0.001269</v>
      </c>
      <c r="D551" s="151">
        <f t="shared" si="49"/>
        <v>0.998731</v>
      </c>
      <c r="E551" s="153">
        <f t="shared" si="51"/>
        <v>0.00953153147729613</v>
      </c>
      <c r="F551" s="153">
        <f t="shared" si="52"/>
        <v>-0.00890476097545911</v>
      </c>
      <c r="G551" s="153">
        <f t="shared" si="53"/>
        <v>-0.00385594205770823</v>
      </c>
      <c r="I551" s="71">
        <v>550</v>
      </c>
      <c r="J551" s="73">
        <f t="shared" si="50"/>
        <v>0.45</v>
      </c>
      <c r="K551" s="145">
        <v>0.001454</v>
      </c>
      <c r="L551" s="145">
        <v>0.00467614834886176</v>
      </c>
      <c r="M551" s="145">
        <v>0.00808096394699565</v>
      </c>
      <c r="N551" s="145">
        <v>0.012285998914765</v>
      </c>
    </row>
    <row r="552" spans="1:14">
      <c r="A552" s="150">
        <v>42495</v>
      </c>
      <c r="B552" s="151">
        <v>0.1389</v>
      </c>
      <c r="C552" s="152">
        <f t="shared" si="48"/>
        <v>0.001389</v>
      </c>
      <c r="D552" s="151">
        <f t="shared" si="49"/>
        <v>1.001389</v>
      </c>
      <c r="E552" s="153">
        <f t="shared" si="51"/>
        <v>0.0151629395808119</v>
      </c>
      <c r="F552" s="153">
        <f t="shared" si="52"/>
        <v>0.0103417854711747</v>
      </c>
      <c r="G552" s="153">
        <f t="shared" si="53"/>
        <v>-0.0154865808489835</v>
      </c>
      <c r="I552" s="71">
        <v>551</v>
      </c>
      <c r="J552" s="73">
        <f t="shared" si="50"/>
        <v>0.449</v>
      </c>
      <c r="K552" s="145">
        <v>0.001455</v>
      </c>
      <c r="L552" s="145">
        <v>0.00472614994825693</v>
      </c>
      <c r="M552" s="145">
        <v>0.00808667995328172</v>
      </c>
      <c r="N552" s="145">
        <v>0.0124333705840118</v>
      </c>
    </row>
    <row r="553" spans="1:14">
      <c r="A553" s="150">
        <v>42496</v>
      </c>
      <c r="B553" s="151">
        <v>-2.6001</v>
      </c>
      <c r="C553" s="152">
        <f t="shared" si="48"/>
        <v>-0.026001</v>
      </c>
      <c r="D553" s="151">
        <f t="shared" si="49"/>
        <v>0.973999</v>
      </c>
      <c r="E553" s="153">
        <f t="shared" si="51"/>
        <v>-0.00956342638468732</v>
      </c>
      <c r="F553" s="153">
        <f t="shared" si="52"/>
        <v>-0.00956954778967056</v>
      </c>
      <c r="G553" s="153">
        <f t="shared" si="53"/>
        <v>-0.0390371023253846</v>
      </c>
      <c r="I553" s="71">
        <v>552</v>
      </c>
      <c r="J553" s="73">
        <f t="shared" si="50"/>
        <v>0.448</v>
      </c>
      <c r="K553" s="145">
        <v>0.001461</v>
      </c>
      <c r="L553" s="145">
        <v>0.00480112739483829</v>
      </c>
      <c r="M553" s="145">
        <v>0.00817201642054921</v>
      </c>
      <c r="N553" s="145">
        <v>0.0126388762214946</v>
      </c>
    </row>
    <row r="554" spans="1:14">
      <c r="A554" s="150">
        <v>42499</v>
      </c>
      <c r="B554" s="151">
        <v>-2.0681</v>
      </c>
      <c r="C554" s="152">
        <f t="shared" si="48"/>
        <v>-0.020681</v>
      </c>
      <c r="D554" s="151">
        <f t="shared" si="49"/>
        <v>0.979319</v>
      </c>
      <c r="E554" s="153">
        <f t="shared" si="51"/>
        <v>-0.0288676905399408</v>
      </c>
      <c r="F554" s="153">
        <f t="shared" si="52"/>
        <v>-0.0344209197309698</v>
      </c>
      <c r="G554" s="153">
        <f t="shared" si="53"/>
        <v>-0.0447656659942356</v>
      </c>
      <c r="I554" s="71">
        <v>553</v>
      </c>
      <c r="J554" s="73">
        <f t="shared" si="50"/>
        <v>0.447</v>
      </c>
      <c r="K554" s="145">
        <v>0.0015</v>
      </c>
      <c r="L554" s="145">
        <v>0.00480964216523527</v>
      </c>
      <c r="M554" s="145">
        <v>0.00822192520546339</v>
      </c>
      <c r="N554" s="145">
        <v>0.0127038463551266</v>
      </c>
    </row>
    <row r="555" spans="1:14">
      <c r="A555" s="150">
        <v>42500</v>
      </c>
      <c r="B555" s="151">
        <v>0.1141</v>
      </c>
      <c r="C555" s="152">
        <f t="shared" si="48"/>
        <v>0.001141</v>
      </c>
      <c r="D555" s="151">
        <f t="shared" si="49"/>
        <v>1.001141</v>
      </c>
      <c r="E555" s="153">
        <f t="shared" si="51"/>
        <v>-0.0449430138693102</v>
      </c>
      <c r="F555" s="153">
        <f t="shared" si="52"/>
        <v>-0.0293852925912548</v>
      </c>
      <c r="G555" s="153">
        <f t="shared" si="53"/>
        <v>-0.0366024790201012</v>
      </c>
      <c r="I555" s="71">
        <v>554</v>
      </c>
      <c r="J555" s="73">
        <f t="shared" si="50"/>
        <v>0.446</v>
      </c>
      <c r="K555" s="145">
        <v>0.001505</v>
      </c>
      <c r="L555" s="145">
        <v>0.00483263675858914</v>
      </c>
      <c r="M555" s="145">
        <v>0.00824579416365734</v>
      </c>
      <c r="N555" s="145">
        <v>0.0127180571523875</v>
      </c>
    </row>
    <row r="556" spans="1:14">
      <c r="A556" s="150">
        <v>42501</v>
      </c>
      <c r="B556" s="151">
        <v>0.4463</v>
      </c>
      <c r="C556" s="152">
        <f t="shared" si="48"/>
        <v>0.004463</v>
      </c>
      <c r="D556" s="151">
        <f t="shared" si="49"/>
        <v>1.004463</v>
      </c>
      <c r="E556" s="153">
        <f t="shared" si="51"/>
        <v>-0.039461671401217</v>
      </c>
      <c r="F556" s="153">
        <f t="shared" si="52"/>
        <v>-0.0303062700870282</v>
      </c>
      <c r="G556" s="153">
        <f t="shared" si="53"/>
        <v>-0.0455957778895221</v>
      </c>
      <c r="I556" s="71">
        <v>555</v>
      </c>
      <c r="J556" s="73">
        <f t="shared" si="50"/>
        <v>0.445</v>
      </c>
      <c r="K556" s="145">
        <v>0.001507</v>
      </c>
      <c r="L556" s="145">
        <v>0.0048541529859667</v>
      </c>
      <c r="M556" s="145">
        <v>0.0083387256520937</v>
      </c>
      <c r="N556" s="145">
        <v>0.0129036052902145</v>
      </c>
    </row>
    <row r="557" spans="1:14">
      <c r="A557" s="150">
        <v>42502</v>
      </c>
      <c r="B557" s="151">
        <v>0.2377</v>
      </c>
      <c r="C557" s="152">
        <f t="shared" si="48"/>
        <v>0.002377</v>
      </c>
      <c r="D557" s="151">
        <f t="shared" si="49"/>
        <v>1.002377</v>
      </c>
      <c r="E557" s="153">
        <f t="shared" si="51"/>
        <v>-0.0385139758816381</v>
      </c>
      <c r="F557" s="153">
        <f t="shared" si="52"/>
        <v>-0.0239350213901361</v>
      </c>
      <c r="G557" s="153">
        <f t="shared" si="53"/>
        <v>-0.0398658755348685</v>
      </c>
      <c r="I557" s="71">
        <v>556</v>
      </c>
      <c r="J557" s="73">
        <f t="shared" si="50"/>
        <v>0.444</v>
      </c>
      <c r="K557" s="145">
        <v>0.001509</v>
      </c>
      <c r="L557" s="145">
        <v>0.00490016782242186</v>
      </c>
      <c r="M557" s="145">
        <v>0.00860076478916882</v>
      </c>
      <c r="N557" s="145">
        <v>0.0129167750446284</v>
      </c>
    </row>
    <row r="558" spans="1:14">
      <c r="A558" s="150">
        <v>42503</v>
      </c>
      <c r="B558" s="151">
        <v>-0.492</v>
      </c>
      <c r="C558" s="152">
        <f t="shared" si="48"/>
        <v>-0.00492</v>
      </c>
      <c r="D558" s="151">
        <f t="shared" si="49"/>
        <v>0.99508</v>
      </c>
      <c r="E558" s="153">
        <f t="shared" si="51"/>
        <v>-0.0177038037208461</v>
      </c>
      <c r="F558" s="153">
        <f t="shared" si="52"/>
        <v>-0.0270979210819203</v>
      </c>
      <c r="G558" s="153">
        <f t="shared" si="53"/>
        <v>-0.0571671259668398</v>
      </c>
      <c r="I558" s="71">
        <v>557</v>
      </c>
      <c r="J558" s="73">
        <f t="shared" si="50"/>
        <v>0.443</v>
      </c>
      <c r="K558" s="145">
        <v>0.001513</v>
      </c>
      <c r="L558" s="145">
        <v>0.00491899079492231</v>
      </c>
      <c r="M558" s="145">
        <v>0.00873836460207289</v>
      </c>
      <c r="N558" s="145">
        <v>0.0129711108780459</v>
      </c>
    </row>
    <row r="559" spans="1:14">
      <c r="A559" s="150">
        <v>42506</v>
      </c>
      <c r="B559" s="151">
        <v>0.6626</v>
      </c>
      <c r="C559" s="152">
        <f t="shared" si="48"/>
        <v>0.006626</v>
      </c>
      <c r="D559" s="151">
        <f t="shared" si="49"/>
        <v>1.006626</v>
      </c>
      <c r="E559" s="153">
        <f t="shared" si="51"/>
        <v>0.00968621141395132</v>
      </c>
      <c r="F559" s="153">
        <f t="shared" si="52"/>
        <v>-0.0194610976795917</v>
      </c>
      <c r="G559" s="153">
        <f t="shared" si="53"/>
        <v>-0.055105796664273</v>
      </c>
      <c r="I559" s="71">
        <v>558</v>
      </c>
      <c r="J559" s="73">
        <f t="shared" si="50"/>
        <v>0.442</v>
      </c>
      <c r="K559" s="145">
        <v>0.001599</v>
      </c>
      <c r="L559" s="145">
        <v>0.00494721766819906</v>
      </c>
      <c r="M559" s="145">
        <v>0.00876307424627853</v>
      </c>
      <c r="N559" s="145">
        <v>0.012984986824055</v>
      </c>
    </row>
    <row r="560" spans="1:14">
      <c r="A560" s="150">
        <v>42507</v>
      </c>
      <c r="B560" s="151">
        <v>-0.2999</v>
      </c>
      <c r="C560" s="152">
        <f t="shared" si="48"/>
        <v>-0.002999</v>
      </c>
      <c r="D560" s="151">
        <f t="shared" si="49"/>
        <v>0.997001</v>
      </c>
      <c r="E560" s="153">
        <f t="shared" si="51"/>
        <v>0.00551087455805033</v>
      </c>
      <c r="F560" s="153">
        <f t="shared" si="52"/>
        <v>-0.0396798146229546</v>
      </c>
      <c r="G560" s="153">
        <f t="shared" si="53"/>
        <v>-0.0568955177181909</v>
      </c>
      <c r="I560" s="71">
        <v>559</v>
      </c>
      <c r="J560" s="73">
        <f t="shared" si="50"/>
        <v>0.441</v>
      </c>
      <c r="K560" s="145">
        <v>0.00163</v>
      </c>
      <c r="L560" s="145">
        <v>0.00514401462506808</v>
      </c>
      <c r="M560" s="145">
        <v>0.00887931392621732</v>
      </c>
      <c r="N560" s="145">
        <v>0.0130692343810972</v>
      </c>
    </row>
    <row r="561" spans="1:14">
      <c r="A561" s="150">
        <v>42508</v>
      </c>
      <c r="B561" s="151">
        <v>-0.5829</v>
      </c>
      <c r="C561" s="152">
        <f t="shared" si="48"/>
        <v>-0.005829</v>
      </c>
      <c r="D561" s="151">
        <f t="shared" si="49"/>
        <v>0.994171</v>
      </c>
      <c r="E561" s="153">
        <f t="shared" si="51"/>
        <v>-0.00479186224853334</v>
      </c>
      <c r="F561" s="153">
        <f t="shared" si="52"/>
        <v>-0.0440644387562991</v>
      </c>
      <c r="G561" s="153">
        <f t="shared" si="53"/>
        <v>-0.0496862283040652</v>
      </c>
      <c r="I561" s="71">
        <v>560</v>
      </c>
      <c r="J561" s="73">
        <f t="shared" si="50"/>
        <v>0.44</v>
      </c>
      <c r="K561" s="145">
        <v>0.00163</v>
      </c>
      <c r="L561" s="145">
        <v>0.00520218604845124</v>
      </c>
      <c r="M561" s="145">
        <v>0.00901655640714938</v>
      </c>
      <c r="N561" s="145">
        <v>0.0131248952845888</v>
      </c>
    </row>
    <row r="562" spans="1:14">
      <c r="A562" s="150">
        <v>42509</v>
      </c>
      <c r="B562" s="151">
        <v>-0.1804</v>
      </c>
      <c r="C562" s="152">
        <f t="shared" si="48"/>
        <v>-0.001804</v>
      </c>
      <c r="D562" s="151">
        <f t="shared" si="49"/>
        <v>0.998196</v>
      </c>
      <c r="E562" s="153">
        <f t="shared" si="51"/>
        <v>-0.00894296031237463</v>
      </c>
      <c r="F562" s="153">
        <f t="shared" si="52"/>
        <v>-0.0471125072362316</v>
      </c>
      <c r="G562" s="153">
        <f t="shared" si="53"/>
        <v>-0.054285967860263</v>
      </c>
      <c r="I562" s="71">
        <v>561</v>
      </c>
      <c r="J562" s="73">
        <f t="shared" si="50"/>
        <v>0.439</v>
      </c>
      <c r="K562" s="145">
        <v>0.001659</v>
      </c>
      <c r="L562" s="145">
        <v>0.00521746841328885</v>
      </c>
      <c r="M562" s="145">
        <v>0.00902794333098189</v>
      </c>
      <c r="N562" s="145">
        <v>0.0131682087198055</v>
      </c>
    </row>
    <row r="563" spans="1:14">
      <c r="A563" s="150">
        <v>42510</v>
      </c>
      <c r="B563" s="151">
        <v>0.5132</v>
      </c>
      <c r="C563" s="152">
        <f t="shared" si="48"/>
        <v>0.005132</v>
      </c>
      <c r="D563" s="151">
        <f t="shared" si="49"/>
        <v>1.005132</v>
      </c>
      <c r="E563" s="153">
        <f t="shared" si="51"/>
        <v>0.00106840094796601</v>
      </c>
      <c r="F563" s="153">
        <f t="shared" si="52"/>
        <v>-0.0166543175335581</v>
      </c>
      <c r="G563" s="153">
        <f t="shared" si="53"/>
        <v>-0.0323171570032381</v>
      </c>
      <c r="I563" s="71">
        <v>562</v>
      </c>
      <c r="J563" s="73">
        <f t="shared" si="50"/>
        <v>0.438</v>
      </c>
      <c r="K563" s="145">
        <v>0.001676</v>
      </c>
      <c r="L563" s="145">
        <v>0.00522570918716703</v>
      </c>
      <c r="M563" s="145">
        <v>0.00912302704197021</v>
      </c>
      <c r="N563" s="145">
        <v>0.0132106177770435</v>
      </c>
    </row>
    <row r="564" spans="1:14">
      <c r="A564" s="150">
        <v>42513</v>
      </c>
      <c r="B564" s="151">
        <v>0.2925</v>
      </c>
      <c r="C564" s="152">
        <f t="shared" si="48"/>
        <v>0.002925</v>
      </c>
      <c r="D564" s="151">
        <f t="shared" si="49"/>
        <v>1.002925</v>
      </c>
      <c r="E564" s="153">
        <f t="shared" si="51"/>
        <v>-0.00261216576887646</v>
      </c>
      <c r="F564" s="153">
        <f t="shared" si="52"/>
        <v>0.00704874365518937</v>
      </c>
      <c r="G564" s="153">
        <f t="shared" si="53"/>
        <v>-0.0232157296719662</v>
      </c>
      <c r="I564" s="71">
        <v>563</v>
      </c>
      <c r="J564" s="73">
        <f t="shared" si="50"/>
        <v>0.437</v>
      </c>
      <c r="K564" s="145">
        <v>0.001679</v>
      </c>
      <c r="L564" s="145">
        <v>0.00522656563103419</v>
      </c>
      <c r="M564" s="145">
        <v>0.0092140975099344</v>
      </c>
      <c r="N564" s="145">
        <v>0.0133926330115606</v>
      </c>
    </row>
    <row r="565" spans="1:14">
      <c r="A565" s="150">
        <v>42514</v>
      </c>
      <c r="B565" s="151">
        <v>-0.7666</v>
      </c>
      <c r="C565" s="152">
        <f t="shared" si="48"/>
        <v>-0.007666</v>
      </c>
      <c r="D565" s="151">
        <f t="shared" si="49"/>
        <v>0.992334</v>
      </c>
      <c r="E565" s="153">
        <f t="shared" si="51"/>
        <v>-0.00728097655478011</v>
      </c>
      <c r="F565" s="153">
        <f t="shared" si="52"/>
        <v>-0.00181022654518337</v>
      </c>
      <c r="G565" s="153">
        <f t="shared" si="53"/>
        <v>-0.0350691052561227</v>
      </c>
      <c r="I565" s="71">
        <v>564</v>
      </c>
      <c r="J565" s="73">
        <f t="shared" si="50"/>
        <v>0.436</v>
      </c>
      <c r="K565" s="145">
        <v>0.001688</v>
      </c>
      <c r="L565" s="145">
        <v>0.00536381416801635</v>
      </c>
      <c r="M565" s="145">
        <v>0.0092324412417526</v>
      </c>
      <c r="N565" s="145">
        <v>0.0134603561400894</v>
      </c>
    </row>
    <row r="566" spans="1:14">
      <c r="A566" s="150">
        <v>42515</v>
      </c>
      <c r="B566" s="151">
        <v>-0.1413</v>
      </c>
      <c r="C566" s="152">
        <f t="shared" si="48"/>
        <v>-0.001413</v>
      </c>
      <c r="D566" s="151">
        <f t="shared" si="49"/>
        <v>0.998587</v>
      </c>
      <c r="E566" s="153">
        <f t="shared" si="51"/>
        <v>-0.00287142607751389</v>
      </c>
      <c r="F566" s="153">
        <f t="shared" si="52"/>
        <v>-0.00764952884782699</v>
      </c>
      <c r="G566" s="153">
        <f t="shared" si="53"/>
        <v>-0.0325113209943853</v>
      </c>
      <c r="I566" s="71">
        <v>565</v>
      </c>
      <c r="J566" s="73">
        <f t="shared" si="50"/>
        <v>0.435</v>
      </c>
      <c r="K566" s="145">
        <v>0.001705</v>
      </c>
      <c r="L566" s="145">
        <v>0.00545582038568804</v>
      </c>
      <c r="M566" s="145">
        <v>0.00924534197075921</v>
      </c>
      <c r="N566" s="145">
        <v>0.0134760533005578</v>
      </c>
    </row>
    <row r="567" spans="1:14">
      <c r="A567" s="150">
        <v>42516</v>
      </c>
      <c r="B567" s="151">
        <v>0.163</v>
      </c>
      <c r="C567" s="152">
        <f t="shared" si="48"/>
        <v>0.00163</v>
      </c>
      <c r="D567" s="151">
        <f t="shared" si="49"/>
        <v>1.00163</v>
      </c>
      <c r="E567" s="153">
        <f t="shared" si="51"/>
        <v>0.000558901756748886</v>
      </c>
      <c r="F567" s="153">
        <f t="shared" si="52"/>
        <v>-0.00838905679185487</v>
      </c>
      <c r="G567" s="153">
        <f t="shared" si="53"/>
        <v>-0.0361554603190581</v>
      </c>
      <c r="I567" s="71">
        <v>566</v>
      </c>
      <c r="J567" s="73">
        <f t="shared" si="50"/>
        <v>0.434</v>
      </c>
      <c r="K567" s="145">
        <v>0.001707</v>
      </c>
      <c r="L567" s="145">
        <v>0.00548411328128084</v>
      </c>
      <c r="M567" s="145">
        <v>0.00925177749425932</v>
      </c>
      <c r="N567" s="145">
        <v>0.0134879808903521</v>
      </c>
    </row>
    <row r="568" spans="1:14">
      <c r="A568" s="150">
        <v>42517</v>
      </c>
      <c r="B568" s="151">
        <v>-0.0559</v>
      </c>
      <c r="C568" s="152">
        <f t="shared" si="48"/>
        <v>-0.000559</v>
      </c>
      <c r="D568" s="151">
        <f t="shared" si="49"/>
        <v>0.999441</v>
      </c>
      <c r="E568" s="153">
        <f t="shared" si="51"/>
        <v>-0.00510620562208053</v>
      </c>
      <c r="F568" s="153">
        <f t="shared" si="52"/>
        <v>-0.00404326014904155</v>
      </c>
      <c r="G568" s="153">
        <f t="shared" si="53"/>
        <v>-0.032664329011401</v>
      </c>
      <c r="I568" s="71">
        <v>567</v>
      </c>
      <c r="J568" s="73">
        <f t="shared" si="50"/>
        <v>0.433</v>
      </c>
      <c r="K568" s="145">
        <v>0.001755</v>
      </c>
      <c r="L568" s="145">
        <v>0.00550788574473549</v>
      </c>
      <c r="M568" s="145">
        <v>0.00928113887316795</v>
      </c>
      <c r="N568" s="145">
        <v>0.0135260758912372</v>
      </c>
    </row>
    <row r="569" spans="1:14">
      <c r="A569" s="150">
        <v>42520</v>
      </c>
      <c r="B569" s="151">
        <v>0.1375</v>
      </c>
      <c r="C569" s="152">
        <f t="shared" si="48"/>
        <v>0.001375</v>
      </c>
      <c r="D569" s="151">
        <f t="shared" si="49"/>
        <v>1.001375</v>
      </c>
      <c r="E569" s="153">
        <f t="shared" si="51"/>
        <v>-0.00664379355865197</v>
      </c>
      <c r="F569" s="153">
        <f t="shared" si="52"/>
        <v>-0.00923860463741899</v>
      </c>
      <c r="G569" s="153">
        <f t="shared" si="53"/>
        <v>-0.0296992857602986</v>
      </c>
      <c r="I569" s="71">
        <v>568</v>
      </c>
      <c r="J569" s="73">
        <f t="shared" si="50"/>
        <v>0.432</v>
      </c>
      <c r="K569" s="145">
        <v>0.001774</v>
      </c>
      <c r="L569" s="145">
        <v>0.00551087455805033</v>
      </c>
      <c r="M569" s="145">
        <v>0.00930383163341619</v>
      </c>
      <c r="N569" s="145">
        <v>0.0135695507194225</v>
      </c>
    </row>
    <row r="570" spans="1:14">
      <c r="A570" s="150">
        <v>42521</v>
      </c>
      <c r="B570" s="151">
        <v>3.3538</v>
      </c>
      <c r="C570" s="152">
        <f t="shared" si="48"/>
        <v>0.033538</v>
      </c>
      <c r="D570" s="151">
        <f t="shared" si="49"/>
        <v>1.033538</v>
      </c>
      <c r="E570" s="153">
        <f t="shared" si="51"/>
        <v>0.0346026508141191</v>
      </c>
      <c r="F570" s="153">
        <f t="shared" si="52"/>
        <v>0.027069733170028</v>
      </c>
      <c r="G570" s="153">
        <f t="shared" si="53"/>
        <v>0.00406159036457554</v>
      </c>
      <c r="I570" s="71">
        <v>569</v>
      </c>
      <c r="J570" s="73">
        <f t="shared" si="50"/>
        <v>0.431</v>
      </c>
      <c r="K570" s="145">
        <v>0.001802</v>
      </c>
      <c r="L570" s="145">
        <v>0.00556081697190192</v>
      </c>
      <c r="M570" s="145">
        <v>0.00936530712336969</v>
      </c>
      <c r="N570" s="145">
        <v>0.0135937578822753</v>
      </c>
    </row>
    <row r="571" spans="1:14">
      <c r="A571" s="150">
        <v>42522</v>
      </c>
      <c r="B571" s="151">
        <v>-0.2843</v>
      </c>
      <c r="C571" s="152">
        <f t="shared" si="48"/>
        <v>-0.002843</v>
      </c>
      <c r="D571" s="151">
        <f t="shared" si="49"/>
        <v>0.997157</v>
      </c>
      <c r="E571" s="153">
        <f t="shared" si="51"/>
        <v>0.0331210755576175</v>
      </c>
      <c r="F571" s="153">
        <f t="shared" si="52"/>
        <v>0.0301545447600322</v>
      </c>
      <c r="G571" s="153">
        <f t="shared" si="53"/>
        <v>-0.016488299256606</v>
      </c>
      <c r="I571" s="71">
        <v>570</v>
      </c>
      <c r="J571" s="73">
        <f t="shared" si="50"/>
        <v>0.43</v>
      </c>
      <c r="K571" s="145">
        <v>0.001806</v>
      </c>
      <c r="L571" s="145">
        <v>0.00562661713915058</v>
      </c>
      <c r="M571" s="145">
        <v>0.00942060041846449</v>
      </c>
      <c r="N571" s="145">
        <v>0.0138660674495754</v>
      </c>
    </row>
    <row r="572" spans="1:14">
      <c r="A572" s="150">
        <v>42523</v>
      </c>
      <c r="B572" s="151">
        <v>0.2073</v>
      </c>
      <c r="C572" s="152">
        <f t="shared" si="48"/>
        <v>0.002073</v>
      </c>
      <c r="D572" s="151">
        <f t="shared" si="49"/>
        <v>1.002073</v>
      </c>
      <c r="E572" s="153">
        <f t="shared" si="51"/>
        <v>0.0335780034017035</v>
      </c>
      <c r="F572" s="153">
        <f t="shared" si="52"/>
        <v>0.0341556719635414</v>
      </c>
      <c r="G572" s="153">
        <f t="shared" si="53"/>
        <v>-0.0131972267817513</v>
      </c>
      <c r="I572" s="71">
        <v>571</v>
      </c>
      <c r="J572" s="73">
        <f t="shared" si="50"/>
        <v>0.429</v>
      </c>
      <c r="K572" s="145">
        <v>0.001835</v>
      </c>
      <c r="L572" s="145">
        <v>0.0056460112648089</v>
      </c>
      <c r="M572" s="145">
        <v>0.00973517822546266</v>
      </c>
      <c r="N572" s="145">
        <v>0.0139677167382377</v>
      </c>
    </row>
    <row r="573" spans="1:14">
      <c r="A573" s="150">
        <v>42524</v>
      </c>
      <c r="B573" s="151">
        <v>0.7018</v>
      </c>
      <c r="C573" s="152">
        <f t="shared" si="48"/>
        <v>0.007018</v>
      </c>
      <c r="D573" s="151">
        <f t="shared" si="49"/>
        <v>1.007018</v>
      </c>
      <c r="E573" s="153">
        <f t="shared" si="51"/>
        <v>0.0414138041460943</v>
      </c>
      <c r="F573" s="153">
        <f t="shared" si="52"/>
        <v>0.0360961311244512</v>
      </c>
      <c r="G573" s="153">
        <f t="shared" si="53"/>
        <v>-0.00765021876544048</v>
      </c>
      <c r="I573" s="71">
        <v>572</v>
      </c>
      <c r="J573" s="73">
        <f t="shared" si="50"/>
        <v>0.428</v>
      </c>
      <c r="K573" s="145">
        <v>0.001837</v>
      </c>
      <c r="L573" s="145">
        <v>0.00579503455677188</v>
      </c>
      <c r="M573" s="145">
        <v>0.00980256001740298</v>
      </c>
      <c r="N573" s="145">
        <v>0.0140317259264091</v>
      </c>
    </row>
    <row r="574" spans="1:14">
      <c r="A574" s="150">
        <v>42527</v>
      </c>
      <c r="B574" s="151">
        <v>-0.3304</v>
      </c>
      <c r="C574" s="152">
        <f t="shared" si="48"/>
        <v>-0.003304</v>
      </c>
      <c r="D574" s="151">
        <f t="shared" si="49"/>
        <v>0.996696</v>
      </c>
      <c r="E574" s="153">
        <f t="shared" si="51"/>
        <v>0.03654771982244</v>
      </c>
      <c r="F574" s="153">
        <f t="shared" si="52"/>
        <v>0.0296611107582478</v>
      </c>
      <c r="G574" s="153">
        <f t="shared" si="53"/>
        <v>0.0154744076301525</v>
      </c>
      <c r="I574" s="71">
        <v>573</v>
      </c>
      <c r="J574" s="73">
        <f t="shared" si="50"/>
        <v>0.427</v>
      </c>
      <c r="K574" s="145">
        <v>0.001911</v>
      </c>
      <c r="L574" s="145">
        <v>0.00586173121038969</v>
      </c>
      <c r="M574" s="145">
        <v>0.00983983916478692</v>
      </c>
      <c r="N574" s="145">
        <v>0.01406308249463</v>
      </c>
    </row>
    <row r="575" spans="1:14">
      <c r="A575" s="150">
        <v>42528</v>
      </c>
      <c r="B575" s="151">
        <v>-0.0546</v>
      </c>
      <c r="C575" s="152">
        <f t="shared" si="48"/>
        <v>-0.000546</v>
      </c>
      <c r="D575" s="151">
        <f t="shared" si="49"/>
        <v>0.999454</v>
      </c>
      <c r="E575" s="153">
        <f t="shared" si="51"/>
        <v>0.00236446532920565</v>
      </c>
      <c r="F575" s="153">
        <f t="shared" si="52"/>
        <v>0.0370489329114736</v>
      </c>
      <c r="G575" s="153">
        <f t="shared" si="53"/>
        <v>0.0363527702450237</v>
      </c>
      <c r="I575" s="71">
        <v>574</v>
      </c>
      <c r="J575" s="73">
        <f t="shared" si="50"/>
        <v>0.426</v>
      </c>
      <c r="K575" s="145">
        <v>0.001912</v>
      </c>
      <c r="L575" s="145">
        <v>0.00586950489882243</v>
      </c>
      <c r="M575" s="145">
        <v>0.00987754123716766</v>
      </c>
      <c r="N575" s="145">
        <v>0.0141178048308783</v>
      </c>
    </row>
    <row r="576" spans="1:14">
      <c r="A576" s="150">
        <v>42529</v>
      </c>
      <c r="B576" s="151">
        <v>-0.4113</v>
      </c>
      <c r="C576" s="152">
        <f t="shared" si="48"/>
        <v>-0.004113</v>
      </c>
      <c r="D576" s="151">
        <f t="shared" si="49"/>
        <v>0.995887</v>
      </c>
      <c r="E576" s="153">
        <f t="shared" si="51"/>
        <v>0.00108783299250437</v>
      </c>
      <c r="F576" s="153">
        <f t="shared" si="52"/>
        <v>0.0342449387488608</v>
      </c>
      <c r="G576" s="153">
        <f t="shared" si="53"/>
        <v>0.0309139784515922</v>
      </c>
      <c r="I576" s="71">
        <v>575</v>
      </c>
      <c r="J576" s="73">
        <f t="shared" si="50"/>
        <v>0.425</v>
      </c>
      <c r="K576" s="145">
        <v>0.001915</v>
      </c>
      <c r="L576" s="145">
        <v>0.00589984256835785</v>
      </c>
      <c r="M576" s="145">
        <v>0.00989951181383497</v>
      </c>
      <c r="N576" s="145">
        <v>0.0143090071176861</v>
      </c>
    </row>
    <row r="577" spans="1:14">
      <c r="A577" s="150">
        <v>42534</v>
      </c>
      <c r="B577" s="151">
        <v>-3.0861</v>
      </c>
      <c r="C577" s="152">
        <f t="shared" si="48"/>
        <v>-0.030861</v>
      </c>
      <c r="D577" s="151">
        <f t="shared" si="49"/>
        <v>0.969139</v>
      </c>
      <c r="E577" s="153">
        <f t="shared" si="51"/>
        <v>-0.0318137886376315</v>
      </c>
      <c r="F577" s="153">
        <f t="shared" si="52"/>
        <v>0.000695971260976203</v>
      </c>
      <c r="G577" s="153">
        <f t="shared" si="53"/>
        <v>-0.00534022441583426</v>
      </c>
      <c r="I577" s="71">
        <v>576</v>
      </c>
      <c r="J577" s="73">
        <f t="shared" si="50"/>
        <v>0.424</v>
      </c>
      <c r="K577" s="145">
        <v>0.00193</v>
      </c>
      <c r="L577" s="145">
        <v>0.00591210741010251</v>
      </c>
      <c r="M577" s="145">
        <v>0.00995019889186977</v>
      </c>
      <c r="N577" s="145">
        <v>0.0144636241431133</v>
      </c>
    </row>
    <row r="578" spans="1:14">
      <c r="A578" s="150">
        <v>42535</v>
      </c>
      <c r="B578" s="151">
        <v>0.3144</v>
      </c>
      <c r="C578" s="152">
        <f t="shared" si="48"/>
        <v>0.003144</v>
      </c>
      <c r="D578" s="151">
        <f t="shared" si="49"/>
        <v>1.003144</v>
      </c>
      <c r="E578" s="153">
        <f t="shared" si="51"/>
        <v>-0.0355384026791062</v>
      </c>
      <c r="F578" s="153">
        <f t="shared" si="52"/>
        <v>0.00440362101877056</v>
      </c>
      <c r="G578" s="153">
        <f t="shared" si="53"/>
        <v>-0.0045791294905988</v>
      </c>
      <c r="I578" s="71">
        <v>577</v>
      </c>
      <c r="J578" s="73">
        <f t="shared" si="50"/>
        <v>0.423</v>
      </c>
      <c r="K578" s="145">
        <v>0.001948</v>
      </c>
      <c r="L578" s="145">
        <v>0.00593442709558967</v>
      </c>
      <c r="M578" s="145">
        <v>0.0100951306170904</v>
      </c>
      <c r="N578" s="145">
        <v>0.0144891541862748</v>
      </c>
    </row>
    <row r="579" spans="1:14">
      <c r="A579" s="150">
        <v>42536</v>
      </c>
      <c r="B579" s="151">
        <v>1.3129</v>
      </c>
      <c r="C579" s="152">
        <f t="shared" ref="C579:C642" si="54">B579/100</f>
        <v>0.013129</v>
      </c>
      <c r="D579" s="151">
        <f t="shared" ref="D579:D642" si="55">C579+1</f>
        <v>1.013129</v>
      </c>
      <c r="E579" s="153">
        <f t="shared" si="51"/>
        <v>-0.0196368665750442</v>
      </c>
      <c r="F579" s="153">
        <f t="shared" si="52"/>
        <v>0.0161931705496206</v>
      </c>
      <c r="G579" s="153">
        <f t="shared" si="53"/>
        <v>0.0134760533005578</v>
      </c>
      <c r="I579" s="71">
        <v>578</v>
      </c>
      <c r="J579" s="73">
        <f t="shared" ref="J579:J642" si="56">1-I579/COUNT($I$2:$I$2000)</f>
        <v>0.422</v>
      </c>
      <c r="K579" s="145">
        <v>0.001972</v>
      </c>
      <c r="L579" s="145">
        <v>0.00596687671160634</v>
      </c>
      <c r="M579" s="145">
        <v>0.0101658750337636</v>
      </c>
      <c r="N579" s="145">
        <v>0.0145509066201648</v>
      </c>
    </row>
    <row r="580" spans="1:14">
      <c r="A580" s="150">
        <v>42537</v>
      </c>
      <c r="B580" s="151">
        <v>-0.6961</v>
      </c>
      <c r="C580" s="152">
        <f t="shared" si="54"/>
        <v>-0.006961</v>
      </c>
      <c r="D580" s="151">
        <f t="shared" si="55"/>
        <v>0.993039</v>
      </c>
      <c r="E580" s="153">
        <f t="shared" si="51"/>
        <v>-0.0259293317619572</v>
      </c>
      <c r="F580" s="153">
        <f t="shared" si="52"/>
        <v>-0.0236261754387123</v>
      </c>
      <c r="G580" s="153">
        <f t="shared" si="53"/>
        <v>-0.000203405740033635</v>
      </c>
      <c r="I580" s="71">
        <v>579</v>
      </c>
      <c r="J580" s="73">
        <f t="shared" si="56"/>
        <v>0.421</v>
      </c>
      <c r="K580" s="145">
        <v>0.001991</v>
      </c>
      <c r="L580" s="145">
        <v>0.00596791812792818</v>
      </c>
      <c r="M580" s="145">
        <v>0.0102155127553045</v>
      </c>
      <c r="N580" s="145">
        <v>0.014889041564693</v>
      </c>
    </row>
    <row r="581" spans="1:14">
      <c r="A581" s="150">
        <v>42538</v>
      </c>
      <c r="B581" s="151">
        <v>0.5068</v>
      </c>
      <c r="C581" s="152">
        <f t="shared" si="54"/>
        <v>0.005068</v>
      </c>
      <c r="D581" s="151">
        <f t="shared" si="55"/>
        <v>1.005068</v>
      </c>
      <c r="E581" s="153">
        <f t="shared" si="51"/>
        <v>-0.0169494547226009</v>
      </c>
      <c r="F581" s="153">
        <f t="shared" si="52"/>
        <v>-0.0158800599061486</v>
      </c>
      <c r="G581" s="153">
        <f t="shared" si="53"/>
        <v>0.00788621415592905</v>
      </c>
      <c r="I581" s="71">
        <v>580</v>
      </c>
      <c r="J581" s="73">
        <f t="shared" si="56"/>
        <v>0.42</v>
      </c>
      <c r="K581" s="145">
        <v>0.002011</v>
      </c>
      <c r="L581" s="145">
        <v>0.00600747346560615</v>
      </c>
      <c r="M581" s="145">
        <v>0.0102235871830676</v>
      </c>
      <c r="N581" s="145">
        <v>0.0149514109031905</v>
      </c>
    </row>
    <row r="582" spans="1:14">
      <c r="A582" s="150">
        <v>42541</v>
      </c>
      <c r="B582" s="151">
        <v>0.0745</v>
      </c>
      <c r="C582" s="152">
        <f t="shared" si="54"/>
        <v>0.000745</v>
      </c>
      <c r="D582" s="151">
        <f t="shared" si="55"/>
        <v>1.000745</v>
      </c>
      <c r="E582" s="153">
        <f t="shared" si="51"/>
        <v>0.0151102348926531</v>
      </c>
      <c r="F582" s="153">
        <f t="shared" si="52"/>
        <v>-0.0171842675641183</v>
      </c>
      <c r="G582" s="153">
        <f t="shared" si="53"/>
        <v>0.0145509066201648</v>
      </c>
      <c r="I582" s="71">
        <v>581</v>
      </c>
      <c r="J582" s="73">
        <f t="shared" si="56"/>
        <v>0.419</v>
      </c>
      <c r="K582" s="145">
        <v>0.002024</v>
      </c>
      <c r="L582" s="145">
        <v>0.00607224337767653</v>
      </c>
      <c r="M582" s="145">
        <v>0.0102992611468296</v>
      </c>
      <c r="N582" s="145">
        <v>0.0154435236873225</v>
      </c>
    </row>
    <row r="583" spans="1:14">
      <c r="A583" s="150">
        <v>42542</v>
      </c>
      <c r="B583" s="151">
        <v>-0.2042</v>
      </c>
      <c r="C583" s="152">
        <f t="shared" si="54"/>
        <v>-0.002042</v>
      </c>
      <c r="D583" s="151">
        <f t="shared" si="55"/>
        <v>0.997958</v>
      </c>
      <c r="E583" s="153">
        <f t="shared" ref="E583:E646" si="57">PRODUCT(D579:D583)-1</f>
        <v>0.00986237249388155</v>
      </c>
      <c r="F583" s="153">
        <f t="shared" si="52"/>
        <v>-0.0260265231502838</v>
      </c>
      <c r="G583" s="153">
        <f t="shared" si="53"/>
        <v>0.0143090071176861</v>
      </c>
      <c r="I583" s="71">
        <v>582</v>
      </c>
      <c r="J583" s="73">
        <f t="shared" si="56"/>
        <v>0.418</v>
      </c>
      <c r="K583" s="145">
        <v>0.002057</v>
      </c>
      <c r="L583" s="145">
        <v>0.00608929803968228</v>
      </c>
      <c r="M583" s="145">
        <v>0.0103417854711747</v>
      </c>
      <c r="N583" s="145">
        <v>0.0154744076301525</v>
      </c>
    </row>
    <row r="584" spans="1:14">
      <c r="A584" s="150">
        <v>42543</v>
      </c>
      <c r="B584" s="151">
        <v>0.8899</v>
      </c>
      <c r="C584" s="152">
        <f t="shared" si="54"/>
        <v>0.008899</v>
      </c>
      <c r="D584" s="151">
        <f t="shared" si="55"/>
        <v>1.008899</v>
      </c>
      <c r="E584" s="153">
        <f t="shared" si="57"/>
        <v>0.0056460112648089</v>
      </c>
      <c r="F584" s="153">
        <f t="shared" si="52"/>
        <v>-0.0141017252801235</v>
      </c>
      <c r="G584" s="153">
        <f t="shared" si="53"/>
        <v>0.0181104003971881</v>
      </c>
      <c r="I584" s="71">
        <v>583</v>
      </c>
      <c r="J584" s="73">
        <f t="shared" si="56"/>
        <v>0.417</v>
      </c>
      <c r="K584" s="145">
        <v>0.002073</v>
      </c>
      <c r="L584" s="145">
        <v>0.00616851474916458</v>
      </c>
      <c r="M584" s="145">
        <v>0.0103678192476775</v>
      </c>
      <c r="N584" s="145">
        <v>0.0156046041293814</v>
      </c>
    </row>
    <row r="585" spans="1:14">
      <c r="A585" s="150">
        <v>42544</v>
      </c>
      <c r="B585" s="151">
        <v>-0.5311</v>
      </c>
      <c r="C585" s="152">
        <f t="shared" si="54"/>
        <v>-0.005311</v>
      </c>
      <c r="D585" s="151">
        <f t="shared" si="55"/>
        <v>0.994689</v>
      </c>
      <c r="E585" s="153">
        <f t="shared" si="57"/>
        <v>0.00731695864813142</v>
      </c>
      <c r="F585" s="153">
        <f t="shared" si="52"/>
        <v>-0.018802096962102</v>
      </c>
      <c r="G585" s="153">
        <f t="shared" si="53"/>
        <v>0.00974969819346261</v>
      </c>
      <c r="I585" s="71">
        <v>584</v>
      </c>
      <c r="J585" s="73">
        <f t="shared" si="56"/>
        <v>0.416</v>
      </c>
      <c r="K585" s="145">
        <v>0.002073</v>
      </c>
      <c r="L585" s="145">
        <v>0.00624001561827825</v>
      </c>
      <c r="M585" s="145">
        <v>0.0105718981601526</v>
      </c>
      <c r="N585" s="145">
        <v>0.0158529050634781</v>
      </c>
    </row>
    <row r="586" spans="1:14">
      <c r="A586" s="150">
        <v>42545</v>
      </c>
      <c r="B586" s="151">
        <v>-1.2883</v>
      </c>
      <c r="C586" s="152">
        <f t="shared" si="54"/>
        <v>-0.012883</v>
      </c>
      <c r="D586" s="151">
        <f t="shared" si="55"/>
        <v>0.987117</v>
      </c>
      <c r="E586" s="153">
        <f t="shared" si="57"/>
        <v>-0.0106742088397331</v>
      </c>
      <c r="F586" s="153">
        <f t="shared" si="52"/>
        <v>-0.0274427415429053</v>
      </c>
      <c r="G586" s="153">
        <f t="shared" si="53"/>
        <v>0.00444113860014572</v>
      </c>
      <c r="I586" s="71">
        <v>585</v>
      </c>
      <c r="J586" s="73">
        <f t="shared" si="56"/>
        <v>0.415</v>
      </c>
      <c r="K586" s="145">
        <v>0.002082</v>
      </c>
      <c r="L586" s="145">
        <v>0.00633984418316191</v>
      </c>
      <c r="M586" s="145">
        <v>0.0107333610525138</v>
      </c>
      <c r="N586" s="145">
        <v>0.0159293094406061</v>
      </c>
    </row>
    <row r="587" spans="1:14">
      <c r="A587" s="150">
        <v>42548</v>
      </c>
      <c r="B587" s="151">
        <v>1.41</v>
      </c>
      <c r="C587" s="152">
        <f t="shared" si="54"/>
        <v>0.0141</v>
      </c>
      <c r="D587" s="151">
        <f t="shared" si="55"/>
        <v>1.0141</v>
      </c>
      <c r="E587" s="153">
        <f t="shared" si="57"/>
        <v>0.002528401156765</v>
      </c>
      <c r="F587" s="153">
        <f t="shared" si="52"/>
        <v>0.0176768407847996</v>
      </c>
      <c r="G587" s="153">
        <f t="shared" si="53"/>
        <v>0.0200450823557763</v>
      </c>
      <c r="I587" s="71">
        <v>586</v>
      </c>
      <c r="J587" s="73">
        <f t="shared" si="56"/>
        <v>0.414</v>
      </c>
      <c r="K587" s="145">
        <v>0.002168</v>
      </c>
      <c r="L587" s="145">
        <v>0.00636974582937122</v>
      </c>
      <c r="M587" s="145">
        <v>0.0107976982579809</v>
      </c>
      <c r="N587" s="145">
        <v>0.0159679276958866</v>
      </c>
    </row>
    <row r="588" spans="1:14">
      <c r="A588" s="150">
        <v>42549</v>
      </c>
      <c r="B588" s="151">
        <v>0.5081</v>
      </c>
      <c r="C588" s="152">
        <f t="shared" si="54"/>
        <v>0.005081</v>
      </c>
      <c r="D588" s="151">
        <f t="shared" si="55"/>
        <v>1.005081</v>
      </c>
      <c r="E588" s="153">
        <f t="shared" si="57"/>
        <v>0.0096840227374726</v>
      </c>
      <c r="F588" s="153">
        <f t="shared" ref="F588:F651" si="58">PRODUCT(D579:D588)-1</f>
        <v>0.0196419026708299</v>
      </c>
      <c r="G588" s="153">
        <f t="shared" si="53"/>
        <v>0.0235595293863256</v>
      </c>
      <c r="I588" s="71">
        <v>587</v>
      </c>
      <c r="J588" s="73">
        <f t="shared" si="56"/>
        <v>0.413</v>
      </c>
      <c r="K588" s="145">
        <v>0.002171</v>
      </c>
      <c r="L588" s="145">
        <v>0.00643125921754528</v>
      </c>
      <c r="M588" s="145">
        <v>0.0111480734723832</v>
      </c>
      <c r="N588" s="145">
        <v>0.0161045508689146</v>
      </c>
    </row>
    <row r="589" spans="1:14">
      <c r="A589" s="150">
        <v>42550</v>
      </c>
      <c r="B589" s="151">
        <v>0.4779</v>
      </c>
      <c r="C589" s="152">
        <f t="shared" si="54"/>
        <v>0.004779</v>
      </c>
      <c r="D589" s="151">
        <f t="shared" si="55"/>
        <v>1.004779</v>
      </c>
      <c r="E589" s="153">
        <f t="shared" si="57"/>
        <v>0.00556081697190192</v>
      </c>
      <c r="F589" s="153">
        <f t="shared" si="58"/>
        <v>0.0112382246719755</v>
      </c>
      <c r="G589" s="153">
        <f t="shared" si="53"/>
        <v>0.029026346104736</v>
      </c>
      <c r="I589" s="71">
        <v>588</v>
      </c>
      <c r="J589" s="73">
        <f t="shared" si="56"/>
        <v>0.412</v>
      </c>
      <c r="K589" s="145">
        <v>0.002176</v>
      </c>
      <c r="L589" s="145">
        <v>0.00657323247985486</v>
      </c>
      <c r="M589" s="145">
        <v>0.0111966770721319</v>
      </c>
      <c r="N589" s="145">
        <v>0.0161665184377162</v>
      </c>
    </row>
    <row r="590" spans="1:14">
      <c r="A590" s="150">
        <v>42551</v>
      </c>
      <c r="B590" s="151">
        <v>0.0803</v>
      </c>
      <c r="C590" s="152">
        <f t="shared" si="54"/>
        <v>0.000803</v>
      </c>
      <c r="D590" s="151">
        <f t="shared" si="55"/>
        <v>1.000803</v>
      </c>
      <c r="E590" s="153">
        <f t="shared" si="57"/>
        <v>0.0117416421694925</v>
      </c>
      <c r="F590" s="153">
        <f t="shared" si="58"/>
        <v>0.0191445139278392</v>
      </c>
      <c r="G590" s="153">
        <f t="shared" si="53"/>
        <v>0.0284385512526859</v>
      </c>
      <c r="I590" s="71">
        <v>589</v>
      </c>
      <c r="J590" s="73">
        <f t="shared" si="56"/>
        <v>0.411</v>
      </c>
      <c r="K590" s="145">
        <v>0.002204</v>
      </c>
      <c r="L590" s="145">
        <v>0.00662251716593487</v>
      </c>
      <c r="M590" s="145">
        <v>0.0112382246719755</v>
      </c>
      <c r="N590" s="145">
        <v>0.0162840510356714</v>
      </c>
    </row>
    <row r="591" spans="1:14">
      <c r="A591" s="150">
        <v>42552</v>
      </c>
      <c r="B591" s="151">
        <v>0.0088</v>
      </c>
      <c r="C591" s="152">
        <f t="shared" si="54"/>
        <v>8.8e-5</v>
      </c>
      <c r="D591" s="151">
        <f t="shared" si="55"/>
        <v>1.000088</v>
      </c>
      <c r="E591" s="153">
        <f t="shared" si="57"/>
        <v>0.0250362170178444</v>
      </c>
      <c r="F591" s="153">
        <f t="shared" si="58"/>
        <v>0.0140947663691058</v>
      </c>
      <c r="G591" s="153">
        <f t="shared" si="53"/>
        <v>-0.00484640734525887</v>
      </c>
      <c r="I591" s="71">
        <v>590</v>
      </c>
      <c r="J591" s="73">
        <f t="shared" si="56"/>
        <v>0.41</v>
      </c>
      <c r="K591" s="145">
        <v>0.002204</v>
      </c>
      <c r="L591" s="145">
        <v>0.00672319279756772</v>
      </c>
      <c r="M591" s="145">
        <v>0.0113556805453439</v>
      </c>
      <c r="N591" s="145">
        <v>0.0162971020118787</v>
      </c>
    </row>
    <row r="592" spans="1:14">
      <c r="A592" s="150">
        <v>42555</v>
      </c>
      <c r="B592" s="151">
        <v>1.6009</v>
      </c>
      <c r="C592" s="152">
        <f t="shared" si="54"/>
        <v>0.016009</v>
      </c>
      <c r="D592" s="151">
        <f t="shared" si="55"/>
        <v>1.016009</v>
      </c>
      <c r="E592" s="153">
        <f t="shared" si="57"/>
        <v>0.0269658039799654</v>
      </c>
      <c r="F592" s="153">
        <f t="shared" si="58"/>
        <v>0.0295623855067062</v>
      </c>
      <c r="G592" s="153">
        <f t="shared" si="53"/>
        <v>0.0139677167382377</v>
      </c>
      <c r="I592" s="71">
        <v>591</v>
      </c>
      <c r="J592" s="73">
        <f t="shared" si="56"/>
        <v>0.409</v>
      </c>
      <c r="K592" s="145">
        <v>0.00221</v>
      </c>
      <c r="L592" s="145">
        <v>0.00672973290368017</v>
      </c>
      <c r="M592" s="145">
        <v>0.0114072071554885</v>
      </c>
      <c r="N592" s="145">
        <v>0.0163294130543554</v>
      </c>
    </row>
    <row r="593" spans="1:14">
      <c r="A593" s="150">
        <v>42556</v>
      </c>
      <c r="B593" s="151">
        <v>0.0838</v>
      </c>
      <c r="C593" s="152">
        <f t="shared" si="54"/>
        <v>0.000838</v>
      </c>
      <c r="D593" s="151">
        <f t="shared" si="55"/>
        <v>1.000838</v>
      </c>
      <c r="E593" s="153">
        <f t="shared" si="57"/>
        <v>0.0226304161790947</v>
      </c>
      <c r="F593" s="153">
        <f t="shared" si="58"/>
        <v>0.0325335923814041</v>
      </c>
      <c r="G593" s="153">
        <f t="shared" si="53"/>
        <v>0.0127180571523875</v>
      </c>
      <c r="I593" s="71">
        <v>592</v>
      </c>
      <c r="J593" s="73">
        <f t="shared" si="56"/>
        <v>0.408</v>
      </c>
      <c r="K593" s="145">
        <v>0.002298</v>
      </c>
      <c r="L593" s="145">
        <v>0.00673270269956716</v>
      </c>
      <c r="M593" s="145">
        <v>0.011526413000718</v>
      </c>
      <c r="N593" s="145">
        <v>0.0163567891069041</v>
      </c>
    </row>
    <row r="594" spans="1:14">
      <c r="A594" s="150">
        <v>42557</v>
      </c>
      <c r="B594" s="151">
        <v>0.2937</v>
      </c>
      <c r="C594" s="152">
        <f t="shared" si="54"/>
        <v>0.002937</v>
      </c>
      <c r="D594" s="151">
        <f t="shared" si="55"/>
        <v>1.002937</v>
      </c>
      <c r="E594" s="153">
        <f t="shared" si="57"/>
        <v>0.0207556902676236</v>
      </c>
      <c r="F594" s="153">
        <f t="shared" si="58"/>
        <v>0.0264319258342294</v>
      </c>
      <c r="G594" s="153">
        <f t="shared" si="53"/>
        <v>0.00861395733367609</v>
      </c>
      <c r="I594" s="71">
        <v>593</v>
      </c>
      <c r="J594" s="73">
        <f t="shared" si="56"/>
        <v>0.407</v>
      </c>
      <c r="K594" s="145">
        <v>0.002323</v>
      </c>
      <c r="L594" s="145">
        <v>0.00674179623547921</v>
      </c>
      <c r="M594" s="145">
        <v>0.0116278434768102</v>
      </c>
      <c r="N594" s="145">
        <v>0.0163820376232593</v>
      </c>
    </row>
    <row r="595" spans="1:14">
      <c r="A595" s="150">
        <v>42558</v>
      </c>
      <c r="B595" s="151">
        <v>-0.2129</v>
      </c>
      <c r="C595" s="152">
        <f t="shared" si="54"/>
        <v>-0.002129</v>
      </c>
      <c r="D595" s="151">
        <f t="shared" si="55"/>
        <v>0.997871</v>
      </c>
      <c r="E595" s="153">
        <f t="shared" si="57"/>
        <v>0.0177652359186009</v>
      </c>
      <c r="F595" s="153">
        <f t="shared" si="58"/>
        <v>0.0297154711313063</v>
      </c>
      <c r="G595" s="153">
        <f t="shared" si="53"/>
        <v>0.00980300735481299</v>
      </c>
      <c r="I595" s="71">
        <v>594</v>
      </c>
      <c r="J595" s="73">
        <f t="shared" si="56"/>
        <v>0.406</v>
      </c>
      <c r="K595" s="145">
        <v>0.002339</v>
      </c>
      <c r="L595" s="145">
        <v>0.00688673147677288</v>
      </c>
      <c r="M595" s="145">
        <v>0.0116438377836008</v>
      </c>
      <c r="N595" s="145">
        <v>0.0164081573586732</v>
      </c>
    </row>
    <row r="596" spans="1:14">
      <c r="A596" s="150">
        <v>42559</v>
      </c>
      <c r="B596" s="151">
        <v>-0.5506</v>
      </c>
      <c r="C596" s="152">
        <f t="shared" si="54"/>
        <v>-0.005506</v>
      </c>
      <c r="D596" s="151">
        <f t="shared" si="55"/>
        <v>0.994494</v>
      </c>
      <c r="E596" s="153">
        <f t="shared" si="57"/>
        <v>0.0120723581621149</v>
      </c>
      <c r="F596" s="153">
        <f t="shared" si="58"/>
        <v>0.0374108213588231</v>
      </c>
      <c r="G596" s="153">
        <f t="shared" si="53"/>
        <v>0.00479164823625444</v>
      </c>
      <c r="I596" s="71">
        <v>595</v>
      </c>
      <c r="J596" s="73">
        <f t="shared" si="56"/>
        <v>0.405</v>
      </c>
      <c r="K596" s="145">
        <v>0.002377</v>
      </c>
      <c r="L596" s="145">
        <v>0.0069834975775358</v>
      </c>
      <c r="M596" s="145">
        <v>0.0117627420442585</v>
      </c>
      <c r="N596" s="145">
        <v>0.016497692686898</v>
      </c>
    </row>
    <row r="597" spans="1:14">
      <c r="A597" s="150">
        <v>42562</v>
      </c>
      <c r="B597" s="151">
        <v>0.3461</v>
      </c>
      <c r="C597" s="152">
        <f t="shared" si="54"/>
        <v>0.003461</v>
      </c>
      <c r="D597" s="151">
        <f t="shared" si="55"/>
        <v>1.003461</v>
      </c>
      <c r="E597" s="153">
        <f t="shared" si="57"/>
        <v>-0.000427023192005271</v>
      </c>
      <c r="F597" s="153">
        <f t="shared" si="58"/>
        <v>0.0265272657642697</v>
      </c>
      <c r="G597" s="153">
        <f t="shared" si="53"/>
        <v>0.0124333705840118</v>
      </c>
      <c r="I597" s="71">
        <v>596</v>
      </c>
      <c r="J597" s="73">
        <f t="shared" si="56"/>
        <v>0.404</v>
      </c>
      <c r="K597" s="145">
        <v>0.002407</v>
      </c>
      <c r="L597" s="145">
        <v>0.00704251424295399</v>
      </c>
      <c r="M597" s="145">
        <v>0.0118239247160248</v>
      </c>
      <c r="N597" s="145">
        <v>0.0167474497478728</v>
      </c>
    </row>
    <row r="598" spans="1:14">
      <c r="A598" s="150">
        <v>42563</v>
      </c>
      <c r="B598" s="151">
        <v>2.1806</v>
      </c>
      <c r="C598" s="152">
        <f t="shared" si="54"/>
        <v>0.021806</v>
      </c>
      <c r="D598" s="151">
        <f t="shared" si="55"/>
        <v>1.021806</v>
      </c>
      <c r="E598" s="153">
        <f t="shared" si="57"/>
        <v>0.0205144740110488</v>
      </c>
      <c r="F598" s="153">
        <f t="shared" si="58"/>
        <v>0.0436091412747086</v>
      </c>
      <c r="G598" s="153">
        <f t="shared" si="53"/>
        <v>0.0674531647812824</v>
      </c>
      <c r="I598" s="71">
        <v>597</v>
      </c>
      <c r="J598" s="73">
        <f t="shared" si="56"/>
        <v>0.403</v>
      </c>
      <c r="K598" s="145">
        <v>0.002409</v>
      </c>
      <c r="L598" s="145">
        <v>0.0070818223768625</v>
      </c>
      <c r="M598" s="145">
        <v>0.0118339396033342</v>
      </c>
      <c r="N598" s="145">
        <v>0.0167994593637526</v>
      </c>
    </row>
    <row r="599" spans="1:14">
      <c r="A599" s="150">
        <v>42564</v>
      </c>
      <c r="B599" s="151">
        <v>0.2959</v>
      </c>
      <c r="C599" s="152">
        <f t="shared" si="54"/>
        <v>0.002959</v>
      </c>
      <c r="D599" s="151">
        <f t="shared" si="55"/>
        <v>1.002959</v>
      </c>
      <c r="E599" s="153">
        <f t="shared" si="57"/>
        <v>0.020536859583052</v>
      </c>
      <c r="F599" s="153">
        <f t="shared" si="58"/>
        <v>0.0417188065472511</v>
      </c>
      <c r="G599" s="153">
        <f t="shared" ref="G599:G662" si="59">PRODUCT(D579:D599)-1</f>
        <v>0.0672563048733483</v>
      </c>
      <c r="I599" s="71">
        <v>598</v>
      </c>
      <c r="J599" s="73">
        <f t="shared" si="56"/>
        <v>0.402</v>
      </c>
      <c r="K599" s="145">
        <v>0.002437</v>
      </c>
      <c r="L599" s="145">
        <v>0.00708408246300962</v>
      </c>
      <c r="M599" s="145">
        <v>0.0121173755878548</v>
      </c>
      <c r="N599" s="145">
        <v>0.0168563153848398</v>
      </c>
    </row>
    <row r="600" spans="1:14">
      <c r="A600" s="150">
        <v>42565</v>
      </c>
      <c r="B600" s="151">
        <v>-0.186</v>
      </c>
      <c r="C600" s="152">
        <f t="shared" si="54"/>
        <v>-0.00186</v>
      </c>
      <c r="D600" s="151">
        <f t="shared" si="55"/>
        <v>0.99814</v>
      </c>
      <c r="E600" s="153">
        <f t="shared" si="57"/>
        <v>0.0208119697077354</v>
      </c>
      <c r="F600" s="153">
        <f t="shared" si="58"/>
        <v>0.0389469351781251</v>
      </c>
      <c r="G600" s="153">
        <f t="shared" si="59"/>
        <v>0.0514665044098865</v>
      </c>
      <c r="I600" s="71">
        <v>599</v>
      </c>
      <c r="J600" s="73">
        <f t="shared" si="56"/>
        <v>0.401</v>
      </c>
      <c r="K600" s="145">
        <v>0.00248</v>
      </c>
      <c r="L600" s="145">
        <v>0.00714240463397431</v>
      </c>
      <c r="M600" s="145">
        <v>0.0121440011346625</v>
      </c>
      <c r="N600" s="145">
        <v>0.0169528628700313</v>
      </c>
    </row>
    <row r="601" spans="1:14">
      <c r="A601" s="150">
        <v>42566</v>
      </c>
      <c r="B601" s="151">
        <v>-0.0148</v>
      </c>
      <c r="C601" s="152">
        <f t="shared" si="54"/>
        <v>-0.000148</v>
      </c>
      <c r="D601" s="151">
        <f t="shared" si="55"/>
        <v>0.999852</v>
      </c>
      <c r="E601" s="153">
        <f t="shared" si="57"/>
        <v>0.026311762098332</v>
      </c>
      <c r="F601" s="153">
        <f t="shared" si="58"/>
        <v>0.0387017652763741</v>
      </c>
      <c r="G601" s="153">
        <f t="shared" si="59"/>
        <v>0.0586803613626798</v>
      </c>
      <c r="I601" s="71">
        <v>600</v>
      </c>
      <c r="J601" s="73">
        <f t="shared" si="56"/>
        <v>0.4</v>
      </c>
      <c r="K601" s="145">
        <v>0.002512</v>
      </c>
      <c r="L601" s="145">
        <v>0.00731695864813142</v>
      </c>
      <c r="M601" s="145">
        <v>0.012354169899182</v>
      </c>
      <c r="N601" s="145">
        <v>0.017056661976478</v>
      </c>
    </row>
    <row r="602" spans="1:14">
      <c r="A602" s="150">
        <v>42569</v>
      </c>
      <c r="B602" s="151">
        <v>-0.4351</v>
      </c>
      <c r="C602" s="152">
        <f t="shared" si="54"/>
        <v>-0.004351</v>
      </c>
      <c r="D602" s="151">
        <f t="shared" si="55"/>
        <v>0.995649</v>
      </c>
      <c r="E602" s="153">
        <f t="shared" si="57"/>
        <v>0.0183218676375487</v>
      </c>
      <c r="F602" s="153">
        <f t="shared" si="58"/>
        <v>0.0178870205831414</v>
      </c>
      <c r="G602" s="153">
        <f t="shared" si="59"/>
        <v>0.0487589328387632</v>
      </c>
      <c r="I602" s="71">
        <v>601</v>
      </c>
      <c r="J602" s="73">
        <f t="shared" si="56"/>
        <v>0.399</v>
      </c>
      <c r="K602" s="145">
        <v>0.002556</v>
      </c>
      <c r="L602" s="145">
        <v>0.00732826383294305</v>
      </c>
      <c r="M602" s="145">
        <v>0.0123838001167678</v>
      </c>
      <c r="N602" s="145">
        <v>0.0171639392866212</v>
      </c>
    </row>
    <row r="603" spans="1:14">
      <c r="A603" s="150">
        <v>42570</v>
      </c>
      <c r="B603" s="151">
        <v>-0.4227</v>
      </c>
      <c r="C603" s="152">
        <f t="shared" si="54"/>
        <v>-0.004227</v>
      </c>
      <c r="D603" s="151">
        <f t="shared" si="55"/>
        <v>0.995773</v>
      </c>
      <c r="E603" s="153">
        <f t="shared" si="57"/>
        <v>-0.00762236559283791</v>
      </c>
      <c r="F603" s="153">
        <f t="shared" si="58"/>
        <v>0.012735739597354</v>
      </c>
      <c r="G603" s="153">
        <f t="shared" si="59"/>
        <v>0.0435483852826184</v>
      </c>
      <c r="I603" s="71">
        <v>602</v>
      </c>
      <c r="J603" s="73">
        <f t="shared" si="56"/>
        <v>0.398</v>
      </c>
      <c r="K603" s="145">
        <v>0.00259</v>
      </c>
      <c r="L603" s="145">
        <v>0.00735426954576601</v>
      </c>
      <c r="M603" s="145">
        <v>0.0124106914659374</v>
      </c>
      <c r="N603" s="145">
        <v>0.017189107013778</v>
      </c>
    </row>
    <row r="604" spans="1:14">
      <c r="A604" s="150">
        <v>42571</v>
      </c>
      <c r="B604" s="151">
        <v>-0.3272</v>
      </c>
      <c r="C604" s="152">
        <f t="shared" si="54"/>
        <v>-0.003272</v>
      </c>
      <c r="D604" s="151">
        <f t="shared" si="55"/>
        <v>0.996728</v>
      </c>
      <c r="E604" s="153">
        <f t="shared" si="57"/>
        <v>-0.0137876276224831</v>
      </c>
      <c r="F604" s="153">
        <f t="shared" si="58"/>
        <v>0.00646607738810245</v>
      </c>
      <c r="G604" s="153">
        <f t="shared" si="59"/>
        <v>0.0422621943668715</v>
      </c>
      <c r="I604" s="71">
        <v>603</v>
      </c>
      <c r="J604" s="73">
        <f t="shared" si="56"/>
        <v>0.397</v>
      </c>
      <c r="K604" s="145">
        <v>0.002612</v>
      </c>
      <c r="L604" s="145">
        <v>0.00743429993842892</v>
      </c>
      <c r="M604" s="145">
        <v>0.0124180829631271</v>
      </c>
      <c r="N604" s="145">
        <v>0.0174499915269521</v>
      </c>
    </row>
    <row r="605" spans="1:14">
      <c r="A605" s="150">
        <v>42572</v>
      </c>
      <c r="B605" s="151">
        <v>0.4607</v>
      </c>
      <c r="C605" s="152">
        <f t="shared" si="54"/>
        <v>0.004607</v>
      </c>
      <c r="D605" s="151">
        <f t="shared" si="55"/>
        <v>1.004607</v>
      </c>
      <c r="E605" s="153">
        <f t="shared" si="57"/>
        <v>-0.00739790733057466</v>
      </c>
      <c r="F605" s="153">
        <f t="shared" si="58"/>
        <v>0.0132600973538959</v>
      </c>
      <c r="G605" s="153">
        <f t="shared" si="59"/>
        <v>0.0378282625875528</v>
      </c>
      <c r="I605" s="71">
        <v>604</v>
      </c>
      <c r="J605" s="73">
        <f t="shared" si="56"/>
        <v>0.396</v>
      </c>
      <c r="K605" s="145">
        <v>0.002631</v>
      </c>
      <c r="L605" s="145">
        <v>0.00752952424877074</v>
      </c>
      <c r="M605" s="145">
        <v>0.0124518563598621</v>
      </c>
      <c r="N605" s="145">
        <v>0.0174747706382816</v>
      </c>
    </row>
    <row r="606" spans="1:14">
      <c r="A606" s="150">
        <v>42573</v>
      </c>
      <c r="B606" s="151">
        <v>-0.8412</v>
      </c>
      <c r="C606" s="152">
        <f t="shared" si="54"/>
        <v>-0.008412</v>
      </c>
      <c r="D606" s="151">
        <f t="shared" si="55"/>
        <v>0.991588</v>
      </c>
      <c r="E606" s="153">
        <f t="shared" si="57"/>
        <v>-0.0156019852279236</v>
      </c>
      <c r="F606" s="153">
        <f t="shared" si="58"/>
        <v>0.0102992611468296</v>
      </c>
      <c r="G606" s="153">
        <f t="shared" si="59"/>
        <v>0.0345927734625255</v>
      </c>
      <c r="I606" s="71">
        <v>605</v>
      </c>
      <c r="J606" s="73">
        <f t="shared" si="56"/>
        <v>0.395</v>
      </c>
      <c r="K606" s="145">
        <v>0.002648</v>
      </c>
      <c r="L606" s="145">
        <v>0.00753096430938927</v>
      </c>
      <c r="M606" s="145">
        <v>0.012467905390888</v>
      </c>
      <c r="N606" s="145">
        <v>0.0174891908462707</v>
      </c>
    </row>
    <row r="607" spans="1:14">
      <c r="A607" s="150">
        <v>42576</v>
      </c>
      <c r="B607" s="151">
        <v>0.1774</v>
      </c>
      <c r="C607" s="152">
        <f t="shared" si="54"/>
        <v>0.001774</v>
      </c>
      <c r="D607" s="151">
        <f t="shared" si="55"/>
        <v>1.001774</v>
      </c>
      <c r="E607" s="153">
        <f t="shared" si="57"/>
        <v>-0.0095461986600881</v>
      </c>
      <c r="F607" s="153">
        <f t="shared" si="58"/>
        <v>0.00860076478916882</v>
      </c>
      <c r="G607" s="153">
        <f t="shared" si="59"/>
        <v>0.0499547075398841</v>
      </c>
      <c r="I607" s="71">
        <v>606</v>
      </c>
      <c r="J607" s="73">
        <f t="shared" si="56"/>
        <v>0.394</v>
      </c>
      <c r="K607" s="145">
        <v>0.002677</v>
      </c>
      <c r="L607" s="145">
        <v>0.00758709973571903</v>
      </c>
      <c r="M607" s="145">
        <v>0.0125169877275451</v>
      </c>
      <c r="N607" s="145">
        <v>0.0175355642953434</v>
      </c>
    </row>
    <row r="608" spans="1:14">
      <c r="A608" s="150">
        <v>42577</v>
      </c>
      <c r="B608" s="151">
        <v>1.1979</v>
      </c>
      <c r="C608" s="152">
        <f t="shared" si="54"/>
        <v>0.011979</v>
      </c>
      <c r="D608" s="151">
        <f t="shared" si="55"/>
        <v>1.011979</v>
      </c>
      <c r="E608" s="153">
        <f t="shared" si="57"/>
        <v>0.00657323247985486</v>
      </c>
      <c r="F608" s="153">
        <f t="shared" si="58"/>
        <v>-0.00109923669407119</v>
      </c>
      <c r="G608" s="153">
        <f t="shared" si="59"/>
        <v>0.0477587170708063</v>
      </c>
      <c r="I608" s="71">
        <v>607</v>
      </c>
      <c r="J608" s="73">
        <f t="shared" si="56"/>
        <v>0.393</v>
      </c>
      <c r="K608" s="145">
        <v>0.002693</v>
      </c>
      <c r="L608" s="145">
        <v>0.00771422845057534</v>
      </c>
      <c r="M608" s="145">
        <v>0.0125609141836038</v>
      </c>
      <c r="N608" s="145">
        <v>0.0181092142994128</v>
      </c>
    </row>
    <row r="609" spans="1:14">
      <c r="A609" s="150">
        <v>42578</v>
      </c>
      <c r="B609" s="151">
        <v>-1.5704</v>
      </c>
      <c r="C609" s="152">
        <f t="shared" si="54"/>
        <v>-0.015704</v>
      </c>
      <c r="D609" s="151">
        <f t="shared" si="55"/>
        <v>0.984296</v>
      </c>
      <c r="E609" s="153">
        <f t="shared" si="57"/>
        <v>-0.00598156524448867</v>
      </c>
      <c r="F609" s="153">
        <f t="shared" si="58"/>
        <v>-0.0196867212727811</v>
      </c>
      <c r="G609" s="153">
        <f t="shared" si="59"/>
        <v>0.0260911450698262</v>
      </c>
      <c r="I609" s="71">
        <v>608</v>
      </c>
      <c r="J609" s="73">
        <f t="shared" si="56"/>
        <v>0.392</v>
      </c>
      <c r="K609" s="145">
        <v>0.002723</v>
      </c>
      <c r="L609" s="145">
        <v>0.00780411608806153</v>
      </c>
      <c r="M609" s="145">
        <v>0.0125653853691552</v>
      </c>
      <c r="N609" s="145">
        <v>0.0181104003971881</v>
      </c>
    </row>
    <row r="610" spans="1:14">
      <c r="A610" s="150">
        <v>42579</v>
      </c>
      <c r="B610" s="151">
        <v>0.0899</v>
      </c>
      <c r="C610" s="152">
        <f t="shared" si="54"/>
        <v>0.000899</v>
      </c>
      <c r="D610" s="151">
        <f t="shared" si="55"/>
        <v>1.000899</v>
      </c>
      <c r="E610" s="153">
        <f t="shared" si="57"/>
        <v>-0.00965048289693737</v>
      </c>
      <c r="F610" s="153">
        <f t="shared" si="58"/>
        <v>-0.0169769968493451</v>
      </c>
      <c r="G610" s="153">
        <f t="shared" si="59"/>
        <v>0.0221288472482448</v>
      </c>
      <c r="I610" s="71">
        <v>609</v>
      </c>
      <c r="J610" s="73">
        <f t="shared" si="56"/>
        <v>0.391</v>
      </c>
      <c r="K610" s="145">
        <v>0.00274</v>
      </c>
      <c r="L610" s="145">
        <v>0.00788149348009015</v>
      </c>
      <c r="M610" s="145">
        <v>0.012681414340254</v>
      </c>
      <c r="N610" s="145">
        <v>0.0181375647383772</v>
      </c>
    </row>
    <row r="611" spans="1:14">
      <c r="A611" s="150">
        <v>42580</v>
      </c>
      <c r="B611" s="151">
        <v>-0.5342</v>
      </c>
      <c r="C611" s="152">
        <f t="shared" si="54"/>
        <v>-0.005342</v>
      </c>
      <c r="D611" s="151">
        <f t="shared" si="55"/>
        <v>0.994658</v>
      </c>
      <c r="E611" s="153">
        <f t="shared" si="57"/>
        <v>-0.00658431729438225</v>
      </c>
      <c r="F611" s="153">
        <f t="shared" si="58"/>
        <v>-0.0220835741011428</v>
      </c>
      <c r="G611" s="153">
        <f t="shared" si="59"/>
        <v>0.0158529050634781</v>
      </c>
      <c r="I611" s="71">
        <v>610</v>
      </c>
      <c r="J611" s="73">
        <f t="shared" si="56"/>
        <v>0.39</v>
      </c>
      <c r="K611" s="145">
        <v>0.002742</v>
      </c>
      <c r="L611" s="145">
        <v>0.00804741594441238</v>
      </c>
      <c r="M611" s="145">
        <v>0.0127257987933969</v>
      </c>
      <c r="N611" s="145">
        <v>0.0183874709833107</v>
      </c>
    </row>
    <row r="612" spans="1:14">
      <c r="A612" s="150">
        <v>42583</v>
      </c>
      <c r="B612" s="151">
        <v>-0.8465</v>
      </c>
      <c r="C612" s="152">
        <f t="shared" si="54"/>
        <v>-0.008465</v>
      </c>
      <c r="D612" s="151">
        <f t="shared" si="55"/>
        <v>0.991535</v>
      </c>
      <c r="E612" s="153">
        <f t="shared" si="57"/>
        <v>-0.0167378880351108</v>
      </c>
      <c r="F612" s="153">
        <f t="shared" si="58"/>
        <v>-0.0261243034908655</v>
      </c>
      <c r="G612" s="153">
        <f t="shared" si="59"/>
        <v>0.00716507969510283</v>
      </c>
      <c r="I612" s="71">
        <v>611</v>
      </c>
      <c r="J612" s="73">
        <f t="shared" si="56"/>
        <v>0.389</v>
      </c>
      <c r="K612" s="145">
        <v>0.002753</v>
      </c>
      <c r="L612" s="145">
        <v>0.00808993687528825</v>
      </c>
      <c r="M612" s="145">
        <v>0.0127314265608389</v>
      </c>
      <c r="N612" s="145">
        <v>0.0184354420714536</v>
      </c>
    </row>
    <row r="613" spans="1:14">
      <c r="A613" s="150">
        <v>42584</v>
      </c>
      <c r="B613" s="151">
        <v>0.3854</v>
      </c>
      <c r="C613" s="152">
        <f t="shared" si="54"/>
        <v>0.003854</v>
      </c>
      <c r="D613" s="151">
        <f t="shared" si="55"/>
        <v>1.003854</v>
      </c>
      <c r="E613" s="153">
        <f t="shared" si="57"/>
        <v>-0.024632325231648</v>
      </c>
      <c r="F613" s="153">
        <f t="shared" si="58"/>
        <v>-0.0182210067520603</v>
      </c>
      <c r="G613" s="153">
        <f t="shared" si="59"/>
        <v>-0.00488411627037966</v>
      </c>
      <c r="I613" s="71">
        <v>612</v>
      </c>
      <c r="J613" s="73">
        <f t="shared" si="56"/>
        <v>0.388</v>
      </c>
      <c r="K613" s="145">
        <v>0.002758</v>
      </c>
      <c r="L613" s="145">
        <v>0.00811167010229097</v>
      </c>
      <c r="M613" s="145">
        <v>0.012735739597354</v>
      </c>
      <c r="N613" s="145">
        <v>0.0185027784363481</v>
      </c>
    </row>
    <row r="614" spans="1:14">
      <c r="A614" s="150">
        <v>42585</v>
      </c>
      <c r="B614" s="151">
        <v>0.1397</v>
      </c>
      <c r="C614" s="152">
        <f t="shared" si="54"/>
        <v>0.001397</v>
      </c>
      <c r="D614" s="151">
        <f t="shared" si="55"/>
        <v>1.001397</v>
      </c>
      <c r="E614" s="153">
        <f t="shared" si="57"/>
        <v>-0.00768644451465494</v>
      </c>
      <c r="F614" s="153">
        <f t="shared" si="58"/>
        <v>-0.0136220327897808</v>
      </c>
      <c r="G614" s="153">
        <f t="shared" si="59"/>
        <v>-0.00432831225513919</v>
      </c>
      <c r="I614" s="71">
        <v>613</v>
      </c>
      <c r="J614" s="73">
        <f t="shared" si="56"/>
        <v>0.387</v>
      </c>
      <c r="K614" s="145">
        <v>0.002776</v>
      </c>
      <c r="L614" s="145">
        <v>0.00815222967443208</v>
      </c>
      <c r="M614" s="145">
        <v>0.0127945031324612</v>
      </c>
      <c r="N614" s="145">
        <v>0.0186187077866755</v>
      </c>
    </row>
    <row r="615" spans="1:14">
      <c r="A615" s="150">
        <v>42586</v>
      </c>
      <c r="B615" s="151">
        <v>0.2437</v>
      </c>
      <c r="C615" s="152">
        <f t="shared" si="54"/>
        <v>0.002437</v>
      </c>
      <c r="D615" s="151">
        <f t="shared" si="55"/>
        <v>1.002437</v>
      </c>
      <c r="E615" s="153">
        <f t="shared" si="57"/>
        <v>-0.0061616370682126</v>
      </c>
      <c r="F615" s="153">
        <f t="shared" si="58"/>
        <v>-0.015752657192006</v>
      </c>
      <c r="G615" s="153">
        <f t="shared" si="59"/>
        <v>-0.00482469023687915</v>
      </c>
      <c r="I615" s="71">
        <v>614</v>
      </c>
      <c r="J615" s="73">
        <f t="shared" si="56"/>
        <v>0.386</v>
      </c>
      <c r="K615" s="145">
        <v>0.002785</v>
      </c>
      <c r="L615" s="145">
        <v>0.0081624954714794</v>
      </c>
      <c r="M615" s="145">
        <v>0.0128950348056498</v>
      </c>
      <c r="N615" s="145">
        <v>0.0188919663109868</v>
      </c>
    </row>
    <row r="616" spans="1:14">
      <c r="A616" s="150">
        <v>42587</v>
      </c>
      <c r="B616" s="151">
        <v>0.1194</v>
      </c>
      <c r="C616" s="152">
        <f t="shared" si="54"/>
        <v>0.001194</v>
      </c>
      <c r="D616" s="151">
        <f t="shared" si="55"/>
        <v>1.001194</v>
      </c>
      <c r="E616" s="153">
        <f t="shared" si="57"/>
        <v>0.000368977012327631</v>
      </c>
      <c r="F616" s="153">
        <f t="shared" si="58"/>
        <v>-0.00621776974377808</v>
      </c>
      <c r="G616" s="153">
        <f t="shared" si="59"/>
        <v>-0.00151066712733616</v>
      </c>
      <c r="I616" s="71">
        <v>615</v>
      </c>
      <c r="J616" s="73">
        <f t="shared" si="56"/>
        <v>0.385</v>
      </c>
      <c r="K616" s="145">
        <v>0.0028</v>
      </c>
      <c r="L616" s="145">
        <v>0.0082408318865641</v>
      </c>
      <c r="M616" s="145">
        <v>0.0128986513653191</v>
      </c>
      <c r="N616" s="145">
        <v>0.0189605172594225</v>
      </c>
    </row>
    <row r="617" spans="1:14">
      <c r="A617" s="150">
        <v>42590</v>
      </c>
      <c r="B617" s="151">
        <v>0.9071</v>
      </c>
      <c r="C617" s="152">
        <f t="shared" si="54"/>
        <v>0.009071</v>
      </c>
      <c r="D617" s="151">
        <f t="shared" si="55"/>
        <v>1.009071</v>
      </c>
      <c r="E617" s="153">
        <f t="shared" si="57"/>
        <v>0.0180612121637729</v>
      </c>
      <c r="F617" s="153">
        <f t="shared" si="58"/>
        <v>0.00102101758168649</v>
      </c>
      <c r="G617" s="153">
        <f t="shared" si="59"/>
        <v>0.0131248952845888</v>
      </c>
      <c r="I617" s="71">
        <v>616</v>
      </c>
      <c r="J617" s="73">
        <f t="shared" si="56"/>
        <v>0.384</v>
      </c>
      <c r="K617" s="145">
        <v>0.002831</v>
      </c>
      <c r="L617" s="145">
        <v>0.00831171765275407</v>
      </c>
      <c r="M617" s="145">
        <v>0.013034578605726</v>
      </c>
      <c r="N617" s="145">
        <v>0.0193824167183692</v>
      </c>
    </row>
    <row r="618" spans="1:14">
      <c r="A618" s="150">
        <v>42591</v>
      </c>
      <c r="B618" s="151">
        <v>0.7049</v>
      </c>
      <c r="C618" s="152">
        <f t="shared" si="54"/>
        <v>0.007049</v>
      </c>
      <c r="D618" s="151">
        <f t="shared" si="55"/>
        <v>1.007049</v>
      </c>
      <c r="E618" s="153">
        <f t="shared" si="57"/>
        <v>0.0213014299373371</v>
      </c>
      <c r="F618" s="153">
        <f t="shared" si="58"/>
        <v>-0.00385559904442678</v>
      </c>
      <c r="G618" s="153">
        <f t="shared" si="59"/>
        <v>0.0167474497478728</v>
      </c>
      <c r="I618" s="71">
        <v>617</v>
      </c>
      <c r="J618" s="73">
        <f t="shared" si="56"/>
        <v>0.383</v>
      </c>
      <c r="K618" s="145">
        <v>0.002834</v>
      </c>
      <c r="L618" s="145">
        <v>0.00853282782245723</v>
      </c>
      <c r="M618" s="145">
        <v>0.0130376118503246</v>
      </c>
      <c r="N618" s="145">
        <v>0.0193834499930301</v>
      </c>
    </row>
    <row r="619" spans="1:14">
      <c r="A619" s="150">
        <v>42592</v>
      </c>
      <c r="B619" s="151">
        <v>-0.4188</v>
      </c>
      <c r="C619" s="152">
        <f t="shared" si="54"/>
        <v>-0.004188</v>
      </c>
      <c r="D619" s="151">
        <f t="shared" si="55"/>
        <v>0.995812</v>
      </c>
      <c r="E619" s="153">
        <f t="shared" si="57"/>
        <v>0.0156054187787256</v>
      </c>
      <c r="F619" s="153">
        <f t="shared" si="58"/>
        <v>0.00779902407849953</v>
      </c>
      <c r="G619" s="153">
        <f t="shared" si="59"/>
        <v>-0.00911786442012641</v>
      </c>
      <c r="I619" s="71">
        <v>618</v>
      </c>
      <c r="J619" s="73">
        <f t="shared" si="56"/>
        <v>0.382</v>
      </c>
      <c r="K619" s="145">
        <v>0.002843</v>
      </c>
      <c r="L619" s="145">
        <v>0.00872145148981196</v>
      </c>
      <c r="M619" s="145">
        <v>0.0130618041397026</v>
      </c>
      <c r="N619" s="145">
        <v>0.0196042796605727</v>
      </c>
    </row>
    <row r="620" spans="1:14">
      <c r="A620" s="150">
        <v>42593</v>
      </c>
      <c r="B620" s="151">
        <v>-0.3077</v>
      </c>
      <c r="C620" s="152">
        <f t="shared" si="54"/>
        <v>-0.003077</v>
      </c>
      <c r="D620" s="151">
        <f t="shared" si="55"/>
        <v>0.996923</v>
      </c>
      <c r="E620" s="153">
        <f t="shared" si="57"/>
        <v>0.0100189846395766</v>
      </c>
      <c r="F620" s="153">
        <f t="shared" si="58"/>
        <v>0.00379561422422281</v>
      </c>
      <c r="G620" s="153">
        <f t="shared" si="59"/>
        <v>-0.0150811835292424</v>
      </c>
      <c r="I620" s="71">
        <v>619</v>
      </c>
      <c r="J620" s="73">
        <f t="shared" si="56"/>
        <v>0.381</v>
      </c>
      <c r="K620" s="145">
        <v>0.002844</v>
      </c>
      <c r="L620" s="145">
        <v>0.00872163696079875</v>
      </c>
      <c r="M620" s="145">
        <v>0.0130844113008173</v>
      </c>
      <c r="N620" s="145">
        <v>0.0196132408720133</v>
      </c>
    </row>
    <row r="621" spans="1:14">
      <c r="A621" s="150">
        <v>42594</v>
      </c>
      <c r="B621" s="151">
        <v>1.8827</v>
      </c>
      <c r="C621" s="152">
        <f t="shared" si="54"/>
        <v>0.018827</v>
      </c>
      <c r="D621" s="151">
        <f t="shared" si="55"/>
        <v>1.018827</v>
      </c>
      <c r="E621" s="153">
        <f t="shared" si="57"/>
        <v>0.0278074100158272</v>
      </c>
      <c r="F621" s="153">
        <f t="shared" si="58"/>
        <v>0.0281866473232228</v>
      </c>
      <c r="G621" s="153">
        <f t="shared" si="59"/>
        <v>0.00533180017678148</v>
      </c>
      <c r="I621" s="71">
        <v>620</v>
      </c>
      <c r="J621" s="73">
        <f t="shared" si="56"/>
        <v>0.38</v>
      </c>
      <c r="K621" s="145">
        <v>0.002871</v>
      </c>
      <c r="L621" s="145">
        <v>0.00873200276084796</v>
      </c>
      <c r="M621" s="145">
        <v>0.0131533212030643</v>
      </c>
      <c r="N621" s="145">
        <v>0.0198739445432354</v>
      </c>
    </row>
    <row r="622" spans="1:14">
      <c r="A622" s="150">
        <v>42597</v>
      </c>
      <c r="B622" s="151">
        <v>3.011</v>
      </c>
      <c r="C622" s="152">
        <f t="shared" si="54"/>
        <v>0.03011</v>
      </c>
      <c r="D622" s="151">
        <f t="shared" si="55"/>
        <v>1.03011</v>
      </c>
      <c r="E622" s="153">
        <f t="shared" si="57"/>
        <v>0.049237061744321</v>
      </c>
      <c r="F622" s="153">
        <f t="shared" si="58"/>
        <v>0.0681875549265789</v>
      </c>
      <c r="G622" s="153">
        <f t="shared" si="59"/>
        <v>0.0357556325137163</v>
      </c>
      <c r="I622" s="71">
        <v>621</v>
      </c>
      <c r="J622" s="73">
        <f t="shared" si="56"/>
        <v>0.379</v>
      </c>
      <c r="K622" s="145">
        <v>0.002898</v>
      </c>
      <c r="L622" s="145">
        <v>0.00909052598704729</v>
      </c>
      <c r="M622" s="145">
        <v>0.0132552844445493</v>
      </c>
      <c r="N622" s="145">
        <v>0.0200450823557763</v>
      </c>
    </row>
    <row r="623" spans="1:14">
      <c r="A623" s="150">
        <v>42598</v>
      </c>
      <c r="B623" s="151">
        <v>-0.4473</v>
      </c>
      <c r="C623" s="152">
        <f t="shared" si="54"/>
        <v>-0.004473</v>
      </c>
      <c r="D623" s="151">
        <f t="shared" si="55"/>
        <v>0.995527</v>
      </c>
      <c r="E623" s="153">
        <f t="shared" si="57"/>
        <v>0.0372323733672724</v>
      </c>
      <c r="F623" s="153">
        <f t="shared" si="58"/>
        <v>0.0593269060972932</v>
      </c>
      <c r="G623" s="153">
        <f t="shared" si="59"/>
        <v>0.0356287181220314</v>
      </c>
      <c r="I623" s="71">
        <v>622</v>
      </c>
      <c r="J623" s="73">
        <f t="shared" si="56"/>
        <v>0.378</v>
      </c>
      <c r="K623" s="145">
        <v>0.002906</v>
      </c>
      <c r="L623" s="145">
        <v>0.00916405426696021</v>
      </c>
      <c r="M623" s="145">
        <v>0.0132600973538959</v>
      </c>
      <c r="N623" s="145">
        <v>0.0206745811199371</v>
      </c>
    </row>
    <row r="624" spans="1:14">
      <c r="A624" s="150">
        <v>42599</v>
      </c>
      <c r="B624" s="151">
        <v>-0.1539</v>
      </c>
      <c r="C624" s="152">
        <f t="shared" si="54"/>
        <v>-0.001539</v>
      </c>
      <c r="D624" s="151">
        <f t="shared" si="55"/>
        <v>0.998461</v>
      </c>
      <c r="E624" s="153">
        <f t="shared" si="57"/>
        <v>0.0399915573869971</v>
      </c>
      <c r="F624" s="153">
        <f t="shared" si="58"/>
        <v>0.0562210611663601</v>
      </c>
      <c r="G624" s="153">
        <f t="shared" si="59"/>
        <v>0.0384243050623398</v>
      </c>
      <c r="I624" s="71">
        <v>623</v>
      </c>
      <c r="J624" s="73">
        <f t="shared" si="56"/>
        <v>0.377</v>
      </c>
      <c r="K624" s="145">
        <v>0.002925</v>
      </c>
      <c r="L624" s="145">
        <v>0.00921197864730994</v>
      </c>
      <c r="M624" s="145">
        <v>0.013279845270818</v>
      </c>
      <c r="N624" s="145">
        <v>0.0209175161116322</v>
      </c>
    </row>
    <row r="625" spans="1:14">
      <c r="A625" s="150">
        <v>42600</v>
      </c>
      <c r="B625" s="151">
        <v>-0.2538</v>
      </c>
      <c r="C625" s="152">
        <f t="shared" si="54"/>
        <v>-0.002538</v>
      </c>
      <c r="D625" s="151">
        <f t="shared" si="55"/>
        <v>0.997462</v>
      </c>
      <c r="E625" s="153">
        <f t="shared" si="57"/>
        <v>0.0405538429892267</v>
      </c>
      <c r="F625" s="153">
        <f t="shared" si="58"/>
        <v>0.0509791359587881</v>
      </c>
      <c r="G625" s="153">
        <f t="shared" si="59"/>
        <v>0.0391890106188371</v>
      </c>
      <c r="I625" s="71">
        <v>624</v>
      </c>
      <c r="J625" s="73">
        <f t="shared" si="56"/>
        <v>0.376</v>
      </c>
      <c r="K625" s="145">
        <v>0.002937</v>
      </c>
      <c r="L625" s="145">
        <v>0.00925059895107849</v>
      </c>
      <c r="M625" s="145">
        <v>0.0133000551973781</v>
      </c>
      <c r="N625" s="145">
        <v>0.0209538144809822</v>
      </c>
    </row>
    <row r="626" spans="1:14">
      <c r="A626" s="150">
        <v>42601</v>
      </c>
      <c r="B626" s="151">
        <v>0.0159</v>
      </c>
      <c r="C626" s="152">
        <f t="shared" si="54"/>
        <v>0.000159</v>
      </c>
      <c r="D626" s="151">
        <f t="shared" si="55"/>
        <v>1.000159</v>
      </c>
      <c r="E626" s="153">
        <f t="shared" si="57"/>
        <v>0.0214877413439789</v>
      </c>
      <c r="F626" s="153">
        <f t="shared" si="58"/>
        <v>0.0498926697936721</v>
      </c>
      <c r="G626" s="153">
        <f t="shared" si="59"/>
        <v>0.0345878952381629</v>
      </c>
      <c r="I626" s="71">
        <v>625</v>
      </c>
      <c r="J626" s="73">
        <f t="shared" si="56"/>
        <v>0.375</v>
      </c>
      <c r="K626" s="145">
        <v>0.002959</v>
      </c>
      <c r="L626" s="145">
        <v>0.00929340774294873</v>
      </c>
      <c r="M626" s="145">
        <v>0.0133565175299966</v>
      </c>
      <c r="N626" s="145">
        <v>0.0209943452908679</v>
      </c>
    </row>
    <row r="627" spans="1:14">
      <c r="A627" s="150">
        <v>42604</v>
      </c>
      <c r="B627" s="151">
        <v>-0.8388</v>
      </c>
      <c r="C627" s="152">
        <f t="shared" si="54"/>
        <v>-0.008388</v>
      </c>
      <c r="D627" s="151">
        <f t="shared" si="55"/>
        <v>0.991612</v>
      </c>
      <c r="E627" s="153">
        <f t="shared" si="57"/>
        <v>-0.0166880215029603</v>
      </c>
      <c r="F627" s="153">
        <f t="shared" si="58"/>
        <v>0.0317273710962291</v>
      </c>
      <c r="G627" s="153">
        <f t="shared" si="59"/>
        <v>0.0346129359904566</v>
      </c>
      <c r="I627" s="71">
        <v>626</v>
      </c>
      <c r="J627" s="73">
        <f t="shared" si="56"/>
        <v>0.374</v>
      </c>
      <c r="K627" s="145">
        <v>0.002962</v>
      </c>
      <c r="L627" s="145">
        <v>0.00935754757463192</v>
      </c>
      <c r="M627" s="145">
        <v>0.0134261017976454</v>
      </c>
      <c r="N627" s="145">
        <v>0.0213721542064571</v>
      </c>
    </row>
    <row r="628" spans="1:14">
      <c r="A628" s="150">
        <v>42605</v>
      </c>
      <c r="B628" s="151">
        <v>0.1509</v>
      </c>
      <c r="C628" s="152">
        <f t="shared" si="54"/>
        <v>0.001509</v>
      </c>
      <c r="D628" s="151">
        <f t="shared" si="55"/>
        <v>1.001509</v>
      </c>
      <c r="E628" s="153">
        <f t="shared" si="57"/>
        <v>-0.0107794200733966</v>
      </c>
      <c r="F628" s="153">
        <f t="shared" si="58"/>
        <v>0.0260516099010202</v>
      </c>
      <c r="G628" s="153">
        <f t="shared" si="59"/>
        <v>0.0343392490829937</v>
      </c>
      <c r="I628" s="71">
        <v>627</v>
      </c>
      <c r="J628" s="73">
        <f t="shared" si="56"/>
        <v>0.373</v>
      </c>
      <c r="K628" s="145">
        <v>0.002965</v>
      </c>
      <c r="L628" s="145">
        <v>0.00935995960974512</v>
      </c>
      <c r="M628" s="145">
        <v>0.0134275811929361</v>
      </c>
      <c r="N628" s="145">
        <v>0.0213750000345239</v>
      </c>
    </row>
    <row r="629" spans="1:14">
      <c r="A629" s="150">
        <v>42606</v>
      </c>
      <c r="B629" s="151">
        <v>-0.3581</v>
      </c>
      <c r="C629" s="152">
        <f t="shared" si="54"/>
        <v>-0.003581</v>
      </c>
      <c r="D629" s="151">
        <f t="shared" si="55"/>
        <v>0.996419</v>
      </c>
      <c r="E629" s="153">
        <f t="shared" si="57"/>
        <v>-0.0128025220515511</v>
      </c>
      <c r="F629" s="153">
        <f t="shared" si="58"/>
        <v>0.026677042540123</v>
      </c>
      <c r="G629" s="153">
        <f t="shared" si="59"/>
        <v>0.0184354420714536</v>
      </c>
      <c r="I629" s="71">
        <v>628</v>
      </c>
      <c r="J629" s="73">
        <f t="shared" si="56"/>
        <v>0.372</v>
      </c>
      <c r="K629" s="145">
        <v>0.002972</v>
      </c>
      <c r="L629" s="145">
        <v>0.00941286681159426</v>
      </c>
      <c r="M629" s="145">
        <v>0.0135099989826912</v>
      </c>
      <c r="N629" s="145">
        <v>0.0214907725958788</v>
      </c>
    </row>
    <row r="630" spans="1:14">
      <c r="A630" s="150">
        <v>42607</v>
      </c>
      <c r="B630" s="151">
        <v>-0.6274</v>
      </c>
      <c r="C630" s="152">
        <f t="shared" si="54"/>
        <v>-0.006274</v>
      </c>
      <c r="D630" s="151">
        <f t="shared" si="55"/>
        <v>0.993726</v>
      </c>
      <c r="E630" s="153">
        <f t="shared" si="57"/>
        <v>-0.0165000762216502</v>
      </c>
      <c r="F630" s="153">
        <f t="shared" si="58"/>
        <v>0.0233846252671734</v>
      </c>
      <c r="G630" s="153">
        <f t="shared" si="59"/>
        <v>0.0281925133373462</v>
      </c>
      <c r="I630" s="71">
        <v>629</v>
      </c>
      <c r="J630" s="73">
        <f t="shared" si="56"/>
        <v>0.371</v>
      </c>
      <c r="K630" s="145">
        <v>0.002975</v>
      </c>
      <c r="L630" s="145">
        <v>0.00944253433031683</v>
      </c>
      <c r="M630" s="145">
        <v>0.0135581788134971</v>
      </c>
      <c r="N630" s="145">
        <v>0.0215831472998271</v>
      </c>
    </row>
    <row r="631" spans="1:14">
      <c r="A631" s="150">
        <v>42608</v>
      </c>
      <c r="B631" s="151">
        <v>-0.0569</v>
      </c>
      <c r="C631" s="152">
        <f t="shared" si="54"/>
        <v>-0.000569</v>
      </c>
      <c r="D631" s="151">
        <f t="shared" si="55"/>
        <v>0.999431</v>
      </c>
      <c r="E631" s="153">
        <f t="shared" si="57"/>
        <v>-0.0172159503421757</v>
      </c>
      <c r="F631" s="153">
        <f t="shared" si="58"/>
        <v>0.00390185911385976</v>
      </c>
      <c r="G631" s="153">
        <f t="shared" si="59"/>
        <v>0.0266844824475372</v>
      </c>
      <c r="I631" s="71">
        <v>630</v>
      </c>
      <c r="J631" s="73">
        <f t="shared" si="56"/>
        <v>0.37</v>
      </c>
      <c r="K631" s="145">
        <v>0.00299</v>
      </c>
      <c r="L631" s="145">
        <v>0.00953153147729613</v>
      </c>
      <c r="M631" s="145">
        <v>0.0135705557464412</v>
      </c>
      <c r="N631" s="145">
        <v>0.0216773220255047</v>
      </c>
    </row>
    <row r="632" spans="1:14">
      <c r="A632" s="150">
        <v>42611</v>
      </c>
      <c r="B632" s="151">
        <v>0.0209</v>
      </c>
      <c r="C632" s="152">
        <f t="shared" si="54"/>
        <v>0.000209</v>
      </c>
      <c r="D632" s="151">
        <f t="shared" si="55"/>
        <v>1.000209</v>
      </c>
      <c r="E632" s="153">
        <f t="shared" si="57"/>
        <v>-0.00869548621416183</v>
      </c>
      <c r="F632" s="153">
        <f t="shared" si="58"/>
        <v>-0.0252383972562014</v>
      </c>
      <c r="G632" s="153">
        <f t="shared" si="59"/>
        <v>0.0324142162475634</v>
      </c>
      <c r="I632" s="71">
        <v>631</v>
      </c>
      <c r="J632" s="73">
        <f t="shared" si="56"/>
        <v>0.369</v>
      </c>
      <c r="K632" s="145">
        <v>0.002998</v>
      </c>
      <c r="L632" s="145">
        <v>0.00957807858139748</v>
      </c>
      <c r="M632" s="145">
        <v>0.0136080777298864</v>
      </c>
      <c r="N632" s="145">
        <v>0.0217248297134209</v>
      </c>
    </row>
    <row r="633" spans="1:14">
      <c r="A633" s="150">
        <v>42612</v>
      </c>
      <c r="B633" s="151">
        <v>0.1272</v>
      </c>
      <c r="C633" s="152">
        <f t="shared" si="54"/>
        <v>0.001272</v>
      </c>
      <c r="D633" s="151">
        <f t="shared" si="55"/>
        <v>1.001272</v>
      </c>
      <c r="E633" s="153">
        <f t="shared" si="57"/>
        <v>-0.00893007139489144</v>
      </c>
      <c r="F633" s="153">
        <f t="shared" si="58"/>
        <v>-0.019613230477437</v>
      </c>
      <c r="G633" s="153">
        <f t="shared" si="59"/>
        <v>0.0425526553582376</v>
      </c>
      <c r="I633" s="71">
        <v>632</v>
      </c>
      <c r="J633" s="73">
        <f t="shared" si="56"/>
        <v>0.368</v>
      </c>
      <c r="K633" s="145">
        <v>0.003022</v>
      </c>
      <c r="L633" s="145">
        <v>0.00960584846232537</v>
      </c>
      <c r="M633" s="145">
        <v>0.0137622400917607</v>
      </c>
      <c r="N633" s="145">
        <v>0.0217576605928729</v>
      </c>
    </row>
    <row r="634" spans="1:14">
      <c r="A634" s="150">
        <v>42613</v>
      </c>
      <c r="B634" s="151">
        <v>0.4772</v>
      </c>
      <c r="C634" s="152">
        <f t="shared" si="54"/>
        <v>0.004772</v>
      </c>
      <c r="D634" s="151">
        <f t="shared" si="55"/>
        <v>1.004772</v>
      </c>
      <c r="E634" s="153">
        <f t="shared" si="57"/>
        <v>-0.000621912765199961</v>
      </c>
      <c r="F634" s="153">
        <f t="shared" si="58"/>
        <v>-0.0134164727648605</v>
      </c>
      <c r="G634" s="153">
        <f t="shared" si="59"/>
        <v>0.043506044334741</v>
      </c>
      <c r="I634" s="71">
        <v>633</v>
      </c>
      <c r="J634" s="73">
        <f t="shared" si="56"/>
        <v>0.367</v>
      </c>
      <c r="K634" s="145">
        <v>0.003051</v>
      </c>
      <c r="L634" s="145">
        <v>0.0096840227374726</v>
      </c>
      <c r="M634" s="145">
        <v>0.0138640355926434</v>
      </c>
      <c r="N634" s="145">
        <v>0.0218761588808798</v>
      </c>
    </row>
    <row r="635" spans="1:14">
      <c r="A635" s="150">
        <v>42614</v>
      </c>
      <c r="B635" s="151">
        <v>-0.7878</v>
      </c>
      <c r="C635" s="152">
        <f t="shared" si="54"/>
        <v>-0.007878</v>
      </c>
      <c r="D635" s="151">
        <f t="shared" si="55"/>
        <v>0.992122</v>
      </c>
      <c r="E635" s="153">
        <f t="shared" si="57"/>
        <v>-0.0022350359519987</v>
      </c>
      <c r="F635" s="153">
        <f t="shared" si="58"/>
        <v>-0.0186982339100827</v>
      </c>
      <c r="G635" s="153">
        <f t="shared" si="59"/>
        <v>0.0338410278016328</v>
      </c>
      <c r="I635" s="71">
        <v>634</v>
      </c>
      <c r="J635" s="73">
        <f t="shared" si="56"/>
        <v>0.366</v>
      </c>
      <c r="K635" s="145">
        <v>0.003078</v>
      </c>
      <c r="L635" s="145">
        <v>0.00968621141395132</v>
      </c>
      <c r="M635" s="145">
        <v>0.0139752321463169</v>
      </c>
      <c r="N635" s="145">
        <v>0.0219404078606629</v>
      </c>
    </row>
    <row r="636" spans="1:14">
      <c r="A636" s="150">
        <v>42615</v>
      </c>
      <c r="B636" s="151">
        <v>0.3798</v>
      </c>
      <c r="C636" s="152">
        <f t="shared" si="54"/>
        <v>0.003798</v>
      </c>
      <c r="D636" s="151">
        <f t="shared" si="55"/>
        <v>1.003798</v>
      </c>
      <c r="E636" s="153">
        <f t="shared" si="57"/>
        <v>0.00212468432683766</v>
      </c>
      <c r="F636" s="153">
        <f t="shared" si="58"/>
        <v>-0.0151278444752018</v>
      </c>
      <c r="G636" s="153">
        <f t="shared" si="59"/>
        <v>0.0352446647771616</v>
      </c>
      <c r="I636" s="71">
        <v>635</v>
      </c>
      <c r="J636" s="73">
        <f t="shared" si="56"/>
        <v>0.365</v>
      </c>
      <c r="K636" s="145">
        <v>0.003092</v>
      </c>
      <c r="L636" s="145">
        <v>0.00986237249388155</v>
      </c>
      <c r="M636" s="145">
        <v>0.0140048319715782</v>
      </c>
      <c r="N636" s="145">
        <v>0.0220774294303594</v>
      </c>
    </row>
    <row r="637" spans="1:14">
      <c r="A637" s="150">
        <v>42618</v>
      </c>
      <c r="B637" s="151">
        <v>0.1679</v>
      </c>
      <c r="C637" s="152">
        <f t="shared" si="54"/>
        <v>0.001679</v>
      </c>
      <c r="D637" s="151">
        <f t="shared" si="55"/>
        <v>1.001679</v>
      </c>
      <c r="E637" s="153">
        <f t="shared" si="57"/>
        <v>0.00359749979436574</v>
      </c>
      <c r="F637" s="153">
        <f t="shared" si="58"/>
        <v>-0.00512926842966377</v>
      </c>
      <c r="G637" s="153">
        <f t="shared" si="59"/>
        <v>0.0357461596546951</v>
      </c>
      <c r="I637" s="71">
        <v>636</v>
      </c>
      <c r="J637" s="73">
        <f t="shared" si="56"/>
        <v>0.364</v>
      </c>
      <c r="K637" s="145">
        <v>0.003107</v>
      </c>
      <c r="L637" s="145">
        <v>0.00998156498596359</v>
      </c>
      <c r="M637" s="145">
        <v>0.0140947663691058</v>
      </c>
      <c r="N637" s="145">
        <v>0.0221288472482448</v>
      </c>
    </row>
    <row r="638" spans="1:14">
      <c r="A638" s="150">
        <v>42619</v>
      </c>
      <c r="B638" s="151">
        <v>0.6912</v>
      </c>
      <c r="C638" s="152">
        <f t="shared" si="54"/>
        <v>0.006912</v>
      </c>
      <c r="D638" s="151">
        <f t="shared" si="55"/>
        <v>1.006912</v>
      </c>
      <c r="E638" s="153">
        <f t="shared" si="57"/>
        <v>0.00925059895107849</v>
      </c>
      <c r="F638" s="153">
        <f t="shared" si="58"/>
        <v>0.000237919047108459</v>
      </c>
      <c r="G638" s="153">
        <f t="shared" si="59"/>
        <v>0.0335300857028178</v>
      </c>
      <c r="I638" s="71">
        <v>637</v>
      </c>
      <c r="J638" s="73">
        <f t="shared" si="56"/>
        <v>0.363</v>
      </c>
      <c r="K638" s="145">
        <v>0.003144</v>
      </c>
      <c r="L638" s="145">
        <v>0.00998258120231443</v>
      </c>
      <c r="M638" s="145">
        <v>0.0143571742005051</v>
      </c>
      <c r="N638" s="145">
        <v>0.0221804910446415</v>
      </c>
    </row>
    <row r="639" spans="1:14">
      <c r="A639" s="150">
        <v>42620</v>
      </c>
      <c r="B639" s="151">
        <v>-0.0541</v>
      </c>
      <c r="C639" s="152">
        <f t="shared" si="54"/>
        <v>-0.000541</v>
      </c>
      <c r="D639" s="151">
        <f t="shared" si="55"/>
        <v>0.999459</v>
      </c>
      <c r="E639" s="153">
        <f t="shared" si="57"/>
        <v>0.00391391716433764</v>
      </c>
      <c r="F639" s="153">
        <f t="shared" si="58"/>
        <v>0.00328957028409138</v>
      </c>
      <c r="G639" s="153">
        <f t="shared" si="59"/>
        <v>0.0257405011339586</v>
      </c>
      <c r="I639" s="71">
        <v>638</v>
      </c>
      <c r="J639" s="73">
        <f t="shared" si="56"/>
        <v>0.362</v>
      </c>
      <c r="K639" s="145">
        <v>0.00315</v>
      </c>
      <c r="L639" s="145">
        <v>0.0100189846395766</v>
      </c>
      <c r="M639" s="145">
        <v>0.0143704294977427</v>
      </c>
      <c r="N639" s="145">
        <v>0.0222562084740332</v>
      </c>
    </row>
    <row r="640" spans="1:14">
      <c r="A640" s="150">
        <v>42621</v>
      </c>
      <c r="B640" s="151">
        <v>-0.0375</v>
      </c>
      <c r="C640" s="152">
        <f t="shared" si="54"/>
        <v>-0.000375</v>
      </c>
      <c r="D640" s="151">
        <f t="shared" si="55"/>
        <v>0.999625</v>
      </c>
      <c r="E640" s="153">
        <f t="shared" si="57"/>
        <v>0.0115060944575376</v>
      </c>
      <c r="F640" s="153">
        <f t="shared" si="58"/>
        <v>0.00924534197075921</v>
      </c>
      <c r="G640" s="153">
        <f t="shared" si="59"/>
        <v>0.0296680984423103</v>
      </c>
      <c r="I640" s="71">
        <v>639</v>
      </c>
      <c r="J640" s="73">
        <f t="shared" si="56"/>
        <v>0.361</v>
      </c>
      <c r="K640" s="145">
        <v>0.003194</v>
      </c>
      <c r="L640" s="145">
        <v>0.0100519578733467</v>
      </c>
      <c r="M640" s="145">
        <v>0.0144813180570276</v>
      </c>
      <c r="N640" s="145">
        <v>0.0223264832262768</v>
      </c>
    </row>
    <row r="641" spans="1:14">
      <c r="A641" s="150">
        <v>42622</v>
      </c>
      <c r="B641" s="151">
        <v>-0.6444</v>
      </c>
      <c r="C641" s="152">
        <f t="shared" si="54"/>
        <v>-0.006444</v>
      </c>
      <c r="D641" s="151">
        <f t="shared" si="55"/>
        <v>0.993556</v>
      </c>
      <c r="E641" s="153">
        <f t="shared" si="57"/>
        <v>0.00118544685768773</v>
      </c>
      <c r="F641" s="153">
        <f t="shared" si="58"/>
        <v>0.00331264988488433</v>
      </c>
      <c r="G641" s="153">
        <f t="shared" si="59"/>
        <v>0.0261905054010672</v>
      </c>
      <c r="I641" s="71">
        <v>640</v>
      </c>
      <c r="J641" s="73">
        <f t="shared" si="56"/>
        <v>0.36</v>
      </c>
      <c r="K641" s="145">
        <v>0.003201</v>
      </c>
      <c r="L641" s="145">
        <v>0.0101406271384823</v>
      </c>
      <c r="M641" s="145">
        <v>0.0146549687505455</v>
      </c>
      <c r="N641" s="145">
        <v>0.0225093265548717</v>
      </c>
    </row>
    <row r="642" spans="1:14">
      <c r="A642" s="150">
        <v>42625</v>
      </c>
      <c r="B642" s="151">
        <v>-1.6709</v>
      </c>
      <c r="C642" s="152">
        <f t="shared" si="54"/>
        <v>-0.016709</v>
      </c>
      <c r="D642" s="151">
        <f t="shared" si="55"/>
        <v>0.983291</v>
      </c>
      <c r="E642" s="153">
        <f t="shared" si="57"/>
        <v>-0.0171934928992793</v>
      </c>
      <c r="F642" s="153">
        <f t="shared" si="58"/>
        <v>-0.0136578466920834</v>
      </c>
      <c r="G642" s="153">
        <f t="shared" si="59"/>
        <v>-0.00960232871103661</v>
      </c>
      <c r="I642" s="71">
        <v>641</v>
      </c>
      <c r="J642" s="73">
        <f t="shared" si="56"/>
        <v>0.359</v>
      </c>
      <c r="K642" s="145">
        <v>0.003202</v>
      </c>
      <c r="L642" s="145">
        <v>0.0102190570471046</v>
      </c>
      <c r="M642" s="145">
        <v>0.0150552684583867</v>
      </c>
      <c r="N642" s="145">
        <v>0.0228538412153663</v>
      </c>
    </row>
    <row r="643" spans="1:14">
      <c r="A643" s="150">
        <v>42626</v>
      </c>
      <c r="B643" s="151">
        <v>-0.0696</v>
      </c>
      <c r="C643" s="152">
        <f t="shared" ref="C643:C706" si="60">B643/100</f>
        <v>-0.000696</v>
      </c>
      <c r="D643" s="151">
        <f t="shared" ref="D643:D706" si="61">C643+1</f>
        <v>0.999304</v>
      </c>
      <c r="E643" s="153">
        <f t="shared" si="57"/>
        <v>-0.0246193572310407</v>
      </c>
      <c r="F643" s="153">
        <f t="shared" si="58"/>
        <v>-0.0155965020801399</v>
      </c>
      <c r="G643" s="153">
        <f t="shared" si="59"/>
        <v>-0.0392207099147216</v>
      </c>
      <c r="I643" s="71">
        <v>642</v>
      </c>
      <c r="J643" s="73">
        <f t="shared" ref="J643:J706" si="62">1-I643/COUNT($I$2:$I$2000)</f>
        <v>0.358</v>
      </c>
      <c r="K643" s="145">
        <v>0.003212</v>
      </c>
      <c r="L643" s="145">
        <v>0.0103573035987909</v>
      </c>
      <c r="M643" s="145">
        <v>0.0150632613570207</v>
      </c>
      <c r="N643" s="145">
        <v>0.0228599789276334</v>
      </c>
    </row>
    <row r="644" spans="1:14">
      <c r="A644" s="150">
        <v>42627</v>
      </c>
      <c r="B644" s="151">
        <v>-0.6626</v>
      </c>
      <c r="C644" s="152">
        <f t="shared" si="60"/>
        <v>-0.006626</v>
      </c>
      <c r="D644" s="151">
        <f t="shared" si="61"/>
        <v>0.993374</v>
      </c>
      <c r="E644" s="153">
        <f t="shared" si="57"/>
        <v>-0.030557761118793</v>
      </c>
      <c r="F644" s="153">
        <f t="shared" si="58"/>
        <v>-0.026763444500202</v>
      </c>
      <c r="G644" s="153">
        <f t="shared" si="59"/>
        <v>-0.041298561958467</v>
      </c>
      <c r="I644" s="71">
        <v>643</v>
      </c>
      <c r="J644" s="73">
        <f t="shared" si="62"/>
        <v>0.357</v>
      </c>
      <c r="K644" s="145">
        <v>0.003272</v>
      </c>
      <c r="L644" s="145">
        <v>0.0105353375390385</v>
      </c>
      <c r="M644" s="145">
        <v>0.0150701584238486</v>
      </c>
      <c r="N644" s="145">
        <v>0.0228771986202008</v>
      </c>
    </row>
    <row r="645" spans="1:14">
      <c r="A645" s="150">
        <v>42632</v>
      </c>
      <c r="B645" s="151">
        <v>0.7532</v>
      </c>
      <c r="C645" s="152">
        <f t="shared" si="60"/>
        <v>0.007532</v>
      </c>
      <c r="D645" s="151">
        <f t="shared" si="61"/>
        <v>1.007532</v>
      </c>
      <c r="E645" s="153">
        <f t="shared" si="57"/>
        <v>-0.0228895057401922</v>
      </c>
      <c r="F645" s="153">
        <f t="shared" si="58"/>
        <v>-0.0116467800977876</v>
      </c>
      <c r="G645" s="153">
        <f t="shared" si="59"/>
        <v>-0.0325887768547176</v>
      </c>
      <c r="I645" s="71">
        <v>644</v>
      </c>
      <c r="J645" s="73">
        <f t="shared" si="62"/>
        <v>0.356</v>
      </c>
      <c r="K645" s="145">
        <v>0.003293</v>
      </c>
      <c r="L645" s="145">
        <v>0.0106282481797084</v>
      </c>
      <c r="M645" s="145">
        <v>0.0150883384285414</v>
      </c>
      <c r="N645" s="145">
        <v>0.0230252000708482</v>
      </c>
    </row>
    <row r="646" spans="1:14">
      <c r="A646" s="150">
        <v>42633</v>
      </c>
      <c r="B646" s="151">
        <v>-0.1753</v>
      </c>
      <c r="C646" s="152">
        <f t="shared" si="60"/>
        <v>-0.001753</v>
      </c>
      <c r="D646" s="151">
        <f t="shared" si="61"/>
        <v>0.998247</v>
      </c>
      <c r="E646" s="153">
        <f t="shared" si="57"/>
        <v>-0.018276151959859</v>
      </c>
      <c r="F646" s="153">
        <f t="shared" si="58"/>
        <v>-0.0171123705090827</v>
      </c>
      <c r="G646" s="153">
        <f t="shared" si="59"/>
        <v>-0.0318274267379521</v>
      </c>
      <c r="I646" s="71">
        <v>645</v>
      </c>
      <c r="J646" s="73">
        <f t="shared" si="62"/>
        <v>0.355</v>
      </c>
      <c r="K646" s="145">
        <v>0.003297</v>
      </c>
      <c r="L646" s="145">
        <v>0.0108579140678238</v>
      </c>
      <c r="M646" s="145">
        <v>0.0150959929955936</v>
      </c>
      <c r="N646" s="145">
        <v>0.0230708247394655</v>
      </c>
    </row>
    <row r="647" spans="1:14">
      <c r="A647" s="150">
        <v>42634</v>
      </c>
      <c r="B647" s="151">
        <v>0.2834</v>
      </c>
      <c r="C647" s="152">
        <f t="shared" si="60"/>
        <v>0.002834</v>
      </c>
      <c r="D647" s="151">
        <f t="shared" si="61"/>
        <v>1.002834</v>
      </c>
      <c r="E647" s="153">
        <f t="shared" ref="E647:E710" si="63">PRODUCT(D643:D647)-1</f>
        <v>0.00123570074930668</v>
      </c>
      <c r="F647" s="153">
        <f t="shared" si="58"/>
        <v>-0.0159790381620314</v>
      </c>
      <c r="G647" s="153">
        <f t="shared" si="59"/>
        <v>-0.0292379768270122</v>
      </c>
      <c r="I647" s="71">
        <v>646</v>
      </c>
      <c r="J647" s="73">
        <f t="shared" si="62"/>
        <v>0.354</v>
      </c>
      <c r="K647" s="145">
        <v>0.003302</v>
      </c>
      <c r="L647" s="145">
        <v>0.0109419262282775</v>
      </c>
      <c r="M647" s="145">
        <v>0.0151667105108844</v>
      </c>
      <c r="N647" s="145">
        <v>0.0232523362380053</v>
      </c>
    </row>
    <row r="648" spans="1:14">
      <c r="A648" s="150">
        <v>42635</v>
      </c>
      <c r="B648" s="151">
        <v>0.7495</v>
      </c>
      <c r="C648" s="152">
        <f t="shared" si="60"/>
        <v>0.007495</v>
      </c>
      <c r="D648" s="151">
        <f t="shared" si="61"/>
        <v>1.007495</v>
      </c>
      <c r="E648" s="153">
        <f t="shared" si="63"/>
        <v>0.00944253433031683</v>
      </c>
      <c r="F648" s="153">
        <f t="shared" si="58"/>
        <v>-0.0154092920265684</v>
      </c>
      <c r="G648" s="153">
        <f t="shared" si="59"/>
        <v>-0.013688938277603</v>
      </c>
      <c r="I648" s="71">
        <v>647</v>
      </c>
      <c r="J648" s="73">
        <f t="shared" si="62"/>
        <v>0.353</v>
      </c>
      <c r="K648" s="145">
        <v>0.003342</v>
      </c>
      <c r="L648" s="145">
        <v>0.0111051533323854</v>
      </c>
      <c r="M648" s="145">
        <v>0.0151940169177167</v>
      </c>
      <c r="N648" s="145">
        <v>0.0234529142026982</v>
      </c>
    </row>
    <row r="649" spans="1:14">
      <c r="A649" s="150">
        <v>42636</v>
      </c>
      <c r="B649" s="151">
        <v>-0.4696</v>
      </c>
      <c r="C649" s="152">
        <f t="shared" si="60"/>
        <v>-0.004696</v>
      </c>
      <c r="D649" s="151">
        <f t="shared" si="61"/>
        <v>0.995304</v>
      </c>
      <c r="E649" s="153">
        <f t="shared" si="63"/>
        <v>0.0114037534595246</v>
      </c>
      <c r="F649" s="153">
        <f t="shared" si="58"/>
        <v>-0.0195024808333424</v>
      </c>
      <c r="G649" s="153">
        <f t="shared" si="59"/>
        <v>-0.0197997771597174</v>
      </c>
      <c r="I649" s="71">
        <v>648</v>
      </c>
      <c r="J649" s="73">
        <f t="shared" si="62"/>
        <v>0.352</v>
      </c>
      <c r="K649" s="145">
        <v>0.003404</v>
      </c>
      <c r="L649" s="145">
        <v>0.0111257902388098</v>
      </c>
      <c r="M649" s="145">
        <v>0.0153048699121958</v>
      </c>
      <c r="N649" s="145">
        <v>0.0235595293863256</v>
      </c>
    </row>
    <row r="650" spans="1:14">
      <c r="A650" s="150">
        <v>42639</v>
      </c>
      <c r="B650" s="151">
        <v>-1.6907</v>
      </c>
      <c r="C650" s="152">
        <f t="shared" si="60"/>
        <v>-0.016907</v>
      </c>
      <c r="D650" s="151">
        <f t="shared" si="61"/>
        <v>0.983093</v>
      </c>
      <c r="E650" s="153">
        <f t="shared" si="63"/>
        <v>-0.0131291609598658</v>
      </c>
      <c r="F650" s="153">
        <f t="shared" si="58"/>
        <v>-0.0357181466949035</v>
      </c>
      <c r="G650" s="153">
        <f t="shared" si="59"/>
        <v>-0.032908868987121</v>
      </c>
      <c r="I650" s="71">
        <v>649</v>
      </c>
      <c r="J650" s="73">
        <f t="shared" si="62"/>
        <v>0.351</v>
      </c>
      <c r="K650" s="145">
        <v>0.003416</v>
      </c>
      <c r="L650" s="145">
        <v>0.0112229459100615</v>
      </c>
      <c r="M650" s="145">
        <v>0.0153191680326659</v>
      </c>
      <c r="N650" s="145">
        <v>0.0237895513077298</v>
      </c>
    </row>
    <row r="651" spans="1:14">
      <c r="A651" s="150">
        <v>42640</v>
      </c>
      <c r="B651" s="151">
        <v>0.6357</v>
      </c>
      <c r="C651" s="152">
        <f t="shared" si="60"/>
        <v>0.006357</v>
      </c>
      <c r="D651" s="151">
        <f t="shared" si="61"/>
        <v>1.006357</v>
      </c>
      <c r="E651" s="153">
        <f t="shared" si="63"/>
        <v>-0.00511158364221276</v>
      </c>
      <c r="F651" s="153">
        <f t="shared" si="58"/>
        <v>-0.0232943155226711</v>
      </c>
      <c r="G651" s="153">
        <f t="shared" si="59"/>
        <v>-0.0206164180742703</v>
      </c>
      <c r="I651" s="71">
        <v>650</v>
      </c>
      <c r="J651" s="73">
        <f t="shared" si="62"/>
        <v>0.35</v>
      </c>
      <c r="K651" s="145">
        <v>0.003457</v>
      </c>
      <c r="L651" s="145">
        <v>0.0112488608406378</v>
      </c>
      <c r="M651" s="145">
        <v>0.0153490270849648</v>
      </c>
      <c r="N651" s="145">
        <v>0.0237956531325874</v>
      </c>
    </row>
    <row r="652" spans="1:14">
      <c r="A652" s="150">
        <v>42641</v>
      </c>
      <c r="B652" s="151">
        <v>-0.3044</v>
      </c>
      <c r="C652" s="152">
        <f t="shared" si="60"/>
        <v>-0.003044</v>
      </c>
      <c r="D652" s="151">
        <f t="shared" si="61"/>
        <v>0.996956</v>
      </c>
      <c r="E652" s="153">
        <f t="shared" si="63"/>
        <v>-0.0109430114870517</v>
      </c>
      <c r="F652" s="153">
        <f t="shared" ref="F652:F715" si="64">PRODUCT(D643:D652)-1</f>
        <v>-0.00972083302523907</v>
      </c>
      <c r="G652" s="153">
        <f t="shared" si="59"/>
        <v>-0.0230417724661852</v>
      </c>
      <c r="I652" s="71">
        <v>651</v>
      </c>
      <c r="J652" s="73">
        <f t="shared" si="62"/>
        <v>0.349</v>
      </c>
      <c r="K652" s="145">
        <v>0.003461</v>
      </c>
      <c r="L652" s="145">
        <v>0.0112722060871024</v>
      </c>
      <c r="M652" s="145">
        <v>0.0153727721013546</v>
      </c>
      <c r="N652" s="145">
        <v>0.0239402087064349</v>
      </c>
    </row>
    <row r="653" spans="1:14">
      <c r="A653" s="150">
        <v>42642</v>
      </c>
      <c r="B653" s="151">
        <v>0.4177</v>
      </c>
      <c r="C653" s="152">
        <f t="shared" si="60"/>
        <v>0.004177</v>
      </c>
      <c r="D653" s="151">
        <f t="shared" si="61"/>
        <v>1.004177</v>
      </c>
      <c r="E653" s="153">
        <f t="shared" si="63"/>
        <v>-0.0142002892778952</v>
      </c>
      <c r="F653" s="153">
        <f t="shared" si="64"/>
        <v>-0.00489184166658518</v>
      </c>
      <c r="G653" s="153">
        <f t="shared" si="59"/>
        <v>-0.0191660122532155</v>
      </c>
      <c r="I653" s="71">
        <v>652</v>
      </c>
      <c r="J653" s="73">
        <f t="shared" si="62"/>
        <v>0.348</v>
      </c>
      <c r="K653" s="145">
        <v>0.003467</v>
      </c>
      <c r="L653" s="145">
        <v>0.0113478221129442</v>
      </c>
      <c r="M653" s="145">
        <v>0.0154563830632801</v>
      </c>
      <c r="N653" s="145">
        <v>0.0240205084812661</v>
      </c>
    </row>
    <row r="654" spans="1:14">
      <c r="A654" s="150">
        <v>42643</v>
      </c>
      <c r="B654" s="151">
        <v>0.2742</v>
      </c>
      <c r="C654" s="152">
        <f t="shared" si="60"/>
        <v>0.002742</v>
      </c>
      <c r="D654" s="151">
        <f t="shared" si="61"/>
        <v>1.002742</v>
      </c>
      <c r="E654" s="153">
        <f t="shared" si="63"/>
        <v>-0.0068333157217243</v>
      </c>
      <c r="F654" s="153">
        <f t="shared" si="64"/>
        <v>0.00449251228999881</v>
      </c>
      <c r="G654" s="153">
        <f t="shared" si="59"/>
        <v>-0.0177260179639637</v>
      </c>
      <c r="I654" s="71">
        <v>653</v>
      </c>
      <c r="J654" s="73">
        <f t="shared" si="62"/>
        <v>0.347</v>
      </c>
      <c r="K654" s="145">
        <v>0.003477</v>
      </c>
      <c r="L654" s="145">
        <v>0.0113483971228054</v>
      </c>
      <c r="M654" s="145">
        <v>0.015608150137836</v>
      </c>
      <c r="N654" s="145">
        <v>0.024200929478803</v>
      </c>
    </row>
    <row r="655" spans="1:14">
      <c r="A655" s="150">
        <v>42653</v>
      </c>
      <c r="B655" s="151">
        <v>1.2475</v>
      </c>
      <c r="C655" s="152">
        <f t="shared" si="60"/>
        <v>0.012475</v>
      </c>
      <c r="D655" s="151">
        <f t="shared" si="61"/>
        <v>1.012475</v>
      </c>
      <c r="E655" s="153">
        <f t="shared" si="63"/>
        <v>0.022849759549348</v>
      </c>
      <c r="F655" s="153">
        <f t="shared" si="64"/>
        <v>0.00942060041846449</v>
      </c>
      <c r="G655" s="153">
        <f t="shared" si="59"/>
        <v>-0.0101954971257796</v>
      </c>
      <c r="I655" s="71">
        <v>654</v>
      </c>
      <c r="J655" s="73">
        <f t="shared" si="62"/>
        <v>0.346</v>
      </c>
      <c r="K655" s="145">
        <v>0.0035</v>
      </c>
      <c r="L655" s="145">
        <v>0.0113582500799025</v>
      </c>
      <c r="M655" s="145">
        <v>0.0156369420380511</v>
      </c>
      <c r="N655" s="145">
        <v>0.0242640902945745</v>
      </c>
    </row>
    <row r="656" spans="1:14">
      <c r="A656" s="150">
        <v>42654</v>
      </c>
      <c r="B656" s="151">
        <v>0.3852</v>
      </c>
      <c r="C656" s="152">
        <f t="shared" si="60"/>
        <v>0.003852</v>
      </c>
      <c r="D656" s="151">
        <f t="shared" si="61"/>
        <v>1.003852</v>
      </c>
      <c r="E656" s="153">
        <f t="shared" si="63"/>
        <v>0.0203037061630535</v>
      </c>
      <c r="F656" s="153">
        <f t="shared" si="64"/>
        <v>0.0150883384285414</v>
      </c>
      <c r="G656" s="153">
        <f t="shared" si="59"/>
        <v>0.00150710277495314</v>
      </c>
      <c r="I656" s="71">
        <v>655</v>
      </c>
      <c r="J656" s="73">
        <f t="shared" si="62"/>
        <v>0.345</v>
      </c>
      <c r="K656" s="145">
        <v>0.003539</v>
      </c>
      <c r="L656" s="145">
        <v>0.0113888344103437</v>
      </c>
      <c r="M656" s="145">
        <v>0.0156816141492679</v>
      </c>
      <c r="N656" s="145">
        <v>0.0243565063861984</v>
      </c>
    </row>
    <row r="657" spans="1:14">
      <c r="A657" s="150">
        <v>42655</v>
      </c>
      <c r="B657" s="151">
        <v>-0.198</v>
      </c>
      <c r="C657" s="152">
        <f t="shared" si="60"/>
        <v>-0.00198</v>
      </c>
      <c r="D657" s="151">
        <f t="shared" si="61"/>
        <v>0.99802</v>
      </c>
      <c r="E657" s="153">
        <f t="shared" si="63"/>
        <v>0.0213926239722224</v>
      </c>
      <c r="F657" s="153">
        <f t="shared" si="64"/>
        <v>0.0102155127553045</v>
      </c>
      <c r="G657" s="153">
        <f t="shared" si="59"/>
        <v>-0.00425771050404677</v>
      </c>
      <c r="I657" s="71">
        <v>656</v>
      </c>
      <c r="J657" s="73">
        <f t="shared" si="62"/>
        <v>0.344</v>
      </c>
      <c r="K657" s="145">
        <v>0.003566</v>
      </c>
      <c r="L657" s="145">
        <v>0.0114037534595246</v>
      </c>
      <c r="M657" s="145">
        <v>0.0157363966409803</v>
      </c>
      <c r="N657" s="145">
        <v>0.0243713767022946</v>
      </c>
    </row>
    <row r="658" spans="1:14">
      <c r="A658" s="150">
        <v>42656</v>
      </c>
      <c r="B658" s="151">
        <v>0.0799</v>
      </c>
      <c r="C658" s="152">
        <f t="shared" si="60"/>
        <v>0.000799</v>
      </c>
      <c r="D658" s="151">
        <f t="shared" si="61"/>
        <v>1.000799</v>
      </c>
      <c r="E658" s="153">
        <f t="shared" si="63"/>
        <v>0.017956711494862</v>
      </c>
      <c r="F658" s="153">
        <f t="shared" si="64"/>
        <v>0.00350143171925987</v>
      </c>
      <c r="G658" s="153">
        <f t="shared" si="59"/>
        <v>-0.00513249495570922</v>
      </c>
      <c r="I658" s="71">
        <v>657</v>
      </c>
      <c r="J658" s="73">
        <f t="shared" si="62"/>
        <v>0.343</v>
      </c>
      <c r="K658" s="145">
        <v>0.003571</v>
      </c>
      <c r="L658" s="145">
        <v>0.0114527349918443</v>
      </c>
      <c r="M658" s="145">
        <v>0.0157431363342182</v>
      </c>
      <c r="N658" s="145">
        <v>0.0246749877182861</v>
      </c>
    </row>
    <row r="659" spans="1:14">
      <c r="A659" s="150">
        <v>42657</v>
      </c>
      <c r="B659" s="151">
        <v>0.097</v>
      </c>
      <c r="C659" s="152">
        <f t="shared" si="60"/>
        <v>0.00097</v>
      </c>
      <c r="D659" s="151">
        <f t="shared" si="61"/>
        <v>1.00097</v>
      </c>
      <c r="E659" s="153">
        <f t="shared" si="63"/>
        <v>0.0161578247495486</v>
      </c>
      <c r="F659" s="153">
        <f t="shared" si="64"/>
        <v>0.0092140975099344</v>
      </c>
      <c r="G659" s="153">
        <f t="shared" si="59"/>
        <v>-0.011003417851626</v>
      </c>
      <c r="I659" s="71">
        <v>658</v>
      </c>
      <c r="J659" s="73">
        <f t="shared" si="62"/>
        <v>0.342</v>
      </c>
      <c r="K659" s="145">
        <v>0.003577</v>
      </c>
      <c r="L659" s="145">
        <v>0.0115060944575376</v>
      </c>
      <c r="M659" s="145">
        <v>0.0158556663142633</v>
      </c>
      <c r="N659" s="145">
        <v>0.0247430386701133</v>
      </c>
    </row>
    <row r="660" spans="1:14">
      <c r="A660" s="150">
        <v>42660</v>
      </c>
      <c r="B660" s="151">
        <v>-0.8461</v>
      </c>
      <c r="C660" s="152">
        <f t="shared" si="60"/>
        <v>-0.008461</v>
      </c>
      <c r="D660" s="151">
        <f t="shared" si="61"/>
        <v>0.991539</v>
      </c>
      <c r="E660" s="153">
        <f t="shared" si="63"/>
        <v>-0.00485432885321335</v>
      </c>
      <c r="F660" s="153">
        <f t="shared" si="64"/>
        <v>0.0178845104490648</v>
      </c>
      <c r="G660" s="153">
        <f t="shared" si="59"/>
        <v>-0.0188405106494447</v>
      </c>
      <c r="I660" s="71">
        <v>659</v>
      </c>
      <c r="J660" s="73">
        <f t="shared" si="62"/>
        <v>0.341</v>
      </c>
      <c r="K660" s="145">
        <v>0.003582</v>
      </c>
      <c r="L660" s="145">
        <v>0.0116268706577156</v>
      </c>
      <c r="M660" s="145">
        <v>0.0160848263121407</v>
      </c>
      <c r="N660" s="145">
        <v>0.0247547709429352</v>
      </c>
    </row>
    <row r="661" spans="1:14">
      <c r="A661" s="150">
        <v>42661</v>
      </c>
      <c r="B661" s="151">
        <v>1.3257</v>
      </c>
      <c r="C661" s="152">
        <f t="shared" si="60"/>
        <v>0.013257</v>
      </c>
      <c r="D661" s="151">
        <f t="shared" si="61"/>
        <v>1.013257</v>
      </c>
      <c r="E661" s="153">
        <f t="shared" si="63"/>
        <v>0.00446910232701581</v>
      </c>
      <c r="F661" s="153">
        <f t="shared" si="64"/>
        <v>0.0248635478305295</v>
      </c>
      <c r="G661" s="153">
        <f t="shared" si="59"/>
        <v>-0.00546032692171972</v>
      </c>
      <c r="I661" s="71">
        <v>660</v>
      </c>
      <c r="J661" s="73">
        <f t="shared" si="62"/>
        <v>0.34</v>
      </c>
      <c r="K661" s="145">
        <v>0.003649</v>
      </c>
      <c r="L661" s="145">
        <v>0.0117103882429628</v>
      </c>
      <c r="M661" s="145">
        <v>0.0161931705496206</v>
      </c>
      <c r="N661" s="145">
        <v>0.0249209545785962</v>
      </c>
    </row>
    <row r="662" spans="1:14">
      <c r="A662" s="150">
        <v>42662</v>
      </c>
      <c r="B662" s="151">
        <v>-0.1533</v>
      </c>
      <c r="C662" s="152">
        <f t="shared" si="60"/>
        <v>-0.001533</v>
      </c>
      <c r="D662" s="151">
        <f t="shared" si="61"/>
        <v>0.998467</v>
      </c>
      <c r="E662" s="153">
        <f t="shared" si="63"/>
        <v>0.00491899079492231</v>
      </c>
      <c r="F662" s="153">
        <f t="shared" si="64"/>
        <v>0.0264168448875433</v>
      </c>
      <c r="G662" s="153">
        <f t="shared" si="59"/>
        <v>-0.000544464771536468</v>
      </c>
      <c r="I662" s="71">
        <v>661</v>
      </c>
      <c r="J662" s="73">
        <f t="shared" si="62"/>
        <v>0.339</v>
      </c>
      <c r="K662" s="145">
        <v>0.003653</v>
      </c>
      <c r="L662" s="145">
        <v>0.0117347761559072</v>
      </c>
      <c r="M662" s="145">
        <v>0.0161956422137779</v>
      </c>
      <c r="N662" s="145">
        <v>0.0253013003673919</v>
      </c>
    </row>
    <row r="663" spans="1:14">
      <c r="A663" s="150">
        <v>42663</v>
      </c>
      <c r="B663" s="151">
        <v>0.0713</v>
      </c>
      <c r="C663" s="152">
        <f t="shared" si="60"/>
        <v>0.000713</v>
      </c>
      <c r="D663" s="151">
        <f t="shared" si="61"/>
        <v>1.000713</v>
      </c>
      <c r="E663" s="153">
        <f t="shared" si="63"/>
        <v>0.00483263675858914</v>
      </c>
      <c r="F663" s="153">
        <f t="shared" si="64"/>
        <v>0.0228761265174844</v>
      </c>
      <c r="G663" s="153">
        <f t="shared" ref="G663:G726" si="65">PRODUCT(D643:D663)-1</f>
        <v>0.0171639392866212</v>
      </c>
      <c r="I663" s="71">
        <v>662</v>
      </c>
      <c r="J663" s="73">
        <f t="shared" si="62"/>
        <v>0.338</v>
      </c>
      <c r="K663" s="145">
        <v>0.003657</v>
      </c>
      <c r="L663" s="145">
        <v>0.0117416421694925</v>
      </c>
      <c r="M663" s="145">
        <v>0.0162075261521772</v>
      </c>
      <c r="N663" s="145">
        <v>0.0253876020304453</v>
      </c>
    </row>
    <row r="664" spans="1:14">
      <c r="A664" s="150">
        <v>42664</v>
      </c>
      <c r="B664" s="151">
        <v>0.2753</v>
      </c>
      <c r="C664" s="152">
        <f t="shared" si="60"/>
        <v>0.002753</v>
      </c>
      <c r="D664" s="151">
        <f t="shared" si="61"/>
        <v>1.002753</v>
      </c>
      <c r="E664" s="153">
        <f t="shared" si="63"/>
        <v>0.00662251716593487</v>
      </c>
      <c r="F664" s="153">
        <f t="shared" si="64"/>
        <v>0.0228873473872513</v>
      </c>
      <c r="G664" s="153">
        <f t="shared" si="65"/>
        <v>0.0206745811199371</v>
      </c>
      <c r="I664" s="71">
        <v>663</v>
      </c>
      <c r="J664" s="73">
        <f t="shared" si="62"/>
        <v>0.337</v>
      </c>
      <c r="K664" s="145">
        <v>0.003716</v>
      </c>
      <c r="L664" s="145">
        <v>0.0117863291664484</v>
      </c>
      <c r="M664" s="145">
        <v>0.0166030539223772</v>
      </c>
      <c r="N664" s="145">
        <v>0.0254943250276116</v>
      </c>
    </row>
    <row r="665" spans="1:14">
      <c r="A665" s="150">
        <v>42667</v>
      </c>
      <c r="B665" s="151">
        <v>1.1971</v>
      </c>
      <c r="C665" s="152">
        <f t="shared" si="60"/>
        <v>0.011971</v>
      </c>
      <c r="D665" s="151">
        <f t="shared" si="61"/>
        <v>1.011971</v>
      </c>
      <c r="E665" s="153">
        <f t="shared" si="63"/>
        <v>0.0273653334048665</v>
      </c>
      <c r="F665" s="153">
        <f t="shared" si="64"/>
        <v>0.0223781642241283</v>
      </c>
      <c r="G665" s="153">
        <f t="shared" si="65"/>
        <v>0.0397826765453133</v>
      </c>
      <c r="I665" s="71">
        <v>664</v>
      </c>
      <c r="J665" s="73">
        <f t="shared" si="62"/>
        <v>0.336</v>
      </c>
      <c r="K665" s="145">
        <v>0.003735</v>
      </c>
      <c r="L665" s="145">
        <v>0.0118382834506858</v>
      </c>
      <c r="M665" s="145">
        <v>0.0166722699318844</v>
      </c>
      <c r="N665" s="145">
        <v>0.0254995012962382</v>
      </c>
    </row>
    <row r="666" spans="1:14">
      <c r="A666" s="150">
        <v>42668</v>
      </c>
      <c r="B666" s="151">
        <v>-0.0037</v>
      </c>
      <c r="C666" s="152">
        <f t="shared" si="60"/>
        <v>-3.7e-5</v>
      </c>
      <c r="D666" s="151">
        <f t="shared" si="61"/>
        <v>0.999963</v>
      </c>
      <c r="E666" s="153">
        <f t="shared" si="63"/>
        <v>0.0138862311215522</v>
      </c>
      <c r="F666" s="153">
        <f t="shared" si="64"/>
        <v>0.0184173924363866</v>
      </c>
      <c r="G666" s="153">
        <f t="shared" si="65"/>
        <v>0.0319713960313726</v>
      </c>
      <c r="I666" s="71">
        <v>665</v>
      </c>
      <c r="J666" s="73">
        <f t="shared" si="62"/>
        <v>0.335</v>
      </c>
      <c r="K666" s="145">
        <v>0.003787</v>
      </c>
      <c r="L666" s="145">
        <v>0.0118619615829696</v>
      </c>
      <c r="M666" s="145">
        <v>0.0167026765599942</v>
      </c>
      <c r="N666" s="145">
        <v>0.0256121926693298</v>
      </c>
    </row>
    <row r="667" spans="1:14">
      <c r="A667" s="150">
        <v>42669</v>
      </c>
      <c r="B667" s="151">
        <v>-0.3758</v>
      </c>
      <c r="C667" s="152">
        <f t="shared" si="60"/>
        <v>-0.003758</v>
      </c>
      <c r="D667" s="151">
        <f t="shared" si="61"/>
        <v>0.996242</v>
      </c>
      <c r="E667" s="153">
        <f t="shared" si="63"/>
        <v>0.0116268706577156</v>
      </c>
      <c r="F667" s="153">
        <f t="shared" si="64"/>
        <v>0.0166030539223772</v>
      </c>
      <c r="G667" s="153">
        <f t="shared" si="65"/>
        <v>0.0298986598758484</v>
      </c>
      <c r="I667" s="71">
        <v>666</v>
      </c>
      <c r="J667" s="73">
        <f t="shared" si="62"/>
        <v>0.334</v>
      </c>
      <c r="K667" s="145">
        <v>0.003798</v>
      </c>
      <c r="L667" s="145">
        <v>0.0119237429695547</v>
      </c>
      <c r="M667" s="145">
        <v>0.0167586253438186</v>
      </c>
      <c r="N667" s="145">
        <v>0.0257405011339586</v>
      </c>
    </row>
    <row r="668" spans="1:14">
      <c r="A668" s="150">
        <v>42670</v>
      </c>
      <c r="B668" s="151">
        <v>-0.2714</v>
      </c>
      <c r="C668" s="152">
        <f t="shared" si="60"/>
        <v>-0.002714</v>
      </c>
      <c r="D668" s="151">
        <f t="shared" si="61"/>
        <v>0.997286</v>
      </c>
      <c r="E668" s="153">
        <f t="shared" si="63"/>
        <v>0.0081624954714794</v>
      </c>
      <c r="F668" s="153">
        <f t="shared" si="64"/>
        <v>0.013034578605726</v>
      </c>
      <c r="G668" s="153">
        <f t="shared" si="65"/>
        <v>0.024200929478803</v>
      </c>
      <c r="I668" s="71">
        <v>667</v>
      </c>
      <c r="J668" s="73">
        <f t="shared" si="62"/>
        <v>0.333</v>
      </c>
      <c r="K668" s="145">
        <v>0.003798</v>
      </c>
      <c r="L668" s="145">
        <v>0.011950574891892</v>
      </c>
      <c r="M668" s="145">
        <v>0.0167677864226941</v>
      </c>
      <c r="N668" s="145">
        <v>0.0258609052945407</v>
      </c>
    </row>
    <row r="669" spans="1:14">
      <c r="A669" s="150">
        <v>42671</v>
      </c>
      <c r="B669" s="151">
        <v>-0.1665</v>
      </c>
      <c r="C669" s="152">
        <f t="shared" si="60"/>
        <v>-0.001665</v>
      </c>
      <c r="D669" s="151">
        <f t="shared" si="61"/>
        <v>0.998335</v>
      </c>
      <c r="E669" s="153">
        <f t="shared" si="63"/>
        <v>0.00372066193421428</v>
      </c>
      <c r="F669" s="153">
        <f t="shared" si="64"/>
        <v>0.0103678192476775</v>
      </c>
      <c r="G669" s="153">
        <f t="shared" si="65"/>
        <v>0.014889041564693</v>
      </c>
      <c r="I669" s="71">
        <v>668</v>
      </c>
      <c r="J669" s="73">
        <f t="shared" si="62"/>
        <v>0.332</v>
      </c>
      <c r="K669" s="145">
        <v>0.003812</v>
      </c>
      <c r="L669" s="145">
        <v>0.0119522684004914</v>
      </c>
      <c r="M669" s="145">
        <v>0.0168052563976933</v>
      </c>
      <c r="N669" s="145">
        <v>0.0259726377510476</v>
      </c>
    </row>
    <row r="670" spans="1:14">
      <c r="A670" s="150">
        <v>42674</v>
      </c>
      <c r="B670" s="151">
        <v>-0.1152</v>
      </c>
      <c r="C670" s="152">
        <f t="shared" si="60"/>
        <v>-0.001152</v>
      </c>
      <c r="D670" s="151">
        <f t="shared" si="61"/>
        <v>0.998848</v>
      </c>
      <c r="E670" s="153">
        <f t="shared" si="63"/>
        <v>-0.00929534963781931</v>
      </c>
      <c r="F670" s="153">
        <f t="shared" si="64"/>
        <v>0.0178156134250931</v>
      </c>
      <c r="G670" s="153">
        <f t="shared" si="65"/>
        <v>0.0185027784363481</v>
      </c>
      <c r="I670" s="71">
        <v>669</v>
      </c>
      <c r="J670" s="73">
        <f t="shared" si="62"/>
        <v>0.331</v>
      </c>
      <c r="K670" s="145">
        <v>0.003844</v>
      </c>
      <c r="L670" s="145">
        <v>0.0119881748378683</v>
      </c>
      <c r="M670" s="145">
        <v>0.0168182531952172</v>
      </c>
      <c r="N670" s="145">
        <v>0.0259940353780765</v>
      </c>
    </row>
    <row r="671" spans="1:14">
      <c r="A671" s="150">
        <v>42675</v>
      </c>
      <c r="B671" s="151">
        <v>0.6826</v>
      </c>
      <c r="C671" s="152">
        <f t="shared" si="60"/>
        <v>0.006826</v>
      </c>
      <c r="D671" s="151">
        <f t="shared" si="61"/>
        <v>1.006826</v>
      </c>
      <c r="E671" s="153">
        <f t="shared" si="63"/>
        <v>-0.00249589204245282</v>
      </c>
      <c r="F671" s="153">
        <f t="shared" si="64"/>
        <v>0.0113556805453439</v>
      </c>
      <c r="G671" s="153">
        <f t="shared" si="65"/>
        <v>0.0430906113683589</v>
      </c>
      <c r="I671" s="71">
        <v>670</v>
      </c>
      <c r="J671" s="73">
        <f t="shared" si="62"/>
        <v>0.33</v>
      </c>
      <c r="K671" s="145">
        <v>0.003847</v>
      </c>
      <c r="L671" s="145">
        <v>0.0120223473432739</v>
      </c>
      <c r="M671" s="145">
        <v>0.0169276163599306</v>
      </c>
      <c r="N671" s="145">
        <v>0.0260911450698262</v>
      </c>
    </row>
    <row r="672" spans="1:14">
      <c r="A672" s="150">
        <v>42676</v>
      </c>
      <c r="B672" s="151">
        <v>-0.7651</v>
      </c>
      <c r="C672" s="152">
        <f t="shared" si="60"/>
        <v>-0.007651</v>
      </c>
      <c r="D672" s="151">
        <f t="shared" si="61"/>
        <v>0.992349</v>
      </c>
      <c r="E672" s="153">
        <f t="shared" si="63"/>
        <v>-0.00639382396288857</v>
      </c>
      <c r="F672" s="153">
        <f t="shared" si="64"/>
        <v>0.00515870653060246</v>
      </c>
      <c r="G672" s="153">
        <f t="shared" si="65"/>
        <v>0.0285712973634404</v>
      </c>
      <c r="I672" s="71">
        <v>671</v>
      </c>
      <c r="J672" s="73">
        <f t="shared" si="62"/>
        <v>0.329</v>
      </c>
      <c r="K672" s="145">
        <v>0.003852</v>
      </c>
      <c r="L672" s="145">
        <v>0.0120723581621149</v>
      </c>
      <c r="M672" s="145">
        <v>0.0170235153223348</v>
      </c>
      <c r="N672" s="145">
        <v>0.0261905054010672</v>
      </c>
    </row>
    <row r="673" spans="1:14">
      <c r="A673" s="150">
        <v>42677</v>
      </c>
      <c r="B673" s="151">
        <v>0.952</v>
      </c>
      <c r="C673" s="152">
        <f t="shared" si="60"/>
        <v>0.00952</v>
      </c>
      <c r="D673" s="151">
        <f t="shared" si="61"/>
        <v>1.00952</v>
      </c>
      <c r="E673" s="153">
        <f t="shared" si="63"/>
        <v>0.00579503455677188</v>
      </c>
      <c r="F673" s="153">
        <f t="shared" si="64"/>
        <v>0.0140048319715782</v>
      </c>
      <c r="G673" s="153">
        <f t="shared" si="65"/>
        <v>0.0415337247725485</v>
      </c>
      <c r="I673" s="71">
        <v>672</v>
      </c>
      <c r="J673" s="73">
        <f t="shared" si="62"/>
        <v>0.328</v>
      </c>
      <c r="K673" s="145">
        <v>0.003854</v>
      </c>
      <c r="L673" s="145">
        <v>0.0121223146690919</v>
      </c>
      <c r="M673" s="145">
        <v>0.0173843754377783</v>
      </c>
      <c r="N673" s="145">
        <v>0.0262827953065898</v>
      </c>
    </row>
    <row r="674" spans="1:14">
      <c r="A674" s="150">
        <v>42678</v>
      </c>
      <c r="B674" s="151">
        <v>-0.3242</v>
      </c>
      <c r="C674" s="152">
        <f t="shared" si="60"/>
        <v>-0.003242</v>
      </c>
      <c r="D674" s="151">
        <f t="shared" si="61"/>
        <v>0.996758</v>
      </c>
      <c r="E674" s="153">
        <f t="shared" si="63"/>
        <v>0.00420625046175793</v>
      </c>
      <c r="F674" s="153">
        <f t="shared" si="64"/>
        <v>0.00794256243195068</v>
      </c>
      <c r="G674" s="153">
        <f t="shared" si="65"/>
        <v>0.0338387280696884</v>
      </c>
      <c r="I674" s="71">
        <v>673</v>
      </c>
      <c r="J674" s="73">
        <f t="shared" si="62"/>
        <v>0.327</v>
      </c>
      <c r="K674" s="145">
        <v>0.003858</v>
      </c>
      <c r="L674" s="145">
        <v>0.0122075062840921</v>
      </c>
      <c r="M674" s="145">
        <v>0.0173941786224008</v>
      </c>
      <c r="N674" s="145">
        <v>0.0263753008131664</v>
      </c>
    </row>
    <row r="675" spans="1:14">
      <c r="A675" s="150">
        <v>42681</v>
      </c>
      <c r="B675" s="151">
        <v>0.0721</v>
      </c>
      <c r="C675" s="152">
        <f t="shared" si="60"/>
        <v>0.000721</v>
      </c>
      <c r="D675" s="151">
        <f t="shared" si="61"/>
        <v>1.000721</v>
      </c>
      <c r="E675" s="153">
        <f t="shared" si="63"/>
        <v>0.00608929803968228</v>
      </c>
      <c r="F675" s="153">
        <f t="shared" si="64"/>
        <v>-0.00326265375246471</v>
      </c>
      <c r="G675" s="153">
        <f t="shared" si="65"/>
        <v>0.0317550534361049</v>
      </c>
      <c r="I675" s="71">
        <v>674</v>
      </c>
      <c r="J675" s="73">
        <f t="shared" si="62"/>
        <v>0.326</v>
      </c>
      <c r="K675" s="145">
        <v>0.003876</v>
      </c>
      <c r="L675" s="145">
        <v>0.0123055432766428</v>
      </c>
      <c r="M675" s="145">
        <v>0.0173947935216263</v>
      </c>
      <c r="N675" s="145">
        <v>0.0263768795593813</v>
      </c>
    </row>
    <row r="676" spans="1:14">
      <c r="A676" s="150">
        <v>42682</v>
      </c>
      <c r="B676" s="151">
        <v>0.4328</v>
      </c>
      <c r="C676" s="152">
        <f t="shared" si="60"/>
        <v>0.004328</v>
      </c>
      <c r="D676" s="151">
        <f t="shared" si="61"/>
        <v>1.004328</v>
      </c>
      <c r="E676" s="153">
        <f t="shared" si="63"/>
        <v>0.00359312584458316</v>
      </c>
      <c r="F676" s="153">
        <f t="shared" si="64"/>
        <v>0.0010882657479272</v>
      </c>
      <c r="G676" s="153">
        <f t="shared" si="65"/>
        <v>0.0234529142026982</v>
      </c>
      <c r="I676" s="71">
        <v>675</v>
      </c>
      <c r="J676" s="73">
        <f t="shared" si="62"/>
        <v>0.325</v>
      </c>
      <c r="K676" s="145">
        <v>0.003911</v>
      </c>
      <c r="L676" s="145">
        <v>0.0123397960990492</v>
      </c>
      <c r="M676" s="145">
        <v>0.017430569958621</v>
      </c>
      <c r="N676" s="145">
        <v>0.0264692950781169</v>
      </c>
    </row>
    <row r="677" spans="1:14">
      <c r="A677" s="150">
        <v>42683</v>
      </c>
      <c r="B677" s="151">
        <v>-0.5358</v>
      </c>
      <c r="C677" s="152">
        <f t="shared" si="60"/>
        <v>-0.005358</v>
      </c>
      <c r="D677" s="151">
        <f t="shared" si="61"/>
        <v>0.994642</v>
      </c>
      <c r="E677" s="153">
        <f t="shared" si="63"/>
        <v>0.00591210741010251</v>
      </c>
      <c r="F677" s="153">
        <f t="shared" si="64"/>
        <v>-0.000519517526816005</v>
      </c>
      <c r="G677" s="153">
        <f t="shared" si="65"/>
        <v>0.01406308249463</v>
      </c>
      <c r="I677" s="71">
        <v>676</v>
      </c>
      <c r="J677" s="73">
        <f t="shared" si="62"/>
        <v>0.324</v>
      </c>
      <c r="K677" s="145">
        <v>0.003914</v>
      </c>
      <c r="L677" s="145">
        <v>0.0123536692145556</v>
      </c>
      <c r="M677" s="145">
        <v>0.0174484382863063</v>
      </c>
      <c r="N677" s="145">
        <v>0.0264871881657585</v>
      </c>
    </row>
    <row r="678" spans="1:14">
      <c r="A678" s="150">
        <v>42684</v>
      </c>
      <c r="B678" s="151">
        <v>1.1201</v>
      </c>
      <c r="C678" s="152">
        <f t="shared" si="60"/>
        <v>0.011201</v>
      </c>
      <c r="D678" s="151">
        <f t="shared" si="61"/>
        <v>1.011201</v>
      </c>
      <c r="E678" s="153">
        <f t="shared" si="63"/>
        <v>0.00758709973571903</v>
      </c>
      <c r="F678" s="153">
        <f t="shared" si="64"/>
        <v>0.0134261017976454</v>
      </c>
      <c r="G678" s="153">
        <f t="shared" si="65"/>
        <v>0.0274559658941229</v>
      </c>
      <c r="I678" s="71">
        <v>677</v>
      </c>
      <c r="J678" s="73">
        <f t="shared" si="62"/>
        <v>0.323</v>
      </c>
      <c r="K678" s="145">
        <v>0.003918</v>
      </c>
      <c r="L678" s="145">
        <v>0.0123556626900083</v>
      </c>
      <c r="M678" s="145">
        <v>0.0174671921892231</v>
      </c>
      <c r="N678" s="145">
        <v>0.0266651432140557</v>
      </c>
    </row>
    <row r="679" spans="1:14">
      <c r="A679" s="150">
        <v>42685</v>
      </c>
      <c r="B679" s="151">
        <v>0.7848</v>
      </c>
      <c r="C679" s="152">
        <f t="shared" si="60"/>
        <v>0.007848</v>
      </c>
      <c r="D679" s="151">
        <f t="shared" si="61"/>
        <v>1.007848</v>
      </c>
      <c r="E679" s="153">
        <f t="shared" si="63"/>
        <v>0.0187975850652267</v>
      </c>
      <c r="F679" s="153">
        <f t="shared" si="64"/>
        <v>0.023082902877845</v>
      </c>
      <c r="G679" s="153">
        <f t="shared" si="65"/>
        <v>0.0346927208305166</v>
      </c>
      <c r="I679" s="71">
        <v>678</v>
      </c>
      <c r="J679" s="73">
        <f t="shared" si="62"/>
        <v>0.322</v>
      </c>
      <c r="K679" s="145">
        <v>0.003931</v>
      </c>
      <c r="L679" s="145">
        <v>0.0124775371922841</v>
      </c>
      <c r="M679" s="145">
        <v>0.017569584570686</v>
      </c>
      <c r="N679" s="145">
        <v>0.0266844824475372</v>
      </c>
    </row>
    <row r="680" spans="1:14">
      <c r="A680" s="150">
        <v>42688</v>
      </c>
      <c r="B680" s="151">
        <v>0.3812</v>
      </c>
      <c r="C680" s="152">
        <f t="shared" si="60"/>
        <v>0.003812</v>
      </c>
      <c r="D680" s="151">
        <f t="shared" si="61"/>
        <v>1.003812</v>
      </c>
      <c r="E680" s="153">
        <f t="shared" si="63"/>
        <v>0.0219444195330116</v>
      </c>
      <c r="F680" s="153">
        <f t="shared" si="64"/>
        <v>0.0281673436835383</v>
      </c>
      <c r="G680" s="153">
        <f t="shared" si="65"/>
        <v>0.0376304679284325</v>
      </c>
      <c r="I680" s="71">
        <v>679</v>
      </c>
      <c r="J680" s="73">
        <f t="shared" si="62"/>
        <v>0.321</v>
      </c>
      <c r="K680" s="145">
        <v>0.003936</v>
      </c>
      <c r="L680" s="145">
        <v>0.0125340651070085</v>
      </c>
      <c r="M680" s="145">
        <v>0.0176768407847996</v>
      </c>
      <c r="N680" s="145">
        <v>0.0269206225371756</v>
      </c>
    </row>
    <row r="681" spans="1:14">
      <c r="A681" s="150">
        <v>42689</v>
      </c>
      <c r="B681" s="151">
        <v>-0.011</v>
      </c>
      <c r="C681" s="152">
        <f t="shared" si="60"/>
        <v>-0.00011</v>
      </c>
      <c r="D681" s="151">
        <f t="shared" si="61"/>
        <v>0.99989</v>
      </c>
      <c r="E681" s="153">
        <f t="shared" si="63"/>
        <v>0.0174285747752358</v>
      </c>
      <c r="F681" s="153">
        <f t="shared" si="64"/>
        <v>0.0210843236822782</v>
      </c>
      <c r="G681" s="153">
        <f t="shared" si="65"/>
        <v>0.0463696622895917</v>
      </c>
      <c r="I681" s="71">
        <v>680</v>
      </c>
      <c r="J681" s="73">
        <f t="shared" si="62"/>
        <v>0.32</v>
      </c>
      <c r="K681" s="145">
        <v>0.003957</v>
      </c>
      <c r="L681" s="145">
        <v>0.0125987061531383</v>
      </c>
      <c r="M681" s="145">
        <v>0.0176840295615652</v>
      </c>
      <c r="N681" s="145">
        <v>0.0269763361719295</v>
      </c>
    </row>
    <row r="682" spans="1:14">
      <c r="A682" s="150">
        <v>42690</v>
      </c>
      <c r="B682" s="151">
        <v>-0.0081</v>
      </c>
      <c r="C682" s="152">
        <f t="shared" si="60"/>
        <v>-8.1e-5</v>
      </c>
      <c r="D682" s="151">
        <f t="shared" si="61"/>
        <v>0.999919</v>
      </c>
      <c r="E682" s="153">
        <f t="shared" si="63"/>
        <v>0.0228264672723244</v>
      </c>
      <c r="F682" s="153">
        <f t="shared" si="64"/>
        <v>0.0288735272087339</v>
      </c>
      <c r="G682" s="153">
        <f t="shared" si="65"/>
        <v>0.032595784037956</v>
      </c>
      <c r="I682" s="71">
        <v>681</v>
      </c>
      <c r="J682" s="73">
        <f t="shared" si="62"/>
        <v>0.319</v>
      </c>
      <c r="K682" s="145">
        <v>0.003988</v>
      </c>
      <c r="L682" s="145">
        <v>0.0126000305870175</v>
      </c>
      <c r="M682" s="145">
        <v>0.0178156134250931</v>
      </c>
      <c r="N682" s="145">
        <v>0.0271285583203142</v>
      </c>
    </row>
    <row r="683" spans="1:14">
      <c r="A683" s="150">
        <v>42691</v>
      </c>
      <c r="B683" s="151">
        <v>0.2024</v>
      </c>
      <c r="C683" s="152">
        <f t="shared" si="60"/>
        <v>0.002024</v>
      </c>
      <c r="D683" s="151">
        <f t="shared" si="61"/>
        <v>1.002024</v>
      </c>
      <c r="E683" s="153">
        <f t="shared" si="63"/>
        <v>0.013543962122351</v>
      </c>
      <c r="F683" s="153">
        <f t="shared" si="64"/>
        <v>0.0212338212495089</v>
      </c>
      <c r="G683" s="153">
        <f t="shared" si="65"/>
        <v>0.036274366508706</v>
      </c>
      <c r="I683" s="71">
        <v>682</v>
      </c>
      <c r="J683" s="73">
        <f t="shared" si="62"/>
        <v>0.318</v>
      </c>
      <c r="K683" s="145">
        <v>0.004032</v>
      </c>
      <c r="L683" s="145">
        <v>0.0126044506292173</v>
      </c>
      <c r="M683" s="145">
        <v>0.0178679305008627</v>
      </c>
      <c r="N683" s="145">
        <v>0.0272250978223376</v>
      </c>
    </row>
    <row r="684" spans="1:14">
      <c r="A684" s="150">
        <v>42692</v>
      </c>
      <c r="B684" s="151">
        <v>-0.5552</v>
      </c>
      <c r="C684" s="152">
        <f t="shared" si="60"/>
        <v>-0.005552</v>
      </c>
      <c r="D684" s="151">
        <f t="shared" si="61"/>
        <v>0.994448</v>
      </c>
      <c r="E684" s="153">
        <f t="shared" si="63"/>
        <v>6.82305711252607e-5</v>
      </c>
      <c r="F684" s="153">
        <f t="shared" si="64"/>
        <v>0.0188670982063168</v>
      </c>
      <c r="G684" s="153">
        <f t="shared" si="65"/>
        <v>0.0297867332850175</v>
      </c>
      <c r="I684" s="71">
        <v>683</v>
      </c>
      <c r="J684" s="73">
        <f t="shared" si="62"/>
        <v>0.317</v>
      </c>
      <c r="K684" s="145">
        <v>0.004058</v>
      </c>
      <c r="L684" s="145">
        <v>0.0127100463894874</v>
      </c>
      <c r="M684" s="145">
        <v>0.0178757977401194</v>
      </c>
      <c r="N684" s="145">
        <v>0.027248358736613</v>
      </c>
    </row>
    <row r="685" spans="1:14">
      <c r="A685" s="150">
        <v>42695</v>
      </c>
      <c r="B685" s="151">
        <v>0.6922</v>
      </c>
      <c r="C685" s="152">
        <f t="shared" si="60"/>
        <v>0.006922</v>
      </c>
      <c r="D685" s="151">
        <f t="shared" si="61"/>
        <v>1.006922</v>
      </c>
      <c r="E685" s="153">
        <f t="shared" si="63"/>
        <v>0.00316663166323838</v>
      </c>
      <c r="F685" s="153">
        <f t="shared" si="64"/>
        <v>0.025180541089975</v>
      </c>
      <c r="G685" s="153">
        <f t="shared" si="65"/>
        <v>0.0340681274978145</v>
      </c>
      <c r="I685" s="71">
        <v>684</v>
      </c>
      <c r="J685" s="73">
        <f t="shared" si="62"/>
        <v>0.316</v>
      </c>
      <c r="K685" s="145">
        <v>0.004081</v>
      </c>
      <c r="L685" s="145">
        <v>0.0127500110658323</v>
      </c>
      <c r="M685" s="145">
        <v>0.0178845104490648</v>
      </c>
      <c r="N685" s="145">
        <v>0.0274559658941229</v>
      </c>
    </row>
    <row r="686" spans="1:14">
      <c r="A686" s="150">
        <v>42696</v>
      </c>
      <c r="B686" s="151">
        <v>0.792</v>
      </c>
      <c r="C686" s="152">
        <f t="shared" si="60"/>
        <v>0.00792</v>
      </c>
      <c r="D686" s="151">
        <f t="shared" si="61"/>
        <v>1.00792</v>
      </c>
      <c r="E686" s="153">
        <f t="shared" si="63"/>
        <v>0.0112229459100615</v>
      </c>
      <c r="F686" s="153">
        <f t="shared" si="64"/>
        <v>0.0288471206372893</v>
      </c>
      <c r="G686" s="153">
        <f t="shared" si="65"/>
        <v>0.0299286709476831</v>
      </c>
      <c r="I686" s="71">
        <v>685</v>
      </c>
      <c r="J686" s="73">
        <f t="shared" si="62"/>
        <v>0.315</v>
      </c>
      <c r="K686" s="145">
        <v>0.004163</v>
      </c>
      <c r="L686" s="145">
        <v>0.0128009677448553</v>
      </c>
      <c r="M686" s="145">
        <v>0.0178870205831414</v>
      </c>
      <c r="N686" s="145">
        <v>0.0275540181760823</v>
      </c>
    </row>
    <row r="687" spans="1:14">
      <c r="A687" s="150">
        <v>42697</v>
      </c>
      <c r="B687" s="151">
        <v>0.1835</v>
      </c>
      <c r="C687" s="152">
        <f t="shared" si="60"/>
        <v>0.001835</v>
      </c>
      <c r="D687" s="151">
        <f t="shared" si="61"/>
        <v>1.001835</v>
      </c>
      <c r="E687" s="153">
        <f t="shared" si="63"/>
        <v>0.0131606060248948</v>
      </c>
      <c r="F687" s="153">
        <f t="shared" si="64"/>
        <v>0.0362874834399303</v>
      </c>
      <c r="G687" s="153">
        <f t="shared" si="65"/>
        <v>0.0318567687593163</v>
      </c>
      <c r="I687" s="71">
        <v>686</v>
      </c>
      <c r="J687" s="73">
        <f t="shared" si="62"/>
        <v>0.314</v>
      </c>
      <c r="K687" s="145">
        <v>0.004177</v>
      </c>
      <c r="L687" s="145">
        <v>0.0128571059310396</v>
      </c>
      <c r="M687" s="145">
        <v>0.0179048934439998</v>
      </c>
      <c r="N687" s="145">
        <v>0.0276007327499492</v>
      </c>
    </row>
    <row r="688" spans="1:14">
      <c r="A688" s="150">
        <v>42698</v>
      </c>
      <c r="B688" s="151">
        <v>0.4032</v>
      </c>
      <c r="C688" s="152">
        <f t="shared" si="60"/>
        <v>0.004032</v>
      </c>
      <c r="D688" s="151">
        <f t="shared" si="61"/>
        <v>1.004032</v>
      </c>
      <c r="E688" s="153">
        <f t="shared" si="63"/>
        <v>0.0151909231599112</v>
      </c>
      <c r="F688" s="153">
        <f t="shared" si="64"/>
        <v>0.0289406305701436</v>
      </c>
      <c r="G688" s="153">
        <f t="shared" si="65"/>
        <v>0.0399252543568265</v>
      </c>
      <c r="I688" s="71">
        <v>687</v>
      </c>
      <c r="J688" s="73">
        <f t="shared" si="62"/>
        <v>0.313</v>
      </c>
      <c r="K688" s="145">
        <v>0.004181</v>
      </c>
      <c r="L688" s="145">
        <v>0.0129011072875789</v>
      </c>
      <c r="M688" s="145">
        <v>0.0180021745828411</v>
      </c>
      <c r="N688" s="145">
        <v>0.0276805279817858</v>
      </c>
    </row>
    <row r="689" spans="1:14">
      <c r="A689" s="150">
        <v>42699</v>
      </c>
      <c r="B689" s="151">
        <v>0.9332</v>
      </c>
      <c r="C689" s="152">
        <f t="shared" si="60"/>
        <v>0.009332</v>
      </c>
      <c r="D689" s="151">
        <f t="shared" si="61"/>
        <v>1.009332</v>
      </c>
      <c r="E689" s="153">
        <f t="shared" si="63"/>
        <v>0.0303853845096369</v>
      </c>
      <c r="F689" s="153">
        <f t="shared" si="64"/>
        <v>0.030455688292901</v>
      </c>
      <c r="G689" s="153">
        <f t="shared" si="65"/>
        <v>0.0524862846069079</v>
      </c>
      <c r="I689" s="71">
        <v>688</v>
      </c>
      <c r="J689" s="73">
        <f t="shared" si="62"/>
        <v>0.312</v>
      </c>
      <c r="K689" s="145">
        <v>0.004237</v>
      </c>
      <c r="L689" s="145">
        <v>0.0130171155962961</v>
      </c>
      <c r="M689" s="145">
        <v>0.0180609695068106</v>
      </c>
      <c r="N689" s="145">
        <v>0.0276859310716342</v>
      </c>
    </row>
    <row r="690" spans="1:14">
      <c r="A690" s="150">
        <v>42702</v>
      </c>
      <c r="B690" s="151">
        <v>0.3914</v>
      </c>
      <c r="C690" s="152">
        <f t="shared" si="60"/>
        <v>0.003914</v>
      </c>
      <c r="D690" s="151">
        <f t="shared" si="61"/>
        <v>1.003914</v>
      </c>
      <c r="E690" s="153">
        <f t="shared" si="63"/>
        <v>0.0273072918305566</v>
      </c>
      <c r="F690" s="153">
        <f t="shared" si="64"/>
        <v>0.0305603956287424</v>
      </c>
      <c r="G690" s="153">
        <f t="shared" si="65"/>
        <v>0.0583678984758216</v>
      </c>
      <c r="I690" s="71">
        <v>689</v>
      </c>
      <c r="J690" s="73">
        <f t="shared" si="62"/>
        <v>0.311</v>
      </c>
      <c r="K690" s="145">
        <v>0.004266</v>
      </c>
      <c r="L690" s="145">
        <v>0.0130556228601177</v>
      </c>
      <c r="M690" s="145">
        <v>0.0181713373197121</v>
      </c>
      <c r="N690" s="145">
        <v>0.027701078873934</v>
      </c>
    </row>
    <row r="691" spans="1:14">
      <c r="A691" s="150">
        <v>42703</v>
      </c>
      <c r="B691" s="151">
        <v>0.8192</v>
      </c>
      <c r="C691" s="152">
        <f t="shared" si="60"/>
        <v>0.008192</v>
      </c>
      <c r="D691" s="151">
        <f t="shared" si="61"/>
        <v>1.008192</v>
      </c>
      <c r="E691" s="153">
        <f t="shared" si="63"/>
        <v>0.0275845237372334</v>
      </c>
      <c r="F691" s="153">
        <f t="shared" si="64"/>
        <v>0.0391170492651527</v>
      </c>
      <c r="G691" s="153">
        <f t="shared" si="65"/>
        <v>0.0682686938354331</v>
      </c>
      <c r="I691" s="71">
        <v>690</v>
      </c>
      <c r="J691" s="73">
        <f t="shared" si="62"/>
        <v>0.31</v>
      </c>
      <c r="K691" s="145">
        <v>0.004294</v>
      </c>
      <c r="L691" s="145">
        <v>0.0131250752157981</v>
      </c>
      <c r="M691" s="145">
        <v>0.0182674213449663</v>
      </c>
      <c r="N691" s="145">
        <v>0.0279016768274258</v>
      </c>
    </row>
    <row r="692" spans="1:14">
      <c r="A692" s="150">
        <v>42704</v>
      </c>
      <c r="B692" s="151">
        <v>-0.7306</v>
      </c>
      <c r="C692" s="152">
        <f t="shared" si="60"/>
        <v>-0.007306</v>
      </c>
      <c r="D692" s="151">
        <f t="shared" si="61"/>
        <v>0.992694</v>
      </c>
      <c r="E692" s="153">
        <f t="shared" si="63"/>
        <v>0.0182085784653254</v>
      </c>
      <c r="F692" s="153">
        <f t="shared" si="64"/>
        <v>0.0316088204176757</v>
      </c>
      <c r="G692" s="153">
        <f t="shared" si="65"/>
        <v>0.0532742725736839</v>
      </c>
      <c r="I692" s="71">
        <v>691</v>
      </c>
      <c r="J692" s="73">
        <f t="shared" si="62"/>
        <v>0.309</v>
      </c>
      <c r="K692" s="145">
        <v>0.004328</v>
      </c>
      <c r="L692" s="145">
        <v>0.0131445218286923</v>
      </c>
      <c r="M692" s="145">
        <v>0.0183607651223767</v>
      </c>
      <c r="N692" s="145">
        <v>0.0279368008249723</v>
      </c>
    </row>
    <row r="693" spans="1:14">
      <c r="A693" s="150">
        <v>42705</v>
      </c>
      <c r="B693" s="151">
        <v>0.7641</v>
      </c>
      <c r="C693" s="152">
        <f t="shared" si="60"/>
        <v>0.007641</v>
      </c>
      <c r="D693" s="151">
        <f t="shared" si="61"/>
        <v>1.007641</v>
      </c>
      <c r="E693" s="153">
        <f t="shared" si="63"/>
        <v>0.0218685362751174</v>
      </c>
      <c r="F693" s="153">
        <f t="shared" si="64"/>
        <v>0.0373916626892037</v>
      </c>
      <c r="G693" s="153">
        <f t="shared" si="65"/>
        <v>0.0695051250018079</v>
      </c>
      <c r="I693" s="71">
        <v>692</v>
      </c>
      <c r="J693" s="73">
        <f t="shared" si="62"/>
        <v>0.308</v>
      </c>
      <c r="K693" s="145">
        <v>0.004381</v>
      </c>
      <c r="L693" s="145">
        <v>0.0131606060248948</v>
      </c>
      <c r="M693" s="145">
        <v>0.0183937248058264</v>
      </c>
      <c r="N693" s="145">
        <v>0.0281925133373462</v>
      </c>
    </row>
    <row r="694" spans="1:14">
      <c r="A694" s="150">
        <v>42706</v>
      </c>
      <c r="B694" s="151">
        <v>-1.0121</v>
      </c>
      <c r="C694" s="152">
        <f t="shared" si="60"/>
        <v>-0.010121</v>
      </c>
      <c r="D694" s="151">
        <f t="shared" si="61"/>
        <v>0.989879</v>
      </c>
      <c r="E694" s="153">
        <f t="shared" si="63"/>
        <v>0.00217391781839571</v>
      </c>
      <c r="F694" s="153">
        <f t="shared" si="64"/>
        <v>0.0326253576568372</v>
      </c>
      <c r="G694" s="153">
        <f t="shared" si="65"/>
        <v>0.048697067548602</v>
      </c>
      <c r="I694" s="71">
        <v>693</v>
      </c>
      <c r="J694" s="73">
        <f t="shared" si="62"/>
        <v>0.307</v>
      </c>
      <c r="K694" s="145">
        <v>0.004387</v>
      </c>
      <c r="L694" s="145">
        <v>0.0132140733780999</v>
      </c>
      <c r="M694" s="145">
        <v>0.0184173924363866</v>
      </c>
      <c r="N694" s="145">
        <v>0.0284385512526859</v>
      </c>
    </row>
    <row r="695" spans="1:14">
      <c r="A695" s="150">
        <v>42709</v>
      </c>
      <c r="B695" s="151">
        <v>-1.6874</v>
      </c>
      <c r="C695" s="152">
        <f t="shared" si="60"/>
        <v>-0.016874</v>
      </c>
      <c r="D695" s="151">
        <f t="shared" si="61"/>
        <v>0.983126</v>
      </c>
      <c r="E695" s="153">
        <f t="shared" si="63"/>
        <v>-0.0185780503816778</v>
      </c>
      <c r="F695" s="153">
        <f t="shared" si="64"/>
        <v>0.00822192520546339</v>
      </c>
      <c r="G695" s="153">
        <f t="shared" si="65"/>
        <v>0.0343547312695631</v>
      </c>
      <c r="I695" s="71">
        <v>694</v>
      </c>
      <c r="J695" s="73">
        <f t="shared" si="62"/>
        <v>0.306</v>
      </c>
      <c r="K695" s="145">
        <v>0.004392</v>
      </c>
      <c r="L695" s="145">
        <v>0.0132284736551098</v>
      </c>
      <c r="M695" s="145">
        <v>0.0185192394881326</v>
      </c>
      <c r="N695" s="145">
        <v>0.0284905242146061</v>
      </c>
    </row>
    <row r="696" spans="1:14">
      <c r="A696" s="150">
        <v>42710</v>
      </c>
      <c r="B696" s="151">
        <v>-0.2956</v>
      </c>
      <c r="C696" s="152">
        <f t="shared" si="60"/>
        <v>-0.002956</v>
      </c>
      <c r="D696" s="151">
        <f t="shared" si="61"/>
        <v>0.997044</v>
      </c>
      <c r="E696" s="153">
        <f t="shared" si="63"/>
        <v>-0.0294300427545048</v>
      </c>
      <c r="F696" s="153">
        <f t="shared" si="64"/>
        <v>-0.00265733273022095</v>
      </c>
      <c r="G696" s="153">
        <f t="shared" si="65"/>
        <v>0.0305541491423984</v>
      </c>
      <c r="I696" s="71">
        <v>695</v>
      </c>
      <c r="J696" s="73">
        <f t="shared" si="62"/>
        <v>0.305</v>
      </c>
      <c r="K696" s="145">
        <v>0.004394</v>
      </c>
      <c r="L696" s="145">
        <v>0.0132911400611362</v>
      </c>
      <c r="M696" s="145">
        <v>0.0187313213487843</v>
      </c>
      <c r="N696" s="145">
        <v>0.0285405386615563</v>
      </c>
    </row>
    <row r="697" spans="1:14">
      <c r="A697" s="150">
        <v>42711</v>
      </c>
      <c r="B697" s="151">
        <v>0.4797</v>
      </c>
      <c r="C697" s="152">
        <f t="shared" si="60"/>
        <v>0.004797</v>
      </c>
      <c r="D697" s="151">
        <f t="shared" si="61"/>
        <v>1.004797</v>
      </c>
      <c r="E697" s="153">
        <f t="shared" si="63"/>
        <v>-0.0175967807497559</v>
      </c>
      <c r="F697" s="153">
        <f t="shared" si="64"/>
        <v>0.000291385352550355</v>
      </c>
      <c r="G697" s="153">
        <f t="shared" si="65"/>
        <v>0.0310353962010761</v>
      </c>
      <c r="I697" s="71">
        <v>696</v>
      </c>
      <c r="J697" s="73">
        <f t="shared" si="62"/>
        <v>0.304</v>
      </c>
      <c r="K697" s="145">
        <v>0.00442</v>
      </c>
      <c r="L697" s="145">
        <v>0.0134471004050525</v>
      </c>
      <c r="M697" s="145">
        <v>0.0187596127110377</v>
      </c>
      <c r="N697" s="145">
        <v>0.0285712973634404</v>
      </c>
    </row>
    <row r="698" spans="1:14">
      <c r="A698" s="150">
        <v>42712</v>
      </c>
      <c r="B698" s="151">
        <v>-0.1612</v>
      </c>
      <c r="C698" s="152">
        <f t="shared" si="60"/>
        <v>-0.001612</v>
      </c>
      <c r="D698" s="151">
        <f t="shared" si="61"/>
        <v>0.998388</v>
      </c>
      <c r="E698" s="153">
        <f t="shared" si="63"/>
        <v>-0.0266180263994688</v>
      </c>
      <c r="F698" s="153">
        <f t="shared" si="64"/>
        <v>-0.0053315874002402</v>
      </c>
      <c r="G698" s="153">
        <f t="shared" si="65"/>
        <v>0.0349184602524331</v>
      </c>
      <c r="I698" s="71">
        <v>697</v>
      </c>
      <c r="J698" s="73">
        <f t="shared" si="62"/>
        <v>0.303</v>
      </c>
      <c r="K698" s="145">
        <v>0.00443</v>
      </c>
      <c r="L698" s="145">
        <v>0.013543962122351</v>
      </c>
      <c r="M698" s="145">
        <v>0.0188163413350186</v>
      </c>
      <c r="N698" s="145">
        <v>0.028961894078974</v>
      </c>
    </row>
    <row r="699" spans="1:14">
      <c r="A699" s="150">
        <v>42713</v>
      </c>
      <c r="B699" s="151">
        <v>0.6788</v>
      </c>
      <c r="C699" s="152">
        <f t="shared" si="60"/>
        <v>0.006788</v>
      </c>
      <c r="D699" s="151">
        <f t="shared" si="61"/>
        <v>1.006788</v>
      </c>
      <c r="E699" s="153">
        <f t="shared" si="63"/>
        <v>-0.00999082671990037</v>
      </c>
      <c r="F699" s="153">
        <f t="shared" si="64"/>
        <v>-0.00783862813773162</v>
      </c>
      <c r="G699" s="153">
        <f t="shared" si="65"/>
        <v>0.0304019544686234</v>
      </c>
      <c r="I699" s="71">
        <v>698</v>
      </c>
      <c r="J699" s="73">
        <f t="shared" si="62"/>
        <v>0.302</v>
      </c>
      <c r="K699" s="145">
        <v>0.004433</v>
      </c>
      <c r="L699" s="145">
        <v>0.0135647972580077</v>
      </c>
      <c r="M699" s="145">
        <v>0.0188502953467595</v>
      </c>
      <c r="N699" s="145">
        <v>0.029026346104736</v>
      </c>
    </row>
    <row r="700" spans="1:14">
      <c r="A700" s="150">
        <v>42716</v>
      </c>
      <c r="B700" s="151">
        <v>-2.4192</v>
      </c>
      <c r="C700" s="152">
        <f t="shared" si="60"/>
        <v>-0.024192</v>
      </c>
      <c r="D700" s="151">
        <f t="shared" si="61"/>
        <v>0.975808</v>
      </c>
      <c r="E700" s="153">
        <f t="shared" si="63"/>
        <v>-0.0173600623316772</v>
      </c>
      <c r="F700" s="153">
        <f t="shared" si="64"/>
        <v>-0.0356155966007281</v>
      </c>
      <c r="G700" s="153">
        <f t="shared" si="65"/>
        <v>-0.00235504720342972</v>
      </c>
      <c r="I700" s="71">
        <v>699</v>
      </c>
      <c r="J700" s="73">
        <f t="shared" si="62"/>
        <v>0.301</v>
      </c>
      <c r="K700" s="145">
        <v>0.004436</v>
      </c>
      <c r="L700" s="145">
        <v>0.013614679540765</v>
      </c>
      <c r="M700" s="145">
        <v>0.0188670982063168</v>
      </c>
      <c r="N700" s="145">
        <v>0.0295630876385211</v>
      </c>
    </row>
    <row r="701" spans="1:14">
      <c r="A701" s="150">
        <v>42717</v>
      </c>
      <c r="B701" s="151">
        <v>-0.1215</v>
      </c>
      <c r="C701" s="152">
        <f t="shared" si="60"/>
        <v>-0.001215</v>
      </c>
      <c r="D701" s="151">
        <f t="shared" si="61"/>
        <v>0.998785</v>
      </c>
      <c r="E701" s="153">
        <f t="shared" si="63"/>
        <v>-0.0156442141529806</v>
      </c>
      <c r="F701" s="153">
        <f t="shared" si="64"/>
        <v>-0.0446138470161024</v>
      </c>
      <c r="G701" s="153">
        <f t="shared" si="65"/>
        <v>-0.00735116318700879</v>
      </c>
      <c r="I701" s="71">
        <v>700</v>
      </c>
      <c r="J701" s="73">
        <f t="shared" si="62"/>
        <v>0.3</v>
      </c>
      <c r="K701" s="145">
        <v>0.004463</v>
      </c>
      <c r="L701" s="145">
        <v>0.0136633407386599</v>
      </c>
      <c r="M701" s="145">
        <v>0.0190283048304754</v>
      </c>
      <c r="N701" s="145">
        <v>0.0295892186030304</v>
      </c>
    </row>
    <row r="702" spans="1:14">
      <c r="A702" s="150">
        <v>42718</v>
      </c>
      <c r="B702" s="151">
        <v>-0.7662</v>
      </c>
      <c r="C702" s="152">
        <f t="shared" si="60"/>
        <v>-0.007662</v>
      </c>
      <c r="D702" s="151">
        <f t="shared" si="61"/>
        <v>0.992338</v>
      </c>
      <c r="E702" s="153">
        <f t="shared" si="63"/>
        <v>-0.0278497529193859</v>
      </c>
      <c r="F702" s="153">
        <f t="shared" si="64"/>
        <v>-0.0449564676730845</v>
      </c>
      <c r="G702" s="153">
        <f t="shared" si="65"/>
        <v>-0.0148484719065791</v>
      </c>
      <c r="I702" s="71">
        <v>701</v>
      </c>
      <c r="J702" s="73">
        <f t="shared" si="62"/>
        <v>0.299</v>
      </c>
      <c r="K702" s="145">
        <v>0.004475</v>
      </c>
      <c r="L702" s="145">
        <v>0.0136845831898578</v>
      </c>
      <c r="M702" s="145">
        <v>0.0191445139278392</v>
      </c>
      <c r="N702" s="145">
        <v>0.0296193774939413</v>
      </c>
    </row>
    <row r="703" spans="1:14">
      <c r="A703" s="150">
        <v>42719</v>
      </c>
      <c r="B703" s="151">
        <v>-1.1397</v>
      </c>
      <c r="C703" s="152">
        <f t="shared" si="60"/>
        <v>-0.011397</v>
      </c>
      <c r="D703" s="151">
        <f t="shared" si="61"/>
        <v>0.988603</v>
      </c>
      <c r="E703" s="153">
        <f t="shared" si="63"/>
        <v>-0.0373776019797551</v>
      </c>
      <c r="F703" s="153">
        <f t="shared" si="64"/>
        <v>-0.0630007103829779</v>
      </c>
      <c r="G703" s="153">
        <f t="shared" si="65"/>
        <v>-0.0259973496575815</v>
      </c>
      <c r="I703" s="71">
        <v>702</v>
      </c>
      <c r="J703" s="73">
        <f t="shared" si="62"/>
        <v>0.298</v>
      </c>
      <c r="K703" s="145">
        <v>0.004477</v>
      </c>
      <c r="L703" s="145">
        <v>0.0137482483050013</v>
      </c>
      <c r="M703" s="145">
        <v>0.0191451013645392</v>
      </c>
      <c r="N703" s="145">
        <v>0.0296680984423103</v>
      </c>
    </row>
    <row r="704" spans="1:14">
      <c r="A704" s="150">
        <v>42720</v>
      </c>
      <c r="B704" s="151">
        <v>0.1676</v>
      </c>
      <c r="C704" s="152">
        <f t="shared" si="60"/>
        <v>0.001676</v>
      </c>
      <c r="D704" s="151">
        <f t="shared" si="61"/>
        <v>1.001676</v>
      </c>
      <c r="E704" s="153">
        <f t="shared" si="63"/>
        <v>-0.0422653496472675</v>
      </c>
      <c r="F704" s="153">
        <f t="shared" si="64"/>
        <v>-0.051833910582586</v>
      </c>
      <c r="G704" s="153">
        <f t="shared" si="65"/>
        <v>-0.026335617924928</v>
      </c>
      <c r="I704" s="71">
        <v>703</v>
      </c>
      <c r="J704" s="73">
        <f t="shared" si="62"/>
        <v>0.297</v>
      </c>
      <c r="K704" s="145">
        <v>0.004486</v>
      </c>
      <c r="L704" s="145">
        <v>0.0138730329757797</v>
      </c>
      <c r="M704" s="145">
        <v>0.0191766725375304</v>
      </c>
      <c r="N704" s="145">
        <v>0.0297867332850175</v>
      </c>
    </row>
    <row r="705" spans="1:14">
      <c r="A705" s="150">
        <v>42723</v>
      </c>
      <c r="B705" s="151">
        <v>-0.5095</v>
      </c>
      <c r="C705" s="152">
        <f t="shared" si="60"/>
        <v>-0.005095</v>
      </c>
      <c r="D705" s="151">
        <f t="shared" si="61"/>
        <v>0.994905</v>
      </c>
      <c r="E705" s="153">
        <f t="shared" si="63"/>
        <v>-0.0235220532018744</v>
      </c>
      <c r="F705" s="153">
        <f t="shared" si="64"/>
        <v>-0.0404737712237981</v>
      </c>
      <c r="G705" s="153">
        <f t="shared" si="65"/>
        <v>-0.0258881690662561</v>
      </c>
      <c r="I705" s="71">
        <v>704</v>
      </c>
      <c r="J705" s="73">
        <f t="shared" si="62"/>
        <v>0.296</v>
      </c>
      <c r="K705" s="145">
        <v>0.004524</v>
      </c>
      <c r="L705" s="145">
        <v>0.0138862311215522</v>
      </c>
      <c r="M705" s="145">
        <v>0.0192464036225792</v>
      </c>
      <c r="N705" s="145">
        <v>0.0298986598758484</v>
      </c>
    </row>
    <row r="706" spans="1:14">
      <c r="A706" s="150">
        <v>42724</v>
      </c>
      <c r="B706" s="151">
        <v>-0.5983</v>
      </c>
      <c r="C706" s="152">
        <f t="shared" si="60"/>
        <v>-0.005983</v>
      </c>
      <c r="D706" s="151">
        <f t="shared" si="61"/>
        <v>0.994017</v>
      </c>
      <c r="E706" s="153">
        <f t="shared" si="63"/>
        <v>-0.0281835637875695</v>
      </c>
      <c r="F706" s="153">
        <f t="shared" si="64"/>
        <v>-0.0433868682330631</v>
      </c>
      <c r="G706" s="153">
        <f t="shared" si="65"/>
        <v>-0.0383726645666027</v>
      </c>
      <c r="I706" s="71">
        <v>705</v>
      </c>
      <c r="J706" s="73">
        <f t="shared" si="62"/>
        <v>0.295</v>
      </c>
      <c r="K706" s="145">
        <v>0.004525</v>
      </c>
      <c r="L706" s="145">
        <v>0.0140253331466704</v>
      </c>
      <c r="M706" s="145">
        <v>0.0192784621624504</v>
      </c>
      <c r="N706" s="145">
        <v>0.0299286709476831</v>
      </c>
    </row>
    <row r="707" spans="1:14">
      <c r="A707" s="150">
        <v>42725</v>
      </c>
      <c r="B707" s="151">
        <v>0.8906</v>
      </c>
      <c r="C707" s="152">
        <f t="shared" ref="C707:C770" si="66">B707/100</f>
        <v>0.008906</v>
      </c>
      <c r="D707" s="151">
        <f t="shared" ref="D707:D770" si="67">C707+1</f>
        <v>1.008906</v>
      </c>
      <c r="E707" s="153">
        <f t="shared" si="63"/>
        <v>-0.011958190260437</v>
      </c>
      <c r="F707" s="153">
        <f t="shared" si="64"/>
        <v>-0.0394749105357067</v>
      </c>
      <c r="G707" s="153">
        <f t="shared" si="65"/>
        <v>-0.0374319504695148</v>
      </c>
      <c r="I707" s="71">
        <v>706</v>
      </c>
      <c r="J707" s="73">
        <f t="shared" ref="J707:J770" si="68">1-I707/COUNT($I$2:$I$2000)</f>
        <v>0.294</v>
      </c>
      <c r="K707" s="145">
        <v>0.004527</v>
      </c>
      <c r="L707" s="145">
        <v>0.0140296843021663</v>
      </c>
      <c r="M707" s="145">
        <v>0.0194298396233823</v>
      </c>
      <c r="N707" s="145">
        <v>0.0299668041988723</v>
      </c>
    </row>
    <row r="708" spans="1:14">
      <c r="A708" s="150">
        <v>42726</v>
      </c>
      <c r="B708" s="151">
        <v>-0.0858</v>
      </c>
      <c r="C708" s="152">
        <f t="shared" si="66"/>
        <v>-0.000858</v>
      </c>
      <c r="D708" s="151">
        <f t="shared" si="67"/>
        <v>0.999142</v>
      </c>
      <c r="E708" s="153">
        <f t="shared" si="63"/>
        <v>-0.00142517282791332</v>
      </c>
      <c r="F708" s="153">
        <f t="shared" si="64"/>
        <v>-0.0387495052649544</v>
      </c>
      <c r="G708" s="153">
        <f t="shared" si="65"/>
        <v>-0.0400193982602042</v>
      </c>
      <c r="I708" s="71">
        <v>707</v>
      </c>
      <c r="J708" s="73">
        <f t="shared" si="68"/>
        <v>0.293</v>
      </c>
      <c r="K708" s="145">
        <v>0.004529</v>
      </c>
      <c r="L708" s="145">
        <v>0.014040170916279</v>
      </c>
      <c r="M708" s="145">
        <v>0.0195404767704275</v>
      </c>
      <c r="N708" s="145">
        <v>0.0302510524365527</v>
      </c>
    </row>
    <row r="709" spans="1:14">
      <c r="A709" s="150">
        <v>42727</v>
      </c>
      <c r="B709" s="151">
        <v>-0.8416</v>
      </c>
      <c r="C709" s="152">
        <f t="shared" si="66"/>
        <v>-0.008416</v>
      </c>
      <c r="D709" s="151">
        <f t="shared" si="67"/>
        <v>0.991584</v>
      </c>
      <c r="E709" s="153">
        <f t="shared" si="63"/>
        <v>-0.0114859281578011</v>
      </c>
      <c r="F709" s="153">
        <f t="shared" si="64"/>
        <v>-0.0532658210354559</v>
      </c>
      <c r="G709" s="153">
        <f t="shared" si="65"/>
        <v>-0.0519212485303718</v>
      </c>
      <c r="I709" s="71">
        <v>708</v>
      </c>
      <c r="J709" s="73">
        <f t="shared" si="68"/>
        <v>0.292</v>
      </c>
      <c r="K709" s="145">
        <v>0.004542</v>
      </c>
      <c r="L709" s="145">
        <v>0.0141145832462461</v>
      </c>
      <c r="M709" s="145">
        <v>0.019558430625729</v>
      </c>
      <c r="N709" s="145">
        <v>0.0304019544686234</v>
      </c>
    </row>
    <row r="710" spans="1:14">
      <c r="A710" s="150">
        <v>42730</v>
      </c>
      <c r="B710" s="151">
        <v>0.4475</v>
      </c>
      <c r="C710" s="152">
        <f t="shared" si="66"/>
        <v>0.004475</v>
      </c>
      <c r="D710" s="151">
        <f t="shared" si="67"/>
        <v>1.004475</v>
      </c>
      <c r="E710" s="153">
        <f t="shared" si="63"/>
        <v>-0.00197740255231149</v>
      </c>
      <c r="F710" s="153">
        <f t="shared" si="64"/>
        <v>-0.0254529431861489</v>
      </c>
      <c r="G710" s="153">
        <f t="shared" si="65"/>
        <v>-0.0564834921686276</v>
      </c>
      <c r="I710" s="71">
        <v>709</v>
      </c>
      <c r="J710" s="73">
        <f t="shared" si="68"/>
        <v>0.291</v>
      </c>
      <c r="K710" s="145">
        <v>0.004548</v>
      </c>
      <c r="L710" s="145">
        <v>0.0142518208843032</v>
      </c>
      <c r="M710" s="145">
        <v>0.019579406923216</v>
      </c>
      <c r="N710" s="145">
        <v>0.0304167615285493</v>
      </c>
    </row>
    <row r="711" spans="1:14">
      <c r="A711" s="150">
        <v>42731</v>
      </c>
      <c r="B711" s="151">
        <v>-0.1811</v>
      </c>
      <c r="C711" s="152">
        <f t="shared" si="66"/>
        <v>-0.001811</v>
      </c>
      <c r="D711" s="151">
        <f t="shared" si="67"/>
        <v>0.998189</v>
      </c>
      <c r="E711" s="153">
        <f t="shared" ref="E711:E774" si="69">PRODUCT(D707:D711)-1</f>
        <v>0.00221140938606768</v>
      </c>
      <c r="F711" s="153">
        <f t="shared" si="64"/>
        <v>-0.0260344797989944</v>
      </c>
      <c r="G711" s="153">
        <f t="shared" si="65"/>
        <v>-0.0618640646154053</v>
      </c>
      <c r="I711" s="71">
        <v>710</v>
      </c>
      <c r="J711" s="73">
        <f t="shared" si="68"/>
        <v>0.29</v>
      </c>
      <c r="K711" s="145">
        <v>0.004576</v>
      </c>
      <c r="L711" s="145">
        <v>0.014266527058147</v>
      </c>
      <c r="M711" s="145">
        <v>0.0196419026708299</v>
      </c>
      <c r="N711" s="145">
        <v>0.0305254451696204</v>
      </c>
    </row>
    <row r="712" spans="1:14">
      <c r="A712" s="150">
        <v>42732</v>
      </c>
      <c r="B712" s="151">
        <v>-0.4371</v>
      </c>
      <c r="C712" s="152">
        <f t="shared" si="66"/>
        <v>-0.004371</v>
      </c>
      <c r="D712" s="151">
        <f t="shared" si="67"/>
        <v>0.995629</v>
      </c>
      <c r="E712" s="153">
        <f t="shared" si="69"/>
        <v>-0.010977491148193</v>
      </c>
      <c r="F712" s="153">
        <f t="shared" si="64"/>
        <v>-0.0228044104808978</v>
      </c>
      <c r="G712" s="153">
        <f t="shared" si="65"/>
        <v>-0.0735541015887563</v>
      </c>
      <c r="I712" s="71">
        <v>711</v>
      </c>
      <c r="J712" s="73">
        <f t="shared" si="68"/>
        <v>0.289</v>
      </c>
      <c r="K712" s="145">
        <v>0.004607</v>
      </c>
      <c r="L712" s="145">
        <v>0.0142826440646062</v>
      </c>
      <c r="M712" s="145">
        <v>0.019719620634727</v>
      </c>
      <c r="N712" s="145">
        <v>0.0305541491423984</v>
      </c>
    </row>
    <row r="713" spans="1:14">
      <c r="A713" s="150">
        <v>42733</v>
      </c>
      <c r="B713" s="151">
        <v>-0.1249</v>
      </c>
      <c r="C713" s="152">
        <f t="shared" si="66"/>
        <v>-0.001249</v>
      </c>
      <c r="D713" s="151">
        <f t="shared" si="67"/>
        <v>0.998751</v>
      </c>
      <c r="E713" s="153">
        <f t="shared" si="69"/>
        <v>-0.0113645310293721</v>
      </c>
      <c r="F713" s="153">
        <f t="shared" si="64"/>
        <v>-0.0127735074364604</v>
      </c>
      <c r="G713" s="153">
        <f t="shared" si="65"/>
        <v>-0.0679013195565521</v>
      </c>
      <c r="I713" s="71">
        <v>712</v>
      </c>
      <c r="J713" s="73">
        <f t="shared" si="68"/>
        <v>0.288</v>
      </c>
      <c r="K713" s="145">
        <v>0.004616</v>
      </c>
      <c r="L713" s="145">
        <v>0.0142891271195269</v>
      </c>
      <c r="M713" s="145">
        <v>0.0197953389590453</v>
      </c>
      <c r="N713" s="145">
        <v>0.0305733965634625</v>
      </c>
    </row>
    <row r="714" spans="1:14">
      <c r="A714" s="150">
        <v>42734</v>
      </c>
      <c r="B714" s="151">
        <v>0.3735</v>
      </c>
      <c r="C714" s="152">
        <f t="shared" si="66"/>
        <v>0.003735</v>
      </c>
      <c r="D714" s="151">
        <f t="shared" si="67"/>
        <v>1.003735</v>
      </c>
      <c r="E714" s="153">
        <f t="shared" si="69"/>
        <v>0.000750337285830849</v>
      </c>
      <c r="F714" s="153">
        <f t="shared" si="64"/>
        <v>-0.0107442091921295</v>
      </c>
      <c r="G714" s="153">
        <f t="shared" si="65"/>
        <v>-0.0715144887763559</v>
      </c>
      <c r="I714" s="71">
        <v>713</v>
      </c>
      <c r="J714" s="73">
        <f t="shared" si="68"/>
        <v>0.287</v>
      </c>
      <c r="K714" s="145">
        <v>0.004651</v>
      </c>
      <c r="L714" s="145">
        <v>0.0142941292944379</v>
      </c>
      <c r="M714" s="145">
        <v>0.0198766852259944</v>
      </c>
      <c r="N714" s="145">
        <v>0.0306117152300758</v>
      </c>
    </row>
    <row r="715" spans="1:14">
      <c r="A715" s="150">
        <v>42738</v>
      </c>
      <c r="B715" s="151">
        <v>0.9712</v>
      </c>
      <c r="C715" s="152">
        <f t="shared" si="66"/>
        <v>0.009712</v>
      </c>
      <c r="D715" s="151">
        <f t="shared" si="67"/>
        <v>1.009712</v>
      </c>
      <c r="E715" s="153">
        <f t="shared" si="69"/>
        <v>0.00596791812792818</v>
      </c>
      <c r="F715" s="153">
        <f t="shared" si="64"/>
        <v>0.00397871459907861</v>
      </c>
      <c r="G715" s="153">
        <f t="shared" si="65"/>
        <v>-0.0529115553429778</v>
      </c>
      <c r="I715" s="71">
        <v>714</v>
      </c>
      <c r="J715" s="73">
        <f t="shared" si="68"/>
        <v>0.286</v>
      </c>
      <c r="K715" s="145">
        <v>0.004657</v>
      </c>
      <c r="L715" s="145">
        <v>0.0145634197990989</v>
      </c>
      <c r="M715" s="145">
        <v>0.0199914814378479</v>
      </c>
      <c r="N715" s="145">
        <v>0.0309139784515922</v>
      </c>
    </row>
    <row r="716" spans="1:14">
      <c r="A716" s="150">
        <v>42739</v>
      </c>
      <c r="B716" s="151">
        <v>0.7805</v>
      </c>
      <c r="C716" s="152">
        <f t="shared" si="66"/>
        <v>0.007805</v>
      </c>
      <c r="D716" s="151">
        <f t="shared" si="67"/>
        <v>1.007805</v>
      </c>
      <c r="E716" s="153">
        <f t="shared" si="69"/>
        <v>0.0156588559169824</v>
      </c>
      <c r="F716" s="153">
        <f t="shared" ref="F716:F779" si="70">PRODUCT(D707:D716)-1</f>
        <v>0.0179048934439998</v>
      </c>
      <c r="G716" s="153">
        <f t="shared" si="65"/>
        <v>-0.0291371909932499</v>
      </c>
      <c r="I716" s="71">
        <v>715</v>
      </c>
      <c r="J716" s="73">
        <f t="shared" si="68"/>
        <v>0.285</v>
      </c>
      <c r="K716" s="145">
        <v>0.004686</v>
      </c>
      <c r="L716" s="145">
        <v>0.0147696162948332</v>
      </c>
      <c r="M716" s="145">
        <v>0.0200915181690648</v>
      </c>
      <c r="N716" s="145">
        <v>0.0310353962010761</v>
      </c>
    </row>
    <row r="717" spans="1:14">
      <c r="A717" s="150">
        <v>42740</v>
      </c>
      <c r="B717" s="151">
        <v>-0.0155</v>
      </c>
      <c r="C717" s="152">
        <f t="shared" si="66"/>
        <v>-0.000155</v>
      </c>
      <c r="D717" s="151">
        <f t="shared" si="67"/>
        <v>0.999845</v>
      </c>
      <c r="E717" s="153">
        <f t="shared" si="69"/>
        <v>0.019959672522913</v>
      </c>
      <c r="F717" s="153">
        <f t="shared" si="70"/>
        <v>0.00876307424627853</v>
      </c>
      <c r="G717" s="153">
        <f t="shared" si="65"/>
        <v>-0.0264097419257785</v>
      </c>
      <c r="I717" s="71">
        <v>716</v>
      </c>
      <c r="J717" s="73">
        <f t="shared" si="68"/>
        <v>0.284</v>
      </c>
      <c r="K717" s="145">
        <v>0.004706</v>
      </c>
      <c r="L717" s="145">
        <v>0.0148943669468524</v>
      </c>
      <c r="M717" s="145">
        <v>0.020125601509523</v>
      </c>
      <c r="N717" s="145">
        <v>0.0312935964171448</v>
      </c>
    </row>
    <row r="718" spans="1:14">
      <c r="A718" s="150">
        <v>42741</v>
      </c>
      <c r="B718" s="151">
        <v>-0.5975</v>
      </c>
      <c r="C718" s="152">
        <f t="shared" si="66"/>
        <v>-0.005975</v>
      </c>
      <c r="D718" s="151">
        <f t="shared" si="67"/>
        <v>0.994025</v>
      </c>
      <c r="E718" s="153">
        <f t="shared" si="69"/>
        <v>0.015133314990011</v>
      </c>
      <c r="F718" s="153">
        <f t="shared" si="70"/>
        <v>0.00359680093285752</v>
      </c>
      <c r="G718" s="153">
        <f t="shared" si="65"/>
        <v>-0.0368471877580963</v>
      </c>
      <c r="I718" s="71">
        <v>717</v>
      </c>
      <c r="J718" s="73">
        <f t="shared" si="68"/>
        <v>0.283</v>
      </c>
      <c r="K718" s="145">
        <v>0.004719</v>
      </c>
      <c r="L718" s="145">
        <v>0.014967827235038</v>
      </c>
      <c r="M718" s="145">
        <v>0.0201505986103363</v>
      </c>
      <c r="N718" s="145">
        <v>0.0313884048171942</v>
      </c>
    </row>
    <row r="719" spans="1:14">
      <c r="A719" s="150">
        <v>42744</v>
      </c>
      <c r="B719" s="151">
        <v>0.485</v>
      </c>
      <c r="C719" s="152">
        <f t="shared" si="66"/>
        <v>0.00485</v>
      </c>
      <c r="D719" s="151">
        <f t="shared" si="67"/>
        <v>1.00485</v>
      </c>
      <c r="E719" s="153">
        <f t="shared" si="69"/>
        <v>0.0162609768192923</v>
      </c>
      <c r="F719" s="153">
        <f t="shared" si="70"/>
        <v>0.0170235153223348</v>
      </c>
      <c r="G719" s="153">
        <f t="shared" si="65"/>
        <v>-0.030613245169937</v>
      </c>
      <c r="I719" s="71">
        <v>718</v>
      </c>
      <c r="J719" s="73">
        <f t="shared" si="68"/>
        <v>0.282</v>
      </c>
      <c r="K719" s="145">
        <v>0.004772</v>
      </c>
      <c r="L719" s="145">
        <v>0.0150291446511399</v>
      </c>
      <c r="M719" s="145">
        <v>0.020284550282927</v>
      </c>
      <c r="N719" s="145">
        <v>0.0314116573652219</v>
      </c>
    </row>
    <row r="720" spans="1:14">
      <c r="A720" s="150">
        <v>42745</v>
      </c>
      <c r="B720" s="151">
        <v>-0.1674</v>
      </c>
      <c r="C720" s="152">
        <f t="shared" si="66"/>
        <v>-0.001674</v>
      </c>
      <c r="D720" s="151">
        <f t="shared" si="67"/>
        <v>0.998326</v>
      </c>
      <c r="E720" s="153">
        <f t="shared" si="69"/>
        <v>0.00480112739483829</v>
      </c>
      <c r="F720" s="153">
        <f t="shared" si="70"/>
        <v>0.0107976982579809</v>
      </c>
      <c r="G720" s="153">
        <f t="shared" si="65"/>
        <v>-0.0387608896783858</v>
      </c>
      <c r="I720" s="71">
        <v>719</v>
      </c>
      <c r="J720" s="73">
        <f t="shared" si="68"/>
        <v>0.281</v>
      </c>
      <c r="K720" s="145">
        <v>0.004779</v>
      </c>
      <c r="L720" s="145">
        <v>0.015084466416923</v>
      </c>
      <c r="M720" s="145">
        <v>0.0203279538526819</v>
      </c>
      <c r="N720" s="145">
        <v>0.0315440177169108</v>
      </c>
    </row>
    <row r="721" spans="1:14">
      <c r="A721" s="150">
        <v>42746</v>
      </c>
      <c r="B721" s="151">
        <v>-0.708</v>
      </c>
      <c r="C721" s="152">
        <f t="shared" si="66"/>
        <v>-0.00708</v>
      </c>
      <c r="D721" s="151">
        <f t="shared" si="67"/>
        <v>0.99292</v>
      </c>
      <c r="E721" s="153">
        <f t="shared" si="69"/>
        <v>-0.0100395062409068</v>
      </c>
      <c r="F721" s="153">
        <f t="shared" si="70"/>
        <v>0.00546214249437149</v>
      </c>
      <c r="G721" s="153">
        <f t="shared" si="65"/>
        <v>-0.0219043731753201</v>
      </c>
      <c r="I721" s="71">
        <v>720</v>
      </c>
      <c r="J721" s="73">
        <f t="shared" si="68"/>
        <v>0.28</v>
      </c>
      <c r="K721" s="145">
        <v>0.004787</v>
      </c>
      <c r="L721" s="145">
        <v>0.0150907074350435</v>
      </c>
      <c r="M721" s="145">
        <v>0.0205644637538178</v>
      </c>
      <c r="N721" s="145">
        <v>0.0317550534361049</v>
      </c>
    </row>
    <row r="722" spans="1:14">
      <c r="A722" s="150">
        <v>42747</v>
      </c>
      <c r="B722" s="151">
        <v>-0.506</v>
      </c>
      <c r="C722" s="152">
        <f t="shared" si="66"/>
        <v>-0.00506</v>
      </c>
      <c r="D722" s="151">
        <f t="shared" si="67"/>
        <v>0.99494</v>
      </c>
      <c r="E722" s="153">
        <f t="shared" si="69"/>
        <v>-0.0148960152216872</v>
      </c>
      <c r="F722" s="153">
        <f t="shared" si="70"/>
        <v>0.00476633771550472</v>
      </c>
      <c r="G722" s="153">
        <f t="shared" si="65"/>
        <v>-0.025669725763856</v>
      </c>
      <c r="I722" s="71">
        <v>721</v>
      </c>
      <c r="J722" s="73">
        <f t="shared" si="68"/>
        <v>0.279</v>
      </c>
      <c r="K722" s="145">
        <v>0.004797</v>
      </c>
      <c r="L722" s="145">
        <v>0.0151102348926531</v>
      </c>
      <c r="M722" s="145">
        <v>0.0206036539594041</v>
      </c>
      <c r="N722" s="145">
        <v>0.031804459234219</v>
      </c>
    </row>
    <row r="723" spans="1:14">
      <c r="A723" s="150">
        <v>42748</v>
      </c>
      <c r="B723" s="151">
        <v>0.069</v>
      </c>
      <c r="C723" s="152">
        <f t="shared" si="66"/>
        <v>0.00069</v>
      </c>
      <c r="D723" s="151">
        <f t="shared" si="67"/>
        <v>1.00069</v>
      </c>
      <c r="E723" s="153">
        <f t="shared" si="69"/>
        <v>-0.00829083118854168</v>
      </c>
      <c r="F723" s="153">
        <f t="shared" si="70"/>
        <v>0.00671701604156438</v>
      </c>
      <c r="G723" s="153">
        <f t="shared" si="65"/>
        <v>-0.0174692875558862</v>
      </c>
      <c r="I723" s="71">
        <v>722</v>
      </c>
      <c r="J723" s="73">
        <f t="shared" si="68"/>
        <v>0.278</v>
      </c>
      <c r="K723" s="145">
        <v>0.004848</v>
      </c>
      <c r="L723" s="145">
        <v>0.015133314990011</v>
      </c>
      <c r="M723" s="145">
        <v>0.0206148676483064</v>
      </c>
      <c r="N723" s="145">
        <v>0.0318567687593163</v>
      </c>
    </row>
    <row r="724" spans="1:14">
      <c r="A724" s="150">
        <v>42751</v>
      </c>
      <c r="B724" s="151">
        <v>-0.0141</v>
      </c>
      <c r="C724" s="152">
        <f t="shared" si="66"/>
        <v>-0.000141</v>
      </c>
      <c r="D724" s="151">
        <f t="shared" si="67"/>
        <v>0.999859</v>
      </c>
      <c r="E724" s="153">
        <f t="shared" si="69"/>
        <v>-0.0132165618563408</v>
      </c>
      <c r="F724" s="153">
        <f t="shared" si="70"/>
        <v>0.00282950075697475</v>
      </c>
      <c r="G724" s="153">
        <f t="shared" si="65"/>
        <v>-0.00628242518618782</v>
      </c>
      <c r="I724" s="71">
        <v>723</v>
      </c>
      <c r="J724" s="73">
        <f t="shared" si="68"/>
        <v>0.277</v>
      </c>
      <c r="K724" s="145">
        <v>0.00485</v>
      </c>
      <c r="L724" s="145">
        <v>0.0151629395808119</v>
      </c>
      <c r="M724" s="145">
        <v>0.0207229539344922</v>
      </c>
      <c r="N724" s="145">
        <v>0.0318688905965228</v>
      </c>
    </row>
    <row r="725" spans="1:14">
      <c r="A725" s="150">
        <v>42752</v>
      </c>
      <c r="B725" s="151">
        <v>0.2082</v>
      </c>
      <c r="C725" s="152">
        <f t="shared" si="66"/>
        <v>0.002082</v>
      </c>
      <c r="D725" s="151">
        <f t="shared" si="67"/>
        <v>1.002082</v>
      </c>
      <c r="E725" s="153">
        <f t="shared" si="69"/>
        <v>-0.00950398841473199</v>
      </c>
      <c r="F725" s="153">
        <f t="shared" si="70"/>
        <v>-0.00474849087903184</v>
      </c>
      <c r="G725" s="153">
        <f t="shared" si="65"/>
        <v>-0.00587965090051579</v>
      </c>
      <c r="I725" s="71">
        <v>724</v>
      </c>
      <c r="J725" s="73">
        <f t="shared" si="68"/>
        <v>0.276</v>
      </c>
      <c r="K725" s="145">
        <v>0.004851</v>
      </c>
      <c r="L725" s="145">
        <v>0.0151909231599112</v>
      </c>
      <c r="M725" s="145">
        <v>0.0207881680051571</v>
      </c>
      <c r="N725" s="145">
        <v>0.0319210837587676</v>
      </c>
    </row>
    <row r="726" spans="1:14">
      <c r="A726" s="150">
        <v>42753</v>
      </c>
      <c r="B726" s="151">
        <v>0.3911</v>
      </c>
      <c r="C726" s="152">
        <f t="shared" si="66"/>
        <v>0.003911</v>
      </c>
      <c r="D726" s="151">
        <f t="shared" si="67"/>
        <v>1.003911</v>
      </c>
      <c r="E726" s="153">
        <f t="shared" si="69"/>
        <v>0.0014601795578475</v>
      </c>
      <c r="F726" s="153">
        <f t="shared" si="70"/>
        <v>-0.00859398616484308</v>
      </c>
      <c r="G726" s="153">
        <f t="shared" si="65"/>
        <v>0.00311924634493921</v>
      </c>
      <c r="I726" s="71">
        <v>725</v>
      </c>
      <c r="J726" s="73">
        <f t="shared" si="68"/>
        <v>0.275</v>
      </c>
      <c r="K726" s="145">
        <v>0.004863</v>
      </c>
      <c r="L726" s="145">
        <v>0.0152240497671521</v>
      </c>
      <c r="M726" s="145">
        <v>0.0210843236822782</v>
      </c>
      <c r="N726" s="145">
        <v>0.0319440695739919</v>
      </c>
    </row>
    <row r="727" spans="1:14">
      <c r="A727" s="150">
        <v>42754</v>
      </c>
      <c r="B727" s="151">
        <v>-0.3017</v>
      </c>
      <c r="C727" s="152">
        <f t="shared" si="66"/>
        <v>-0.003017</v>
      </c>
      <c r="D727" s="151">
        <f t="shared" si="67"/>
        <v>0.996983</v>
      </c>
      <c r="E727" s="153">
        <f t="shared" si="69"/>
        <v>0.00351656803035483</v>
      </c>
      <c r="F727" s="153">
        <f t="shared" si="70"/>
        <v>-0.0114318300422405</v>
      </c>
      <c r="G727" s="153">
        <f t="shared" ref="G727:G790" si="71">PRODUCT(D707:D727)-1</f>
        <v>0.00611240610443931</v>
      </c>
      <c r="I727" s="71">
        <v>726</v>
      </c>
      <c r="J727" s="73">
        <f t="shared" si="68"/>
        <v>0.274</v>
      </c>
      <c r="K727" s="145">
        <v>0.00487</v>
      </c>
      <c r="L727" s="145">
        <v>0.0153180744591608</v>
      </c>
      <c r="M727" s="145">
        <v>0.0210934385313226</v>
      </c>
      <c r="N727" s="145">
        <v>0.0319713960313726</v>
      </c>
    </row>
    <row r="728" spans="1:14">
      <c r="A728" s="150">
        <v>42755</v>
      </c>
      <c r="B728" s="151">
        <v>0.7689</v>
      </c>
      <c r="C728" s="152">
        <f t="shared" si="66"/>
        <v>0.007689</v>
      </c>
      <c r="D728" s="151">
        <f t="shared" si="67"/>
        <v>1.007689</v>
      </c>
      <c r="E728" s="153">
        <f t="shared" si="69"/>
        <v>0.0105353375390385</v>
      </c>
      <c r="F728" s="153">
        <f t="shared" si="70"/>
        <v>0.00215715964544638</v>
      </c>
      <c r="G728" s="153">
        <f t="shared" si="71"/>
        <v>0.00489877589683863</v>
      </c>
      <c r="I728" s="71">
        <v>727</v>
      </c>
      <c r="J728" s="73">
        <f t="shared" si="68"/>
        <v>0.273</v>
      </c>
      <c r="K728" s="145">
        <v>0.004954</v>
      </c>
      <c r="L728" s="145">
        <v>0.0153329649944192</v>
      </c>
      <c r="M728" s="145">
        <v>0.0212007034970836</v>
      </c>
      <c r="N728" s="145">
        <v>0.032189199767547</v>
      </c>
    </row>
    <row r="729" spans="1:14">
      <c r="A729" s="150">
        <v>42758</v>
      </c>
      <c r="B729" s="151">
        <v>0.274</v>
      </c>
      <c r="C729" s="152">
        <f t="shared" si="66"/>
        <v>0.00274</v>
      </c>
      <c r="D729" s="151">
        <f t="shared" si="67"/>
        <v>1.00274</v>
      </c>
      <c r="E729" s="153">
        <f t="shared" si="69"/>
        <v>0.0134471004050525</v>
      </c>
      <c r="F729" s="153">
        <f t="shared" si="70"/>
        <v>5.28141144198191e-5</v>
      </c>
      <c r="G729" s="153">
        <f t="shared" si="71"/>
        <v>0.00851750656342798</v>
      </c>
      <c r="I729" s="71">
        <v>728</v>
      </c>
      <c r="J729" s="73">
        <f t="shared" si="68"/>
        <v>0.272</v>
      </c>
      <c r="K729" s="145">
        <v>0.004961</v>
      </c>
      <c r="L729" s="145">
        <v>0.0154576082889706</v>
      </c>
      <c r="M729" s="145">
        <v>0.0212087269072487</v>
      </c>
      <c r="N729" s="145">
        <v>0.0324142162475634</v>
      </c>
    </row>
    <row r="730" spans="1:14">
      <c r="A730" s="150">
        <v>42759</v>
      </c>
      <c r="B730" s="151">
        <v>0.011</v>
      </c>
      <c r="C730" s="152">
        <f t="shared" si="66"/>
        <v>0.00011</v>
      </c>
      <c r="D730" s="151">
        <f t="shared" si="67"/>
        <v>1.00011</v>
      </c>
      <c r="E730" s="153">
        <f t="shared" si="69"/>
        <v>0.0114527349918443</v>
      </c>
      <c r="F730" s="153">
        <f t="shared" si="70"/>
        <v>0.00183989991643263</v>
      </c>
      <c r="G730" s="153">
        <f t="shared" si="71"/>
        <v>0.017189107013778</v>
      </c>
      <c r="I730" s="71">
        <v>729</v>
      </c>
      <c r="J730" s="73">
        <f t="shared" si="68"/>
        <v>0.271</v>
      </c>
      <c r="K730" s="145">
        <v>0.005018</v>
      </c>
      <c r="L730" s="145">
        <v>0.0154814914053778</v>
      </c>
      <c r="M730" s="145">
        <v>0.0212338212495089</v>
      </c>
      <c r="N730" s="145">
        <v>0.0324619986930954</v>
      </c>
    </row>
    <row r="731" spans="1:14">
      <c r="A731" s="150">
        <v>42760</v>
      </c>
      <c r="B731" s="151">
        <v>0.3404</v>
      </c>
      <c r="C731" s="152">
        <f t="shared" si="66"/>
        <v>0.003404</v>
      </c>
      <c r="D731" s="151">
        <f t="shared" si="67"/>
        <v>1.003404</v>
      </c>
      <c r="E731" s="153">
        <f t="shared" si="69"/>
        <v>0.0109419262282775</v>
      </c>
      <c r="F731" s="153">
        <f t="shared" si="70"/>
        <v>0.0124180829631271</v>
      </c>
      <c r="G731" s="153">
        <f t="shared" si="71"/>
        <v>0.0161045508689146</v>
      </c>
      <c r="I731" s="71">
        <v>730</v>
      </c>
      <c r="J731" s="73">
        <f t="shared" si="68"/>
        <v>0.27</v>
      </c>
      <c r="K731" s="145">
        <v>0.005063</v>
      </c>
      <c r="L731" s="145">
        <v>0.0156054187787256</v>
      </c>
      <c r="M731" s="145">
        <v>0.0213754018936005</v>
      </c>
      <c r="N731" s="145">
        <v>0.0325658326051719</v>
      </c>
    </row>
    <row r="732" spans="1:14">
      <c r="A732" s="150">
        <v>42761</v>
      </c>
      <c r="B732" s="151">
        <v>0.3571</v>
      </c>
      <c r="C732" s="152">
        <f t="shared" si="66"/>
        <v>0.003571</v>
      </c>
      <c r="D732" s="151">
        <f t="shared" si="67"/>
        <v>1.003571</v>
      </c>
      <c r="E732" s="153">
        <f t="shared" si="69"/>
        <v>0.0176221659214235</v>
      </c>
      <c r="F732" s="153">
        <f t="shared" si="70"/>
        <v>0.0212007034970836</v>
      </c>
      <c r="G732" s="153">
        <f t="shared" si="71"/>
        <v>0.0215831472998271</v>
      </c>
      <c r="I732" s="71">
        <v>731</v>
      </c>
      <c r="J732" s="73">
        <f t="shared" si="68"/>
        <v>0.269</v>
      </c>
      <c r="K732" s="145">
        <v>0.005068</v>
      </c>
      <c r="L732" s="145">
        <v>0.0156431770896277</v>
      </c>
      <c r="M732" s="145">
        <v>0.0214516747752973</v>
      </c>
      <c r="N732" s="145">
        <v>0.032595784037956</v>
      </c>
    </row>
    <row r="733" spans="1:14">
      <c r="A733" s="150">
        <v>42769</v>
      </c>
      <c r="B733" s="151">
        <v>-0.6927</v>
      </c>
      <c r="C733" s="152">
        <f t="shared" si="66"/>
        <v>-0.006927</v>
      </c>
      <c r="D733" s="151">
        <f t="shared" si="67"/>
        <v>0.993073</v>
      </c>
      <c r="E733" s="153">
        <f t="shared" si="69"/>
        <v>0.00286209056374132</v>
      </c>
      <c r="F733" s="153">
        <f t="shared" si="70"/>
        <v>0.0134275811929361</v>
      </c>
      <c r="G733" s="153">
        <f t="shared" si="71"/>
        <v>0.0189605172594225</v>
      </c>
      <c r="I733" s="71">
        <v>732</v>
      </c>
      <c r="J733" s="73">
        <f t="shared" si="68"/>
        <v>0.268</v>
      </c>
      <c r="K733" s="145">
        <v>0.005081</v>
      </c>
      <c r="L733" s="145">
        <v>0.0156528947237249</v>
      </c>
      <c r="M733" s="145">
        <v>0.0214610000242119</v>
      </c>
      <c r="N733" s="145">
        <v>0.0326995410885542</v>
      </c>
    </row>
    <row r="734" spans="1:14">
      <c r="A734" s="150">
        <v>42772</v>
      </c>
      <c r="B734" s="151">
        <v>0.259</v>
      </c>
      <c r="C734" s="152">
        <f t="shared" si="66"/>
        <v>0.00259</v>
      </c>
      <c r="D734" s="151">
        <f t="shared" si="67"/>
        <v>1.00259</v>
      </c>
      <c r="E734" s="153">
        <f t="shared" si="69"/>
        <v>0.00271207230019876</v>
      </c>
      <c r="F734" s="153">
        <f t="shared" si="70"/>
        <v>0.0161956422137779</v>
      </c>
      <c r="G734" s="153">
        <f t="shared" si="71"/>
        <v>0.0228771986202008</v>
      </c>
      <c r="I734" s="71">
        <v>733</v>
      </c>
      <c r="J734" s="73">
        <f t="shared" si="68"/>
        <v>0.267</v>
      </c>
      <c r="K734" s="145">
        <v>0.005132</v>
      </c>
      <c r="L734" s="145">
        <v>0.0156588559169824</v>
      </c>
      <c r="M734" s="145">
        <v>0.0215066853898678</v>
      </c>
      <c r="N734" s="145">
        <v>0.0327138279801638</v>
      </c>
    </row>
    <row r="735" spans="1:14">
      <c r="A735" s="150">
        <v>42773</v>
      </c>
      <c r="B735" s="151">
        <v>-0.2229</v>
      </c>
      <c r="C735" s="152">
        <f t="shared" si="66"/>
        <v>-0.002229</v>
      </c>
      <c r="D735" s="151">
        <f t="shared" si="67"/>
        <v>0.997771</v>
      </c>
      <c r="E735" s="153">
        <f t="shared" si="69"/>
        <v>0.000366986722502238</v>
      </c>
      <c r="F735" s="153">
        <f t="shared" si="70"/>
        <v>0.0118239247160248</v>
      </c>
      <c r="G735" s="153">
        <f t="shared" si="71"/>
        <v>0.0167994593637526</v>
      </c>
      <c r="I735" s="71">
        <v>734</v>
      </c>
      <c r="J735" s="73">
        <f t="shared" si="68"/>
        <v>0.266</v>
      </c>
      <c r="K735" s="145">
        <v>0.005157</v>
      </c>
      <c r="L735" s="145">
        <v>0.0157384718852034</v>
      </c>
      <c r="M735" s="145">
        <v>0.0216348414595009</v>
      </c>
      <c r="N735" s="145">
        <v>0.0327149861723965</v>
      </c>
    </row>
    <row r="736" spans="1:14">
      <c r="A736" s="150">
        <v>42774</v>
      </c>
      <c r="B736" s="151">
        <v>0.523</v>
      </c>
      <c r="C736" s="152">
        <f t="shared" si="66"/>
        <v>0.00523</v>
      </c>
      <c r="D736" s="151">
        <f t="shared" si="67"/>
        <v>1.00523</v>
      </c>
      <c r="E736" s="153">
        <f t="shared" si="69"/>
        <v>0.0021874599493934</v>
      </c>
      <c r="F736" s="153">
        <f t="shared" si="70"/>
        <v>0.0131533212030643</v>
      </c>
      <c r="G736" s="153">
        <f t="shared" si="71"/>
        <v>0.012285998914765</v>
      </c>
      <c r="I736" s="71">
        <v>735</v>
      </c>
      <c r="J736" s="73">
        <f t="shared" si="68"/>
        <v>0.265</v>
      </c>
      <c r="K736" s="145">
        <v>0.005173</v>
      </c>
      <c r="L736" s="145">
        <v>0.0158533728870924</v>
      </c>
      <c r="M736" s="145">
        <v>0.0217001808674171</v>
      </c>
      <c r="N736" s="145">
        <v>0.0327414531789474</v>
      </c>
    </row>
    <row r="737" spans="1:14">
      <c r="A737" s="150">
        <v>42775</v>
      </c>
      <c r="B737" s="151">
        <v>0.3844</v>
      </c>
      <c r="C737" s="152">
        <f t="shared" si="66"/>
        <v>0.003844</v>
      </c>
      <c r="D737" s="151">
        <f t="shared" si="67"/>
        <v>1.003844</v>
      </c>
      <c r="E737" s="153">
        <f t="shared" si="69"/>
        <v>0.00246008358694971</v>
      </c>
      <c r="F737" s="153">
        <f t="shared" si="70"/>
        <v>0.020125601509523</v>
      </c>
      <c r="G737" s="153">
        <f t="shared" si="71"/>
        <v>0.00830738713798151</v>
      </c>
      <c r="I737" s="71">
        <v>736</v>
      </c>
      <c r="J737" s="73">
        <f t="shared" si="68"/>
        <v>0.264</v>
      </c>
      <c r="K737" s="145">
        <v>0.005183</v>
      </c>
      <c r="L737" s="145">
        <v>0.0159224413446013</v>
      </c>
      <c r="M737" s="145">
        <v>0.0218909383313737</v>
      </c>
      <c r="N737" s="145">
        <v>0.0328198134333804</v>
      </c>
    </row>
    <row r="738" spans="1:14">
      <c r="A738" s="150">
        <v>42776</v>
      </c>
      <c r="B738" s="151">
        <v>0.5063</v>
      </c>
      <c r="C738" s="152">
        <f t="shared" si="66"/>
        <v>0.005063</v>
      </c>
      <c r="D738" s="151">
        <f t="shared" si="67"/>
        <v>1.005063</v>
      </c>
      <c r="E738" s="153">
        <f t="shared" si="69"/>
        <v>0.0145634197990989</v>
      </c>
      <c r="F738" s="153">
        <f t="shared" si="70"/>
        <v>0.0174671921892231</v>
      </c>
      <c r="G738" s="153">
        <f t="shared" si="71"/>
        <v>0.0135695507194225</v>
      </c>
      <c r="I738" s="71">
        <v>737</v>
      </c>
      <c r="J738" s="73">
        <f t="shared" si="68"/>
        <v>0.263</v>
      </c>
      <c r="K738" s="145">
        <v>0.005183</v>
      </c>
      <c r="L738" s="145">
        <v>0.0159642258731214</v>
      </c>
      <c r="M738" s="145">
        <v>0.0220558561840125</v>
      </c>
      <c r="N738" s="145">
        <v>0.0328770209317812</v>
      </c>
    </row>
    <row r="739" spans="1:14">
      <c r="A739" s="150">
        <v>42779</v>
      </c>
      <c r="B739" s="151">
        <v>0.6676</v>
      </c>
      <c r="C739" s="152">
        <f t="shared" si="66"/>
        <v>0.006676</v>
      </c>
      <c r="D739" s="151">
        <f t="shared" si="67"/>
        <v>1.006676</v>
      </c>
      <c r="E739" s="153">
        <f t="shared" si="69"/>
        <v>0.0186982168081442</v>
      </c>
      <c r="F739" s="153">
        <f t="shared" si="70"/>
        <v>0.0214610000242119</v>
      </c>
      <c r="G739" s="153">
        <f t="shared" si="71"/>
        <v>0.0264692950781169</v>
      </c>
      <c r="I739" s="71">
        <v>738</v>
      </c>
      <c r="J739" s="73">
        <f t="shared" si="68"/>
        <v>0.262</v>
      </c>
      <c r="K739" s="145">
        <v>0.00519</v>
      </c>
      <c r="L739" s="145">
        <v>0.016114307895869</v>
      </c>
      <c r="M739" s="145">
        <v>0.0223629990805168</v>
      </c>
      <c r="N739" s="145">
        <v>0.0332811649195888</v>
      </c>
    </row>
    <row r="740" spans="1:14">
      <c r="A740" s="150">
        <v>42780</v>
      </c>
      <c r="B740" s="151">
        <v>-0.0137</v>
      </c>
      <c r="C740" s="152">
        <f t="shared" si="66"/>
        <v>-0.000137</v>
      </c>
      <c r="D740" s="151">
        <f t="shared" si="67"/>
        <v>0.999863</v>
      </c>
      <c r="E740" s="153">
        <f t="shared" si="69"/>
        <v>0.0208340943487451</v>
      </c>
      <c r="F740" s="153">
        <f t="shared" si="70"/>
        <v>0.0212087269072487</v>
      </c>
      <c r="G740" s="153">
        <f t="shared" si="71"/>
        <v>0.0213750000345239</v>
      </c>
      <c r="I740" s="71">
        <v>739</v>
      </c>
      <c r="J740" s="73">
        <f t="shared" si="68"/>
        <v>0.261</v>
      </c>
      <c r="K740" s="145">
        <v>0.00523</v>
      </c>
      <c r="L740" s="145">
        <v>0.0161578247495486</v>
      </c>
      <c r="M740" s="145">
        <v>0.0223781642241283</v>
      </c>
      <c r="N740" s="145">
        <v>0.0332854218234315</v>
      </c>
    </row>
    <row r="741" spans="1:14">
      <c r="A741" s="150">
        <v>42781</v>
      </c>
      <c r="B741" s="151">
        <v>-0.4101</v>
      </c>
      <c r="C741" s="152">
        <f t="shared" si="66"/>
        <v>-0.004101</v>
      </c>
      <c r="D741" s="151">
        <f t="shared" si="67"/>
        <v>0.995899</v>
      </c>
      <c r="E741" s="153">
        <f t="shared" si="69"/>
        <v>0.0113582500799025</v>
      </c>
      <c r="F741" s="153">
        <f t="shared" si="70"/>
        <v>0.0135705557464412</v>
      </c>
      <c r="G741" s="153">
        <f t="shared" si="71"/>
        <v>0.0188919663109868</v>
      </c>
      <c r="I741" s="71">
        <v>740</v>
      </c>
      <c r="J741" s="73">
        <f t="shared" si="68"/>
        <v>0.26</v>
      </c>
      <c r="K741" s="145">
        <v>0.005303</v>
      </c>
      <c r="L741" s="145">
        <v>0.0161608538433398</v>
      </c>
      <c r="M741" s="145">
        <v>0.0224462044060072</v>
      </c>
      <c r="N741" s="145">
        <v>0.0332948621894458</v>
      </c>
    </row>
    <row r="742" spans="1:14">
      <c r="A742" s="150">
        <v>42782</v>
      </c>
      <c r="B742" s="151">
        <v>0.5617</v>
      </c>
      <c r="C742" s="152">
        <f t="shared" si="66"/>
        <v>0.005617</v>
      </c>
      <c r="D742" s="151">
        <f t="shared" si="67"/>
        <v>1.005617</v>
      </c>
      <c r="E742" s="153">
        <f t="shared" si="69"/>
        <v>0.0131445218286923</v>
      </c>
      <c r="F742" s="153">
        <f t="shared" si="70"/>
        <v>0.0156369420380511</v>
      </c>
      <c r="G742" s="153">
        <f t="shared" si="71"/>
        <v>0.0319210837587676</v>
      </c>
      <c r="I742" s="71">
        <v>741</v>
      </c>
      <c r="J742" s="73">
        <f t="shared" si="68"/>
        <v>0.259</v>
      </c>
      <c r="K742" s="145">
        <v>0.005365</v>
      </c>
      <c r="L742" s="145">
        <v>0.0162239730209572</v>
      </c>
      <c r="M742" s="145">
        <v>0.0224657199054963</v>
      </c>
      <c r="N742" s="145">
        <v>0.0333714658381592</v>
      </c>
    </row>
    <row r="743" spans="1:14">
      <c r="A743" s="150">
        <v>42783</v>
      </c>
      <c r="B743" s="151">
        <v>-0.5665</v>
      </c>
      <c r="C743" s="152">
        <f t="shared" si="66"/>
        <v>-0.005665</v>
      </c>
      <c r="D743" s="151">
        <f t="shared" si="67"/>
        <v>0.994335</v>
      </c>
      <c r="E743" s="153">
        <f t="shared" si="69"/>
        <v>0.00233026000612169</v>
      </c>
      <c r="F743" s="153">
        <f t="shared" si="70"/>
        <v>0.0169276163599306</v>
      </c>
      <c r="G743" s="153">
        <f t="shared" si="71"/>
        <v>0.0312935964171448</v>
      </c>
      <c r="I743" s="71">
        <v>742</v>
      </c>
      <c r="J743" s="73">
        <f t="shared" si="68"/>
        <v>0.258</v>
      </c>
      <c r="K743" s="145">
        <v>0.005417</v>
      </c>
      <c r="L743" s="145">
        <v>0.0162609768192923</v>
      </c>
      <c r="M743" s="145">
        <v>0.0225671543669212</v>
      </c>
      <c r="N743" s="145">
        <v>0.0334655830245625</v>
      </c>
    </row>
    <row r="744" spans="1:14">
      <c r="A744" s="150">
        <v>42786</v>
      </c>
      <c r="B744" s="151">
        <v>1.4599</v>
      </c>
      <c r="C744" s="152">
        <f t="shared" si="66"/>
        <v>0.014599</v>
      </c>
      <c r="D744" s="151">
        <f t="shared" si="67"/>
        <v>1.014599</v>
      </c>
      <c r="E744" s="153">
        <f t="shared" si="69"/>
        <v>0.0102190570471046</v>
      </c>
      <c r="F744" s="153">
        <f t="shared" si="70"/>
        <v>0.0291083519994904</v>
      </c>
      <c r="G744" s="153">
        <f t="shared" si="71"/>
        <v>0.0456279683330889</v>
      </c>
      <c r="I744" s="71">
        <v>743</v>
      </c>
      <c r="J744" s="73">
        <f t="shared" si="68"/>
        <v>0.257</v>
      </c>
      <c r="K744" s="145">
        <v>0.005432</v>
      </c>
      <c r="L744" s="145">
        <v>0.0162617827740457</v>
      </c>
      <c r="M744" s="145">
        <v>0.0225784186838314</v>
      </c>
      <c r="N744" s="145">
        <v>0.0335244597766136</v>
      </c>
    </row>
    <row r="745" spans="1:14">
      <c r="A745" s="150">
        <v>42787</v>
      </c>
      <c r="B745" s="151">
        <v>0.3293</v>
      </c>
      <c r="C745" s="152">
        <f t="shared" si="66"/>
        <v>0.003293</v>
      </c>
      <c r="D745" s="151">
        <f t="shared" si="67"/>
        <v>1.003293</v>
      </c>
      <c r="E745" s="153">
        <f t="shared" si="69"/>
        <v>0.0136845831898578</v>
      </c>
      <c r="F745" s="153">
        <f t="shared" si="70"/>
        <v>0.0348037834359036</v>
      </c>
      <c r="G745" s="153">
        <f t="shared" si="71"/>
        <v>0.0492191611345296</v>
      </c>
      <c r="I745" s="71">
        <v>744</v>
      </c>
      <c r="J745" s="73">
        <f t="shared" si="68"/>
        <v>0.256</v>
      </c>
      <c r="K745" s="145">
        <v>0.005485</v>
      </c>
      <c r="L745" s="145">
        <v>0.0162898355846657</v>
      </c>
      <c r="M745" s="145">
        <v>0.0226811162735618</v>
      </c>
      <c r="N745" s="145">
        <v>0.0335300857028178</v>
      </c>
    </row>
    <row r="746" spans="1:14">
      <c r="A746" s="150">
        <v>42788</v>
      </c>
      <c r="B746" s="151">
        <v>0.1991</v>
      </c>
      <c r="C746" s="152">
        <f t="shared" si="66"/>
        <v>0.001991</v>
      </c>
      <c r="D746" s="151">
        <f t="shared" si="67"/>
        <v>1.001991</v>
      </c>
      <c r="E746" s="153">
        <f t="shared" si="69"/>
        <v>0.0198853791348208</v>
      </c>
      <c r="F746" s="153">
        <f t="shared" si="70"/>
        <v>0.0314694923238705</v>
      </c>
      <c r="G746" s="153">
        <f t="shared" si="71"/>
        <v>0.049123880565012</v>
      </c>
      <c r="I746" s="71">
        <v>745</v>
      </c>
      <c r="J746" s="73">
        <f t="shared" si="68"/>
        <v>0.255</v>
      </c>
      <c r="K746" s="145">
        <v>0.005512</v>
      </c>
      <c r="L746" s="145">
        <v>0.0162985302607905</v>
      </c>
      <c r="M746" s="145">
        <v>0.0226952722730223</v>
      </c>
      <c r="N746" s="145">
        <v>0.0338387280696884</v>
      </c>
    </row>
    <row r="747" spans="1:14">
      <c r="A747" s="150">
        <v>42789</v>
      </c>
      <c r="B747" s="151">
        <v>-0.4709</v>
      </c>
      <c r="C747" s="152">
        <f t="shared" si="66"/>
        <v>-0.004709</v>
      </c>
      <c r="D747" s="151">
        <f t="shared" si="67"/>
        <v>0.995291</v>
      </c>
      <c r="E747" s="153">
        <f t="shared" si="69"/>
        <v>0.00941286681159426</v>
      </c>
      <c r="F747" s="153">
        <f t="shared" si="70"/>
        <v>0.0226811162735618</v>
      </c>
      <c r="G747" s="153">
        <f t="shared" si="71"/>
        <v>0.0401156638501137</v>
      </c>
      <c r="I747" s="71">
        <v>746</v>
      </c>
      <c r="J747" s="73">
        <f t="shared" si="68"/>
        <v>0.254</v>
      </c>
      <c r="K747" s="145">
        <v>0.005538</v>
      </c>
      <c r="L747" s="145">
        <v>0.0165125722644743</v>
      </c>
      <c r="M747" s="145">
        <v>0.0227036356298929</v>
      </c>
      <c r="N747" s="145">
        <v>0.0338410278016328</v>
      </c>
    </row>
    <row r="748" spans="1:14">
      <c r="A748" s="150">
        <v>42790</v>
      </c>
      <c r="B748" s="151">
        <v>0.0152</v>
      </c>
      <c r="C748" s="152">
        <f t="shared" si="66"/>
        <v>0.000152</v>
      </c>
      <c r="D748" s="151">
        <f t="shared" si="67"/>
        <v>1.000152</v>
      </c>
      <c r="E748" s="153">
        <f t="shared" si="69"/>
        <v>0.0153180744591608</v>
      </c>
      <c r="F748" s="153">
        <f t="shared" si="70"/>
        <v>0.0176840295615652</v>
      </c>
      <c r="G748" s="153">
        <f t="shared" si="71"/>
        <v>0.0434217648957091</v>
      </c>
      <c r="I748" s="71">
        <v>747</v>
      </c>
      <c r="J748" s="73">
        <f t="shared" si="68"/>
        <v>0.253</v>
      </c>
      <c r="K748" s="145">
        <v>0.00557</v>
      </c>
      <c r="L748" s="145">
        <v>0.016535032846791</v>
      </c>
      <c r="M748" s="145">
        <v>0.0228761265174844</v>
      </c>
      <c r="N748" s="145">
        <v>0.033989352685176</v>
      </c>
    </row>
    <row r="749" spans="1:14">
      <c r="A749" s="150">
        <v>42793</v>
      </c>
      <c r="B749" s="151">
        <v>-0.7953</v>
      </c>
      <c r="C749" s="152">
        <f t="shared" si="66"/>
        <v>-0.007953</v>
      </c>
      <c r="D749" s="151">
        <f t="shared" si="67"/>
        <v>0.992047</v>
      </c>
      <c r="E749" s="153">
        <f t="shared" si="69"/>
        <v>-0.00724990876889575</v>
      </c>
      <c r="F749" s="153">
        <f t="shared" si="70"/>
        <v>0.00289506104691295</v>
      </c>
      <c r="G749" s="153">
        <f t="shared" si="71"/>
        <v>0.0272250978223376</v>
      </c>
      <c r="I749" s="71">
        <v>748</v>
      </c>
      <c r="J749" s="73">
        <f t="shared" si="68"/>
        <v>0.252</v>
      </c>
      <c r="K749" s="145">
        <v>0.005577</v>
      </c>
      <c r="L749" s="145">
        <v>0.0165744771197434</v>
      </c>
      <c r="M749" s="145">
        <v>0.0228873473872513</v>
      </c>
      <c r="N749" s="145">
        <v>0.0340681274978145</v>
      </c>
    </row>
    <row r="750" spans="1:14">
      <c r="A750" s="150">
        <v>42794</v>
      </c>
      <c r="B750" s="151">
        <v>0.1912</v>
      </c>
      <c r="C750" s="152">
        <f t="shared" si="66"/>
        <v>0.001912</v>
      </c>
      <c r="D750" s="151">
        <f t="shared" si="67"/>
        <v>1.001912</v>
      </c>
      <c r="E750" s="153">
        <f t="shared" si="69"/>
        <v>-0.00861639679980042</v>
      </c>
      <c r="F750" s="153">
        <f t="shared" si="70"/>
        <v>0.00495027459125352</v>
      </c>
      <c r="G750" s="153">
        <f t="shared" si="71"/>
        <v>0.0263768795593813</v>
      </c>
      <c r="I750" s="71">
        <v>749</v>
      </c>
      <c r="J750" s="73">
        <f t="shared" si="68"/>
        <v>0.251</v>
      </c>
      <c r="K750" s="145">
        <v>0.005602</v>
      </c>
      <c r="L750" s="145">
        <v>0.0168346529416781</v>
      </c>
      <c r="M750" s="145">
        <v>0.022919150016858</v>
      </c>
      <c r="N750" s="145">
        <v>0.0342576806948236</v>
      </c>
    </row>
    <row r="751" spans="1:14">
      <c r="A751" s="150">
        <v>42795</v>
      </c>
      <c r="B751" s="151">
        <v>0.163</v>
      </c>
      <c r="C751" s="152">
        <f t="shared" si="66"/>
        <v>0.00163</v>
      </c>
      <c r="D751" s="151">
        <f t="shared" si="67"/>
        <v>1.00163</v>
      </c>
      <c r="E751" s="153">
        <f t="shared" si="69"/>
        <v>-0.00897357513848329</v>
      </c>
      <c r="F751" s="153">
        <f t="shared" si="70"/>
        <v>0.0107333610525138</v>
      </c>
      <c r="G751" s="153">
        <f t="shared" si="71"/>
        <v>0.0279368008249723</v>
      </c>
      <c r="I751" s="71">
        <v>750</v>
      </c>
      <c r="J751" s="73">
        <f t="shared" si="68"/>
        <v>0.25</v>
      </c>
      <c r="K751" s="145">
        <v>0.005612</v>
      </c>
      <c r="L751" s="145">
        <v>0.0168714032139352</v>
      </c>
      <c r="M751" s="145">
        <v>0.023082902877845</v>
      </c>
      <c r="N751" s="145">
        <v>0.0342815044778126</v>
      </c>
    </row>
    <row r="752" spans="1:14">
      <c r="A752" s="150">
        <v>42796</v>
      </c>
      <c r="B752" s="151">
        <v>-0.6749</v>
      </c>
      <c r="C752" s="152">
        <f t="shared" si="66"/>
        <v>-0.006749</v>
      </c>
      <c r="D752" s="151">
        <f t="shared" si="67"/>
        <v>0.993251</v>
      </c>
      <c r="E752" s="153">
        <f t="shared" si="69"/>
        <v>-0.0110048342443303</v>
      </c>
      <c r="F752" s="153">
        <f t="shared" si="70"/>
        <v>-0.00169555447176151</v>
      </c>
      <c r="G752" s="153">
        <f t="shared" si="71"/>
        <v>0.0175355642953434</v>
      </c>
      <c r="I752" s="71">
        <v>751</v>
      </c>
      <c r="J752" s="73">
        <f t="shared" si="68"/>
        <v>0.249</v>
      </c>
      <c r="K752" s="145">
        <v>0.005617</v>
      </c>
      <c r="L752" s="145">
        <v>0.0168733306548685</v>
      </c>
      <c r="M752" s="145">
        <v>0.0231197255181725</v>
      </c>
      <c r="N752" s="145">
        <v>0.0343392490829937</v>
      </c>
    </row>
    <row r="753" spans="1:14">
      <c r="A753" s="150">
        <v>42797</v>
      </c>
      <c r="B753" s="151">
        <v>-0.2106</v>
      </c>
      <c r="C753" s="152">
        <f t="shared" si="66"/>
        <v>-0.002106</v>
      </c>
      <c r="D753" s="151">
        <f t="shared" si="67"/>
        <v>0.997894</v>
      </c>
      <c r="E753" s="153">
        <f t="shared" si="69"/>
        <v>-0.0132376459412287</v>
      </c>
      <c r="F753" s="153">
        <f t="shared" si="70"/>
        <v>0.00187765327174017</v>
      </c>
      <c r="G753" s="153">
        <f t="shared" si="71"/>
        <v>0.0117795695540603</v>
      </c>
      <c r="I753" s="71">
        <v>752</v>
      </c>
      <c r="J753" s="73">
        <f t="shared" si="68"/>
        <v>0.248</v>
      </c>
      <c r="K753" s="145">
        <v>0.005644</v>
      </c>
      <c r="L753" s="145">
        <v>0.0170817563026719</v>
      </c>
      <c r="M753" s="145">
        <v>0.0233846252671734</v>
      </c>
      <c r="N753" s="145">
        <v>0.0343547312695631</v>
      </c>
    </row>
    <row r="754" spans="1:14">
      <c r="A754" s="150">
        <v>42800</v>
      </c>
      <c r="B754" s="151">
        <v>0.5432</v>
      </c>
      <c r="C754" s="152">
        <f t="shared" si="66"/>
        <v>0.005432</v>
      </c>
      <c r="D754" s="151">
        <f t="shared" si="67"/>
        <v>1.005432</v>
      </c>
      <c r="E754" s="153">
        <f t="shared" si="69"/>
        <v>7.60520076354965e-5</v>
      </c>
      <c r="F754" s="153">
        <f t="shared" si="70"/>
        <v>-0.00717440813137737</v>
      </c>
      <c r="G754" s="153">
        <f t="shared" si="71"/>
        <v>0.0243713767022946</v>
      </c>
      <c r="I754" s="71">
        <v>753</v>
      </c>
      <c r="J754" s="73">
        <f t="shared" si="68"/>
        <v>0.247</v>
      </c>
      <c r="K754" s="145">
        <v>0.005676</v>
      </c>
      <c r="L754" s="145">
        <v>0.0172307490245167</v>
      </c>
      <c r="M754" s="145">
        <v>0.0235514459161854</v>
      </c>
      <c r="N754" s="145">
        <v>0.0343808313724028</v>
      </c>
    </row>
    <row r="755" spans="1:14">
      <c r="A755" s="150">
        <v>42801</v>
      </c>
      <c r="B755" s="151">
        <v>0.2168</v>
      </c>
      <c r="C755" s="152">
        <f t="shared" si="66"/>
        <v>0.002168</v>
      </c>
      <c r="D755" s="151">
        <f t="shared" si="67"/>
        <v>1.002168</v>
      </c>
      <c r="E755" s="153">
        <f t="shared" si="69"/>
        <v>0.000331582901879512</v>
      </c>
      <c r="F755" s="153">
        <f t="shared" si="70"/>
        <v>-0.0082876709477756</v>
      </c>
      <c r="G755" s="153">
        <f t="shared" si="71"/>
        <v>0.0239402087064349</v>
      </c>
      <c r="I755" s="71">
        <v>754</v>
      </c>
      <c r="J755" s="73">
        <f t="shared" si="68"/>
        <v>0.246</v>
      </c>
      <c r="K755" s="145">
        <v>0.005775</v>
      </c>
      <c r="L755" s="145">
        <v>0.0173264150845895</v>
      </c>
      <c r="M755" s="145">
        <v>0.0235942072342823</v>
      </c>
      <c r="N755" s="145">
        <v>0.0344940452252684</v>
      </c>
    </row>
    <row r="756" spans="1:14">
      <c r="A756" s="150">
        <v>42802</v>
      </c>
      <c r="B756" s="151">
        <v>-0.1513</v>
      </c>
      <c r="C756" s="152">
        <f t="shared" si="66"/>
        <v>-0.001513</v>
      </c>
      <c r="D756" s="151">
        <f t="shared" si="67"/>
        <v>0.998487</v>
      </c>
      <c r="E756" s="153">
        <f t="shared" si="69"/>
        <v>-0.00280734281426376</v>
      </c>
      <c r="F756" s="153">
        <f t="shared" si="70"/>
        <v>-0.0117557260510638</v>
      </c>
      <c r="G756" s="153">
        <f t="shared" si="71"/>
        <v>0.0246749877182861</v>
      </c>
      <c r="I756" s="71">
        <v>755</v>
      </c>
      <c r="J756" s="73">
        <f t="shared" si="68"/>
        <v>0.245</v>
      </c>
      <c r="K756" s="145">
        <v>0.00587</v>
      </c>
      <c r="L756" s="145">
        <v>0.0174285747752358</v>
      </c>
      <c r="M756" s="145">
        <v>0.0237345381035203</v>
      </c>
      <c r="N756" s="145">
        <v>0.0345878952381629</v>
      </c>
    </row>
    <row r="757" spans="1:14">
      <c r="A757" s="150">
        <v>42803</v>
      </c>
      <c r="B757" s="151">
        <v>-0.6318</v>
      </c>
      <c r="C757" s="152">
        <f t="shared" si="66"/>
        <v>-0.006318</v>
      </c>
      <c r="D757" s="151">
        <f t="shared" si="67"/>
        <v>0.993682</v>
      </c>
      <c r="E757" s="153">
        <f t="shared" si="69"/>
        <v>-0.00237463241654257</v>
      </c>
      <c r="F757" s="153">
        <f t="shared" si="70"/>
        <v>-0.0133533342247376</v>
      </c>
      <c r="G757" s="153">
        <f t="shared" si="71"/>
        <v>0.0129036052902145</v>
      </c>
      <c r="I757" s="71">
        <v>756</v>
      </c>
      <c r="J757" s="73">
        <f t="shared" si="68"/>
        <v>0.244</v>
      </c>
      <c r="K757" s="145">
        <v>0.005906</v>
      </c>
      <c r="L757" s="145">
        <v>0.0174413638102826</v>
      </c>
      <c r="M757" s="145">
        <v>0.0238290646926156</v>
      </c>
      <c r="N757" s="145">
        <v>0.0345927734625255</v>
      </c>
    </row>
    <row r="758" spans="1:14">
      <c r="A758" s="150">
        <v>42804</v>
      </c>
      <c r="B758" s="151">
        <v>0.0277</v>
      </c>
      <c r="C758" s="152">
        <f t="shared" si="66"/>
        <v>0.000277</v>
      </c>
      <c r="D758" s="151">
        <f t="shared" si="67"/>
        <v>1.000277</v>
      </c>
      <c r="E758" s="153">
        <f t="shared" si="69"/>
        <v>7.72608140553466e-6</v>
      </c>
      <c r="F758" s="153">
        <f t="shared" si="70"/>
        <v>-0.0132300221349532</v>
      </c>
      <c r="G758" s="153">
        <f t="shared" si="71"/>
        <v>0.00930441342367905</v>
      </c>
      <c r="I758" s="71">
        <v>757</v>
      </c>
      <c r="J758" s="73">
        <f t="shared" si="68"/>
        <v>0.243</v>
      </c>
      <c r="K758" s="145">
        <v>0.005934</v>
      </c>
      <c r="L758" s="145">
        <v>0.0176221659214235</v>
      </c>
      <c r="M758" s="145">
        <v>0.0239320461923809</v>
      </c>
      <c r="N758" s="145">
        <v>0.0346129359904566</v>
      </c>
    </row>
    <row r="759" spans="1:14">
      <c r="A759" s="150">
        <v>42807</v>
      </c>
      <c r="B759" s="151">
        <v>0.8812</v>
      </c>
      <c r="C759" s="152">
        <f t="shared" si="66"/>
        <v>0.008812</v>
      </c>
      <c r="D759" s="151">
        <f t="shared" si="67"/>
        <v>1.008812</v>
      </c>
      <c r="E759" s="153">
        <f t="shared" si="69"/>
        <v>0.00336949108804463</v>
      </c>
      <c r="F759" s="153">
        <f t="shared" si="70"/>
        <v>0.0034457993522421</v>
      </c>
      <c r="G759" s="153">
        <f t="shared" si="71"/>
        <v>0.0130692343810972</v>
      </c>
      <c r="I759" s="71">
        <v>758</v>
      </c>
      <c r="J759" s="73">
        <f t="shared" si="68"/>
        <v>0.242</v>
      </c>
      <c r="K759" s="145">
        <v>0.005967</v>
      </c>
      <c r="L759" s="145">
        <v>0.0176739319529653</v>
      </c>
      <c r="M759" s="145">
        <v>0.023956007332057</v>
      </c>
      <c r="N759" s="145">
        <v>0.0346927208305166</v>
      </c>
    </row>
    <row r="760" spans="1:14">
      <c r="A760" s="150">
        <v>42808</v>
      </c>
      <c r="B760" s="151">
        <v>-0.0406</v>
      </c>
      <c r="C760" s="152">
        <f t="shared" si="66"/>
        <v>-0.000406</v>
      </c>
      <c r="D760" s="151">
        <f t="shared" si="67"/>
        <v>0.999594</v>
      </c>
      <c r="E760" s="153">
        <f t="shared" si="69"/>
        <v>0.000792405140318753</v>
      </c>
      <c r="F760" s="153">
        <f t="shared" si="70"/>
        <v>0.00112425079019407</v>
      </c>
      <c r="G760" s="153">
        <f t="shared" si="71"/>
        <v>0.00594225775913815</v>
      </c>
      <c r="I760" s="71">
        <v>759</v>
      </c>
      <c r="J760" s="73">
        <f t="shared" si="68"/>
        <v>0.241</v>
      </c>
      <c r="K760" s="145">
        <v>0.006069</v>
      </c>
      <c r="L760" s="145">
        <v>0.0177315562519436</v>
      </c>
      <c r="M760" s="145">
        <v>0.0239844697629217</v>
      </c>
      <c r="N760" s="145">
        <v>0.0347245400146974</v>
      </c>
    </row>
    <row r="761" spans="1:14">
      <c r="A761" s="150">
        <v>42809</v>
      </c>
      <c r="B761" s="151">
        <v>0.2011</v>
      </c>
      <c r="C761" s="152">
        <f t="shared" si="66"/>
        <v>0.002011</v>
      </c>
      <c r="D761" s="151">
        <f t="shared" si="67"/>
        <v>1.002011</v>
      </c>
      <c r="E761" s="153">
        <f t="shared" si="69"/>
        <v>0.00432454169864593</v>
      </c>
      <c r="F761" s="153">
        <f t="shared" si="70"/>
        <v>0.0015050584133196</v>
      </c>
      <c r="G761" s="153">
        <f t="shared" si="71"/>
        <v>0.00810331779402951</v>
      </c>
      <c r="I761" s="71">
        <v>760</v>
      </c>
      <c r="J761" s="73">
        <f t="shared" si="68"/>
        <v>0.24</v>
      </c>
      <c r="K761" s="145">
        <v>0.00607</v>
      </c>
      <c r="L761" s="145">
        <v>0.0177652359186009</v>
      </c>
      <c r="M761" s="145">
        <v>0.0239999042318499</v>
      </c>
      <c r="N761" s="145">
        <v>0.0349184602524331</v>
      </c>
    </row>
    <row r="762" spans="1:14">
      <c r="A762" s="150">
        <v>42810</v>
      </c>
      <c r="B762" s="151">
        <v>0.5157</v>
      </c>
      <c r="C762" s="152">
        <f t="shared" si="66"/>
        <v>0.005157</v>
      </c>
      <c r="D762" s="151">
        <f t="shared" si="67"/>
        <v>1.005157</v>
      </c>
      <c r="E762" s="153">
        <f t="shared" si="69"/>
        <v>0.0159224413446013</v>
      </c>
      <c r="F762" s="153">
        <f t="shared" si="70"/>
        <v>0.0135099989826912</v>
      </c>
      <c r="G762" s="153">
        <f t="shared" si="71"/>
        <v>0.0174747706382816</v>
      </c>
      <c r="I762" s="71">
        <v>761</v>
      </c>
      <c r="J762" s="73">
        <f t="shared" si="68"/>
        <v>0.239</v>
      </c>
      <c r="K762" s="145">
        <v>0.00619</v>
      </c>
      <c r="L762" s="145">
        <v>0.017956711494862</v>
      </c>
      <c r="M762" s="145">
        <v>0.0241562135670077</v>
      </c>
      <c r="N762" s="145">
        <v>0.0349501817731239</v>
      </c>
    </row>
    <row r="763" spans="1:14">
      <c r="A763" s="150">
        <v>42811</v>
      </c>
      <c r="B763" s="151">
        <v>-1.0255</v>
      </c>
      <c r="C763" s="152">
        <f t="shared" si="66"/>
        <v>-0.010255</v>
      </c>
      <c r="D763" s="151">
        <f t="shared" si="67"/>
        <v>0.989745</v>
      </c>
      <c r="E763" s="153">
        <f t="shared" si="69"/>
        <v>0.00522570918716703</v>
      </c>
      <c r="F763" s="153">
        <f t="shared" si="70"/>
        <v>0.00523347564282761</v>
      </c>
      <c r="G763" s="153">
        <f t="shared" si="71"/>
        <v>0.00141561535394308</v>
      </c>
      <c r="I763" s="71">
        <v>762</v>
      </c>
      <c r="J763" s="73">
        <f t="shared" si="68"/>
        <v>0.238</v>
      </c>
      <c r="K763" s="145">
        <v>0.006207</v>
      </c>
      <c r="L763" s="145">
        <v>0.0180612121637729</v>
      </c>
      <c r="M763" s="145">
        <v>0.0243740237889369</v>
      </c>
      <c r="N763" s="145">
        <v>0.0352446647771616</v>
      </c>
    </row>
    <row r="764" spans="1:14">
      <c r="A764" s="150">
        <v>42814</v>
      </c>
      <c r="B764" s="151">
        <v>0.1105</v>
      </c>
      <c r="C764" s="152">
        <f t="shared" si="66"/>
        <v>0.001105</v>
      </c>
      <c r="D764" s="151">
        <f t="shared" si="67"/>
        <v>1.001105</v>
      </c>
      <c r="E764" s="153">
        <f t="shared" si="69"/>
        <v>-0.00245389270169372</v>
      </c>
      <c r="F764" s="153">
        <f t="shared" si="70"/>
        <v>0.000907330016761687</v>
      </c>
      <c r="G764" s="153">
        <f t="shared" si="71"/>
        <v>0.00823382422313279</v>
      </c>
      <c r="I764" s="71">
        <v>763</v>
      </c>
      <c r="J764" s="73">
        <f t="shared" si="68"/>
        <v>0.237</v>
      </c>
      <c r="K764" s="145">
        <v>0.006211</v>
      </c>
      <c r="L764" s="145">
        <v>0.0180806615043081</v>
      </c>
      <c r="M764" s="145">
        <v>0.0243954141497091</v>
      </c>
      <c r="N764" s="145">
        <v>0.0354777560697117</v>
      </c>
    </row>
    <row r="765" spans="1:14">
      <c r="A765" s="150">
        <v>42815</v>
      </c>
      <c r="B765" s="151">
        <v>0.4851</v>
      </c>
      <c r="C765" s="152">
        <f t="shared" si="66"/>
        <v>0.004851</v>
      </c>
      <c r="D765" s="151">
        <f t="shared" si="67"/>
        <v>1.004851</v>
      </c>
      <c r="E765" s="153">
        <f t="shared" si="69"/>
        <v>0.00279233715369487</v>
      </c>
      <c r="F765" s="153">
        <f t="shared" si="70"/>
        <v>0.00358695495632766</v>
      </c>
      <c r="G765" s="153">
        <f t="shared" si="71"/>
        <v>-0.00145302084425547</v>
      </c>
      <c r="I765" s="71">
        <v>764</v>
      </c>
      <c r="J765" s="73">
        <f t="shared" si="68"/>
        <v>0.236</v>
      </c>
      <c r="K765" s="145">
        <v>0.006215</v>
      </c>
      <c r="L765" s="145">
        <v>0.0180814470898487</v>
      </c>
      <c r="M765" s="145">
        <v>0.0244791939307198</v>
      </c>
      <c r="N765" s="145">
        <v>0.0356287181220314</v>
      </c>
    </row>
    <row r="766" spans="1:14">
      <c r="A766" s="150">
        <v>42816</v>
      </c>
      <c r="B766" s="151">
        <v>-0.4701</v>
      </c>
      <c r="C766" s="152">
        <f t="shared" si="66"/>
        <v>-0.004701</v>
      </c>
      <c r="D766" s="151">
        <f t="shared" si="67"/>
        <v>0.995299</v>
      </c>
      <c r="E766" s="153">
        <f t="shared" si="69"/>
        <v>-0.00392489665608931</v>
      </c>
      <c r="F766" s="153">
        <f t="shared" si="70"/>
        <v>0.000382671663304635</v>
      </c>
      <c r="G766" s="153">
        <f t="shared" si="71"/>
        <v>-0.00940920567896597</v>
      </c>
      <c r="I766" s="71">
        <v>765</v>
      </c>
      <c r="J766" s="73">
        <f t="shared" si="68"/>
        <v>0.235</v>
      </c>
      <c r="K766" s="145">
        <v>0.006324</v>
      </c>
      <c r="L766" s="145">
        <v>0.0182057620825649</v>
      </c>
      <c r="M766" s="145">
        <v>0.0245598178423905</v>
      </c>
      <c r="N766" s="145">
        <v>0.0357203770370964</v>
      </c>
    </row>
    <row r="767" spans="1:14">
      <c r="A767" s="150">
        <v>42817</v>
      </c>
      <c r="B767" s="151">
        <v>0.3457</v>
      </c>
      <c r="C767" s="152">
        <f t="shared" si="66"/>
        <v>0.003457</v>
      </c>
      <c r="D767" s="151">
        <f t="shared" si="67"/>
        <v>1.003457</v>
      </c>
      <c r="E767" s="153">
        <f t="shared" si="69"/>
        <v>-0.0056095366433595</v>
      </c>
      <c r="F767" s="153">
        <f t="shared" si="70"/>
        <v>0.0102235871830676</v>
      </c>
      <c r="G767" s="153">
        <f t="shared" si="71"/>
        <v>-0.00795988517162127</v>
      </c>
      <c r="I767" s="71">
        <v>766</v>
      </c>
      <c r="J767" s="73">
        <f t="shared" si="68"/>
        <v>0.234</v>
      </c>
      <c r="K767" s="145">
        <v>0.006357</v>
      </c>
      <c r="L767" s="145">
        <v>0.0182085784653254</v>
      </c>
      <c r="M767" s="145">
        <v>0.0245720160925402</v>
      </c>
      <c r="N767" s="145">
        <v>0.0357461596546951</v>
      </c>
    </row>
    <row r="768" spans="1:14">
      <c r="A768" s="150">
        <v>42818</v>
      </c>
      <c r="B768" s="151">
        <v>0.7979</v>
      </c>
      <c r="C768" s="152">
        <f t="shared" si="66"/>
        <v>0.007979</v>
      </c>
      <c r="D768" s="151">
        <f t="shared" si="67"/>
        <v>1.007979</v>
      </c>
      <c r="E768" s="153">
        <f t="shared" si="69"/>
        <v>0.0127100463894874</v>
      </c>
      <c r="F768" s="153">
        <f t="shared" si="70"/>
        <v>0.0180021745828411</v>
      </c>
      <c r="G768" s="153">
        <f t="shared" si="71"/>
        <v>0.00468667244513843</v>
      </c>
      <c r="I768" s="71">
        <v>767</v>
      </c>
      <c r="J768" s="73">
        <f t="shared" si="68"/>
        <v>0.233</v>
      </c>
      <c r="K768" s="145">
        <v>0.006511</v>
      </c>
      <c r="L768" s="145">
        <v>0.0183218676375487</v>
      </c>
      <c r="M768" s="145">
        <v>0.0246011749960184</v>
      </c>
      <c r="N768" s="145">
        <v>0.0357556325137163</v>
      </c>
    </row>
    <row r="769" spans="1:14">
      <c r="A769" s="150">
        <v>42821</v>
      </c>
      <c r="B769" s="151">
        <v>-0.3313</v>
      </c>
      <c r="C769" s="152">
        <f t="shared" si="66"/>
        <v>-0.003313</v>
      </c>
      <c r="D769" s="151">
        <f t="shared" si="67"/>
        <v>0.996687</v>
      </c>
      <c r="E769" s="153">
        <f t="shared" si="69"/>
        <v>0.0082408318865641</v>
      </c>
      <c r="F769" s="153">
        <f t="shared" si="70"/>
        <v>0.00576671706764831</v>
      </c>
      <c r="G769" s="153">
        <f t="shared" si="71"/>
        <v>0.00120596219307445</v>
      </c>
      <c r="I769" s="71">
        <v>768</v>
      </c>
      <c r="J769" s="73">
        <f t="shared" si="68"/>
        <v>0.232</v>
      </c>
      <c r="K769" s="145">
        <v>0.006519</v>
      </c>
      <c r="L769" s="145">
        <v>0.0184532543789915</v>
      </c>
      <c r="M769" s="145">
        <v>0.0248553214644809</v>
      </c>
      <c r="N769" s="145">
        <v>0.0360791944590961</v>
      </c>
    </row>
    <row r="770" spans="1:14">
      <c r="A770" s="150">
        <v>42822</v>
      </c>
      <c r="B770" s="151">
        <v>-0.2366</v>
      </c>
      <c r="C770" s="152">
        <f t="shared" si="66"/>
        <v>-0.002366</v>
      </c>
      <c r="D770" s="151">
        <f t="shared" si="67"/>
        <v>0.997634</v>
      </c>
      <c r="E770" s="153">
        <f t="shared" si="69"/>
        <v>0.00099948557380225</v>
      </c>
      <c r="F770" s="153">
        <f t="shared" si="70"/>
        <v>0.00379461362819922</v>
      </c>
      <c r="G770" s="153">
        <f t="shared" si="71"/>
        <v>0.00684454354130981</v>
      </c>
      <c r="I770" s="71">
        <v>769</v>
      </c>
      <c r="J770" s="73">
        <f t="shared" si="68"/>
        <v>0.231</v>
      </c>
      <c r="K770" s="145">
        <v>0.006533</v>
      </c>
      <c r="L770" s="145">
        <v>0.0185249758391601</v>
      </c>
      <c r="M770" s="145">
        <v>0.0248635478305295</v>
      </c>
      <c r="N770" s="145">
        <v>0.036274366508706</v>
      </c>
    </row>
    <row r="771" spans="1:14">
      <c r="A771" s="150">
        <v>42823</v>
      </c>
      <c r="B771" s="151">
        <v>-0.133</v>
      </c>
      <c r="C771" s="152">
        <f t="shared" ref="C771:C834" si="72">B771/100</f>
        <v>-0.00133</v>
      </c>
      <c r="D771" s="151">
        <f t="shared" ref="D771:D834" si="73">C771+1</f>
        <v>0.99867</v>
      </c>
      <c r="E771" s="153">
        <f t="shared" si="69"/>
        <v>0.00438979267334627</v>
      </c>
      <c r="F771" s="153">
        <f t="shared" si="70"/>
        <v>0.000447666534672209</v>
      </c>
      <c r="G771" s="153">
        <f t="shared" si="71"/>
        <v>0.00358658275217749</v>
      </c>
      <c r="I771" s="71">
        <v>770</v>
      </c>
      <c r="J771" s="73">
        <f t="shared" ref="J771:J834" si="74">1-I771/COUNT($I$2:$I$2000)</f>
        <v>0.23</v>
      </c>
      <c r="K771" s="145">
        <v>0.006626</v>
      </c>
      <c r="L771" s="145">
        <v>0.0185952582134217</v>
      </c>
      <c r="M771" s="145">
        <v>0.0250056644917731</v>
      </c>
      <c r="N771" s="145">
        <v>0.0363527702450237</v>
      </c>
    </row>
    <row r="772" spans="1:14">
      <c r="A772" s="150">
        <v>42824</v>
      </c>
      <c r="B772" s="151">
        <v>-0.8206</v>
      </c>
      <c r="C772" s="152">
        <f t="shared" si="72"/>
        <v>-0.008206</v>
      </c>
      <c r="D772" s="151">
        <f t="shared" si="73"/>
        <v>0.991794</v>
      </c>
      <c r="E772" s="153">
        <f t="shared" si="69"/>
        <v>-0.0072840490079108</v>
      </c>
      <c r="F772" s="153">
        <f t="shared" si="70"/>
        <v>-0.0128527255114484</v>
      </c>
      <c r="G772" s="153">
        <f t="shared" si="71"/>
        <v>-0.00626863087755658</v>
      </c>
      <c r="I772" s="71">
        <v>771</v>
      </c>
      <c r="J772" s="73">
        <f t="shared" si="74"/>
        <v>0.229</v>
      </c>
      <c r="K772" s="145">
        <v>0.006676</v>
      </c>
      <c r="L772" s="145">
        <v>0.018635969955989</v>
      </c>
      <c r="M772" s="145">
        <v>0.0250565333094281</v>
      </c>
      <c r="N772" s="145">
        <v>0.0368433880485948</v>
      </c>
    </row>
    <row r="773" spans="1:14">
      <c r="A773" s="150">
        <v>42825</v>
      </c>
      <c r="B773" s="151">
        <v>0.5612</v>
      </c>
      <c r="C773" s="152">
        <f t="shared" si="72"/>
        <v>0.005612</v>
      </c>
      <c r="D773" s="151">
        <f t="shared" si="73"/>
        <v>1.005612</v>
      </c>
      <c r="E773" s="153">
        <f t="shared" si="69"/>
        <v>-0.0096152073514858</v>
      </c>
      <c r="F773" s="153">
        <f t="shared" si="70"/>
        <v>0.00297262930651976</v>
      </c>
      <c r="G773" s="153">
        <f t="shared" si="71"/>
        <v>0.00609834731196712</v>
      </c>
      <c r="I773" s="71">
        <v>772</v>
      </c>
      <c r="J773" s="73">
        <f t="shared" si="74"/>
        <v>0.228</v>
      </c>
      <c r="K773" s="145">
        <v>0.006737</v>
      </c>
      <c r="L773" s="145">
        <v>0.0186549257394018</v>
      </c>
      <c r="M773" s="145">
        <v>0.0250661008390742</v>
      </c>
      <c r="N773" s="145">
        <v>0.0368570670280832</v>
      </c>
    </row>
    <row r="774" spans="1:14">
      <c r="A774" s="150">
        <v>42830</v>
      </c>
      <c r="B774" s="151">
        <v>1.3845</v>
      </c>
      <c r="C774" s="152">
        <f t="shared" si="72"/>
        <v>0.013845</v>
      </c>
      <c r="D774" s="151">
        <f t="shared" si="73"/>
        <v>1.013845</v>
      </c>
      <c r="E774" s="153">
        <f t="shared" si="69"/>
        <v>0.00743429993842892</v>
      </c>
      <c r="F774" s="153">
        <f t="shared" si="70"/>
        <v>0.0157363966409803</v>
      </c>
      <c r="G774" s="153">
        <f t="shared" si="71"/>
        <v>0.0221804910446415</v>
      </c>
      <c r="I774" s="71">
        <v>773</v>
      </c>
      <c r="J774" s="73">
        <f t="shared" si="74"/>
        <v>0.227</v>
      </c>
      <c r="K774" s="145">
        <v>0.006749</v>
      </c>
      <c r="L774" s="145">
        <v>0.0186982168081442</v>
      </c>
      <c r="M774" s="145">
        <v>0.025180541089975</v>
      </c>
      <c r="N774" s="145">
        <v>0.0370529029175612</v>
      </c>
    </row>
    <row r="775" spans="1:14">
      <c r="A775" s="150">
        <v>42831</v>
      </c>
      <c r="B775" s="151">
        <v>0.2898</v>
      </c>
      <c r="C775" s="152">
        <f t="shared" si="72"/>
        <v>0.002898</v>
      </c>
      <c r="D775" s="151">
        <f t="shared" si="73"/>
        <v>1.002898</v>
      </c>
      <c r="E775" s="153">
        <f t="shared" ref="E775:E838" si="75">PRODUCT(D771:D775)-1</f>
        <v>0.0127500110658323</v>
      </c>
      <c r="F775" s="153">
        <f t="shared" si="70"/>
        <v>0.0137622400917607</v>
      </c>
      <c r="G775" s="153">
        <f t="shared" si="71"/>
        <v>0.0196042796605727</v>
      </c>
      <c r="I775" s="71">
        <v>774</v>
      </c>
      <c r="J775" s="73">
        <f t="shared" si="74"/>
        <v>0.226</v>
      </c>
      <c r="K775" s="145">
        <v>0.006787</v>
      </c>
      <c r="L775" s="145">
        <v>0.0187975850652267</v>
      </c>
      <c r="M775" s="145">
        <v>0.0252328329259801</v>
      </c>
      <c r="N775" s="145">
        <v>0.0372316760241105</v>
      </c>
    </row>
    <row r="776" spans="1:14">
      <c r="A776" s="150">
        <v>42832</v>
      </c>
      <c r="B776" s="151">
        <v>0.0972</v>
      </c>
      <c r="C776" s="152">
        <f t="shared" si="72"/>
        <v>0.000972</v>
      </c>
      <c r="D776" s="151">
        <f t="shared" si="73"/>
        <v>1.000972</v>
      </c>
      <c r="E776" s="153">
        <f t="shared" si="75"/>
        <v>0.015084466416923</v>
      </c>
      <c r="F776" s="153">
        <f t="shared" si="70"/>
        <v>0.0195404767704275</v>
      </c>
      <c r="G776" s="153">
        <f t="shared" si="71"/>
        <v>0.0183874709833107</v>
      </c>
      <c r="I776" s="71">
        <v>775</v>
      </c>
      <c r="J776" s="73">
        <f t="shared" si="74"/>
        <v>0.225</v>
      </c>
      <c r="K776" s="145">
        <v>0.006788</v>
      </c>
      <c r="L776" s="145">
        <v>0.0190833785254954</v>
      </c>
      <c r="M776" s="145">
        <v>0.025456091156671</v>
      </c>
      <c r="N776" s="145">
        <v>0.0373386263716202</v>
      </c>
    </row>
    <row r="777" spans="1:14">
      <c r="A777" s="150">
        <v>42835</v>
      </c>
      <c r="B777" s="151">
        <v>-0.3504</v>
      </c>
      <c r="C777" s="152">
        <f t="shared" si="72"/>
        <v>-0.003504</v>
      </c>
      <c r="D777" s="151">
        <f t="shared" si="73"/>
        <v>0.996496</v>
      </c>
      <c r="E777" s="153">
        <f t="shared" si="75"/>
        <v>0.0198968842789915</v>
      </c>
      <c r="F777" s="153">
        <f t="shared" si="70"/>
        <v>0.012467905390888</v>
      </c>
      <c r="G777" s="153">
        <f t="shared" si="71"/>
        <v>0.0163567891069041</v>
      </c>
      <c r="I777" s="71">
        <v>776</v>
      </c>
      <c r="J777" s="73">
        <f t="shared" si="74"/>
        <v>0.224</v>
      </c>
      <c r="K777" s="145">
        <v>0.006809</v>
      </c>
      <c r="L777" s="145">
        <v>0.0191937514221696</v>
      </c>
      <c r="M777" s="145">
        <v>0.0254974723692689</v>
      </c>
      <c r="N777" s="145">
        <v>0.037358610314157</v>
      </c>
    </row>
    <row r="778" spans="1:14">
      <c r="A778" s="150">
        <v>42836</v>
      </c>
      <c r="B778" s="151">
        <v>0.3477</v>
      </c>
      <c r="C778" s="152">
        <f t="shared" si="72"/>
        <v>0.003477</v>
      </c>
      <c r="D778" s="151">
        <f t="shared" si="73"/>
        <v>1.003477</v>
      </c>
      <c r="E778" s="153">
        <f t="shared" si="75"/>
        <v>0.0177315562519436</v>
      </c>
      <c r="F778" s="153">
        <f t="shared" si="70"/>
        <v>0.00794585631043088</v>
      </c>
      <c r="G778" s="153">
        <f t="shared" si="71"/>
        <v>0.0263753008131664</v>
      </c>
      <c r="I778" s="71">
        <v>777</v>
      </c>
      <c r="J778" s="73">
        <f t="shared" si="74"/>
        <v>0.223</v>
      </c>
      <c r="K778" s="145">
        <v>0.006826</v>
      </c>
      <c r="L778" s="145">
        <v>0.0192536035909747</v>
      </c>
      <c r="M778" s="145">
        <v>0.0256225751390668</v>
      </c>
      <c r="N778" s="145">
        <v>0.0376304679284325</v>
      </c>
    </row>
    <row r="779" spans="1:14">
      <c r="A779" s="150">
        <v>42837</v>
      </c>
      <c r="B779" s="151">
        <v>-0.2243</v>
      </c>
      <c r="C779" s="152">
        <f t="shared" si="72"/>
        <v>-0.002243</v>
      </c>
      <c r="D779" s="151">
        <f t="shared" si="73"/>
        <v>0.997757</v>
      </c>
      <c r="E779" s="153">
        <f t="shared" si="75"/>
        <v>0.0015818831983887</v>
      </c>
      <c r="F779" s="153">
        <f t="shared" si="70"/>
        <v>0.00902794333098189</v>
      </c>
      <c r="G779" s="153">
        <f t="shared" si="71"/>
        <v>0.0237895513077298</v>
      </c>
      <c r="I779" s="71">
        <v>778</v>
      </c>
      <c r="J779" s="73">
        <f t="shared" si="74"/>
        <v>0.222</v>
      </c>
      <c r="K779" s="145">
        <v>0.006891</v>
      </c>
      <c r="L779" s="145">
        <v>0.0193837422255785</v>
      </c>
      <c r="M779" s="145">
        <v>0.0257039130202779</v>
      </c>
      <c r="N779" s="145">
        <v>0.0376889865650203</v>
      </c>
    </row>
    <row r="780" spans="1:14">
      <c r="A780" s="150">
        <v>42838</v>
      </c>
      <c r="B780" s="151">
        <v>0.1461</v>
      </c>
      <c r="C780" s="152">
        <f t="shared" si="72"/>
        <v>0.001461</v>
      </c>
      <c r="D780" s="151">
        <f t="shared" si="73"/>
        <v>1.001461</v>
      </c>
      <c r="E780" s="153">
        <f t="shared" si="75"/>
        <v>0.000146768993199098</v>
      </c>
      <c r="F780" s="153">
        <f t="shared" ref="F780:F843" si="76">PRODUCT(D771:D780)-1</f>
        <v>0.0128986513653191</v>
      </c>
      <c r="G780" s="153">
        <f t="shared" si="71"/>
        <v>0.0163294130543554</v>
      </c>
      <c r="I780" s="71">
        <v>779</v>
      </c>
      <c r="J780" s="73">
        <f t="shared" si="74"/>
        <v>0.221</v>
      </c>
      <c r="K780" s="145">
        <v>0.006912</v>
      </c>
      <c r="L780" s="145">
        <v>0.0194020023438184</v>
      </c>
      <c r="M780" s="145">
        <v>0.0257501778232729</v>
      </c>
      <c r="N780" s="145">
        <v>0.0377955909023027</v>
      </c>
    </row>
    <row r="781" spans="1:14">
      <c r="A781" s="150">
        <v>42839</v>
      </c>
      <c r="B781" s="151">
        <v>-0.7984</v>
      </c>
      <c r="C781" s="152">
        <f t="shared" si="72"/>
        <v>-0.007984</v>
      </c>
      <c r="D781" s="151">
        <f t="shared" si="73"/>
        <v>0.992016</v>
      </c>
      <c r="E781" s="153">
        <f t="shared" si="75"/>
        <v>-0.00880184741475531</v>
      </c>
      <c r="F781" s="153">
        <f t="shared" si="76"/>
        <v>0.00614984783043293</v>
      </c>
      <c r="G781" s="153">
        <f t="shared" si="71"/>
        <v>0.00862454058400641</v>
      </c>
      <c r="I781" s="71">
        <v>780</v>
      </c>
      <c r="J781" s="73">
        <f t="shared" si="74"/>
        <v>0.22</v>
      </c>
      <c r="K781" s="145">
        <v>0.006922</v>
      </c>
      <c r="L781" s="145">
        <v>0.0195736784984302</v>
      </c>
      <c r="M781" s="145">
        <v>0.0258073220871142</v>
      </c>
      <c r="N781" s="145">
        <v>0.0378282625875528</v>
      </c>
    </row>
    <row r="782" spans="1:14">
      <c r="A782" s="150">
        <v>42842</v>
      </c>
      <c r="B782" s="151">
        <v>-0.1882</v>
      </c>
      <c r="C782" s="152">
        <f t="shared" si="72"/>
        <v>-0.001882</v>
      </c>
      <c r="D782" s="151">
        <f t="shared" si="73"/>
        <v>0.998118</v>
      </c>
      <c r="E782" s="153">
        <f t="shared" si="75"/>
        <v>-0.00718847073939155</v>
      </c>
      <c r="F782" s="153">
        <f t="shared" si="76"/>
        <v>0.0125653853691552</v>
      </c>
      <c r="G782" s="153">
        <f t="shared" si="71"/>
        <v>0.00470584574283861</v>
      </c>
      <c r="I782" s="71">
        <v>781</v>
      </c>
      <c r="J782" s="73">
        <f t="shared" si="74"/>
        <v>0.219</v>
      </c>
      <c r="K782" s="145">
        <v>0.006938</v>
      </c>
      <c r="L782" s="145">
        <v>0.0195880838043785</v>
      </c>
      <c r="M782" s="145">
        <v>0.0258406920807146</v>
      </c>
      <c r="N782" s="145">
        <v>0.0381269305915939</v>
      </c>
    </row>
    <row r="783" spans="1:14">
      <c r="A783" s="150">
        <v>42843</v>
      </c>
      <c r="B783" s="151">
        <v>-0.4942</v>
      </c>
      <c r="C783" s="152">
        <f t="shared" si="72"/>
        <v>-0.004942</v>
      </c>
      <c r="D783" s="151">
        <f t="shared" si="73"/>
        <v>0.995058</v>
      </c>
      <c r="E783" s="153">
        <f t="shared" si="75"/>
        <v>-0.0155179892683116</v>
      </c>
      <c r="F783" s="153">
        <f t="shared" si="76"/>
        <v>0.00193840888400398</v>
      </c>
      <c r="G783" s="153">
        <f t="shared" si="71"/>
        <v>-0.00538862142612784</v>
      </c>
      <c r="I783" s="71">
        <v>782</v>
      </c>
      <c r="J783" s="73">
        <f t="shared" si="74"/>
        <v>0.218</v>
      </c>
      <c r="K783" s="145">
        <v>0.006956</v>
      </c>
      <c r="L783" s="145">
        <v>0.019698940321466</v>
      </c>
      <c r="M783" s="145">
        <v>0.0259058383191089</v>
      </c>
      <c r="N783" s="145">
        <v>0.0383565137173527</v>
      </c>
    </row>
    <row r="784" spans="1:14">
      <c r="A784" s="150">
        <v>42844</v>
      </c>
      <c r="B784" s="151">
        <v>-0.4871</v>
      </c>
      <c r="C784" s="152">
        <f t="shared" si="72"/>
        <v>-0.004871</v>
      </c>
      <c r="D784" s="151">
        <f t="shared" si="73"/>
        <v>0.995129</v>
      </c>
      <c r="E784" s="153">
        <f t="shared" si="75"/>
        <v>-0.0181110241697985</v>
      </c>
      <c r="F784" s="153">
        <f t="shared" si="76"/>
        <v>-0.0165577904962498</v>
      </c>
      <c r="G784" s="153">
        <f t="shared" si="71"/>
        <v>2.18506270195373e-5</v>
      </c>
      <c r="I784" s="71">
        <v>783</v>
      </c>
      <c r="J784" s="73">
        <f t="shared" si="74"/>
        <v>0.217</v>
      </c>
      <c r="K784" s="145">
        <v>0.007004</v>
      </c>
      <c r="L784" s="145">
        <v>0.0197061818567328</v>
      </c>
      <c r="M784" s="145">
        <v>0.0260355360378925</v>
      </c>
      <c r="N784" s="145">
        <v>0.0384243050623398</v>
      </c>
    </row>
    <row r="785" spans="1:14">
      <c r="A785" s="150">
        <v>42845</v>
      </c>
      <c r="B785" s="151">
        <v>0.4548</v>
      </c>
      <c r="C785" s="152">
        <f t="shared" si="72"/>
        <v>0.004548</v>
      </c>
      <c r="D785" s="151">
        <f t="shared" si="73"/>
        <v>1.004548</v>
      </c>
      <c r="E785" s="153">
        <f t="shared" si="75"/>
        <v>-0.0150843548652646</v>
      </c>
      <c r="F785" s="153">
        <f t="shared" si="76"/>
        <v>-0.014939799787642</v>
      </c>
      <c r="G785" s="153">
        <f t="shared" si="71"/>
        <v>0.00346112546003741</v>
      </c>
      <c r="I785" s="71">
        <v>784</v>
      </c>
      <c r="J785" s="73">
        <f t="shared" si="74"/>
        <v>0.216</v>
      </c>
      <c r="K785" s="145">
        <v>0.007018</v>
      </c>
      <c r="L785" s="145">
        <v>0.019760004116538</v>
      </c>
      <c r="M785" s="145">
        <v>0.0260397731656452</v>
      </c>
      <c r="N785" s="145">
        <v>0.0385085156410405</v>
      </c>
    </row>
    <row r="786" spans="1:14">
      <c r="A786" s="150">
        <v>42846</v>
      </c>
      <c r="B786" s="151">
        <v>0.1513</v>
      </c>
      <c r="C786" s="152">
        <f t="shared" si="72"/>
        <v>0.001513</v>
      </c>
      <c r="D786" s="151">
        <f t="shared" si="73"/>
        <v>1.001513</v>
      </c>
      <c r="E786" s="153">
        <f t="shared" si="75"/>
        <v>-0.00565532964606985</v>
      </c>
      <c r="F786" s="153">
        <f t="shared" si="76"/>
        <v>-0.0144073997122003</v>
      </c>
      <c r="G786" s="153">
        <f t="shared" si="71"/>
        <v>0.000127742464165026</v>
      </c>
      <c r="I786" s="71">
        <v>785</v>
      </c>
      <c r="J786" s="73">
        <f t="shared" si="74"/>
        <v>0.215</v>
      </c>
      <c r="K786" s="145">
        <v>0.007049</v>
      </c>
      <c r="L786" s="145">
        <v>0.0198853791348208</v>
      </c>
      <c r="M786" s="145">
        <v>0.0260516099010202</v>
      </c>
      <c r="N786" s="145">
        <v>0.0386737910756578</v>
      </c>
    </row>
    <row r="787" spans="1:14">
      <c r="A787" s="150">
        <v>42849</v>
      </c>
      <c r="B787" s="151">
        <v>-1.0248</v>
      </c>
      <c r="C787" s="152">
        <f t="shared" si="72"/>
        <v>-0.010248</v>
      </c>
      <c r="D787" s="151">
        <f t="shared" si="73"/>
        <v>0.989752</v>
      </c>
      <c r="E787" s="153">
        <f t="shared" si="75"/>
        <v>-0.0139897024478638</v>
      </c>
      <c r="F787" s="153">
        <f t="shared" si="76"/>
        <v>-0.021077608620556</v>
      </c>
      <c r="G787" s="153">
        <f t="shared" si="71"/>
        <v>-0.00544616908146001</v>
      </c>
      <c r="I787" s="71">
        <v>786</v>
      </c>
      <c r="J787" s="73">
        <f t="shared" si="74"/>
        <v>0.214</v>
      </c>
      <c r="K787" s="145">
        <v>0.007061</v>
      </c>
      <c r="L787" s="145">
        <v>0.0198968842789915</v>
      </c>
      <c r="M787" s="145">
        <v>0.0261378102297247</v>
      </c>
      <c r="N787" s="145">
        <v>0.0387274002978029</v>
      </c>
    </row>
    <row r="788" spans="1:14">
      <c r="A788" s="150">
        <v>42850</v>
      </c>
      <c r="B788" s="151">
        <v>0.2831</v>
      </c>
      <c r="C788" s="152">
        <f t="shared" si="72"/>
        <v>0.002831</v>
      </c>
      <c r="D788" s="151">
        <f t="shared" si="73"/>
        <v>1.002831</v>
      </c>
      <c r="E788" s="153">
        <f t="shared" si="75"/>
        <v>-0.00628737952510661</v>
      </c>
      <c r="F788" s="153">
        <f t="shared" si="76"/>
        <v>-0.0217078013054219</v>
      </c>
      <c r="G788" s="153">
        <f t="shared" si="71"/>
        <v>-0.00606661489842553</v>
      </c>
      <c r="I788" s="71">
        <v>787</v>
      </c>
      <c r="J788" s="73">
        <f t="shared" si="74"/>
        <v>0.213</v>
      </c>
      <c r="K788" s="145">
        <v>0.007089</v>
      </c>
      <c r="L788" s="145">
        <v>0.019959672522913</v>
      </c>
      <c r="M788" s="145">
        <v>0.0261479219870209</v>
      </c>
      <c r="N788" s="145">
        <v>0.0387706081668688</v>
      </c>
    </row>
    <row r="789" spans="1:14">
      <c r="A789" s="150">
        <v>42851</v>
      </c>
      <c r="B789" s="151">
        <v>0.1223</v>
      </c>
      <c r="C789" s="152">
        <f t="shared" si="72"/>
        <v>0.001223</v>
      </c>
      <c r="D789" s="151">
        <f t="shared" si="73"/>
        <v>1.001223</v>
      </c>
      <c r="E789" s="153">
        <f t="shared" si="75"/>
        <v>-0.000202053191361129</v>
      </c>
      <c r="F789" s="153">
        <f t="shared" si="76"/>
        <v>-0.0183094179709272</v>
      </c>
      <c r="G789" s="153">
        <f t="shared" si="71"/>
        <v>-0.0127284738753949</v>
      </c>
      <c r="I789" s="71">
        <v>788</v>
      </c>
      <c r="J789" s="73">
        <f t="shared" si="74"/>
        <v>0.212</v>
      </c>
      <c r="K789" s="145">
        <v>0.00711</v>
      </c>
      <c r="L789" s="145">
        <v>0.0200782597696725</v>
      </c>
      <c r="M789" s="145">
        <v>0.0261566181303969</v>
      </c>
      <c r="N789" s="145">
        <v>0.0387985250108995</v>
      </c>
    </row>
    <row r="790" spans="1:14">
      <c r="A790" s="150">
        <v>42852</v>
      </c>
      <c r="B790" s="151">
        <v>0.0446</v>
      </c>
      <c r="C790" s="152">
        <f t="shared" si="72"/>
        <v>0.000446</v>
      </c>
      <c r="D790" s="151">
        <f t="shared" si="73"/>
        <v>1.000446</v>
      </c>
      <c r="E790" s="153">
        <f t="shared" si="75"/>
        <v>-0.00428465668846523</v>
      </c>
      <c r="F790" s="153">
        <f t="shared" si="76"/>
        <v>-0.0193043802717653</v>
      </c>
      <c r="G790" s="153">
        <f t="shared" si="71"/>
        <v>-0.00900498428768859</v>
      </c>
      <c r="I790" s="71">
        <v>789</v>
      </c>
      <c r="J790" s="73">
        <f t="shared" si="74"/>
        <v>0.211</v>
      </c>
      <c r="K790" s="145">
        <v>0.00719</v>
      </c>
      <c r="L790" s="145">
        <v>0.0203037061630535</v>
      </c>
      <c r="M790" s="145">
        <v>0.0262148573925434</v>
      </c>
      <c r="N790" s="145">
        <v>0.0389126110868294</v>
      </c>
    </row>
    <row r="791" spans="1:14">
      <c r="A791" s="150">
        <v>42853</v>
      </c>
      <c r="B791" s="151">
        <v>-0.2021</v>
      </c>
      <c r="C791" s="152">
        <f t="shared" si="72"/>
        <v>-0.002021</v>
      </c>
      <c r="D791" s="151">
        <f t="shared" si="73"/>
        <v>0.997979</v>
      </c>
      <c r="E791" s="153">
        <f t="shared" si="75"/>
        <v>-0.00779819872263077</v>
      </c>
      <c r="F791" s="153">
        <f t="shared" si="76"/>
        <v>-0.0134094269842787</v>
      </c>
      <c r="G791" s="153">
        <f t="shared" ref="G791:G854" si="77">PRODUCT(D771:D791)-1</f>
        <v>-0.00866228016932358</v>
      </c>
      <c r="I791" s="71">
        <v>790</v>
      </c>
      <c r="J791" s="73">
        <f t="shared" si="74"/>
        <v>0.21</v>
      </c>
      <c r="K791" s="145">
        <v>0.007212</v>
      </c>
      <c r="L791" s="145">
        <v>0.0205144740110488</v>
      </c>
      <c r="M791" s="145">
        <v>0.0264168448875433</v>
      </c>
      <c r="N791" s="145">
        <v>0.0389725323005274</v>
      </c>
    </row>
    <row r="792" spans="1:14">
      <c r="A792" s="150">
        <v>42857</v>
      </c>
      <c r="B792" s="151">
        <v>-0.3831</v>
      </c>
      <c r="C792" s="152">
        <f t="shared" si="72"/>
        <v>-0.003831</v>
      </c>
      <c r="D792" s="151">
        <f t="shared" si="73"/>
        <v>0.996169</v>
      </c>
      <c r="E792" s="153">
        <f t="shared" si="75"/>
        <v>-0.00136531557736119</v>
      </c>
      <c r="F792" s="153">
        <f t="shared" si="76"/>
        <v>-0.0153359176665501</v>
      </c>
      <c r="G792" s="153">
        <f t="shared" si="77"/>
        <v>-0.0111449177145555</v>
      </c>
      <c r="I792" s="71">
        <v>791</v>
      </c>
      <c r="J792" s="73">
        <f t="shared" si="74"/>
        <v>0.209</v>
      </c>
      <c r="K792" s="145">
        <v>0.007217</v>
      </c>
      <c r="L792" s="145">
        <v>0.020536859583052</v>
      </c>
      <c r="M792" s="145">
        <v>0.0264319258342294</v>
      </c>
      <c r="N792" s="145">
        <v>0.0391890106188371</v>
      </c>
    </row>
    <row r="793" spans="1:14">
      <c r="A793" s="150">
        <v>42858</v>
      </c>
      <c r="B793" s="151">
        <v>-0.3925</v>
      </c>
      <c r="C793" s="152">
        <f t="shared" si="72"/>
        <v>-0.003925</v>
      </c>
      <c r="D793" s="151">
        <f t="shared" si="73"/>
        <v>0.996075</v>
      </c>
      <c r="E793" s="153">
        <f t="shared" si="75"/>
        <v>-0.00809304530246868</v>
      </c>
      <c r="F793" s="153">
        <f t="shared" si="76"/>
        <v>-0.0143295407802447</v>
      </c>
      <c r="G793" s="153">
        <f t="shared" si="77"/>
        <v>-0.00687660331936446</v>
      </c>
      <c r="I793" s="71">
        <v>792</v>
      </c>
      <c r="J793" s="73">
        <f t="shared" si="74"/>
        <v>0.208</v>
      </c>
      <c r="K793" s="145">
        <v>0.007275</v>
      </c>
      <c r="L793" s="145">
        <v>0.0206719125714512</v>
      </c>
      <c r="M793" s="145">
        <v>0.0265272657642697</v>
      </c>
      <c r="N793" s="145">
        <v>0.0393356832728113</v>
      </c>
    </row>
    <row r="794" spans="1:14">
      <c r="A794" s="150">
        <v>42859</v>
      </c>
      <c r="B794" s="151">
        <v>-0.2561</v>
      </c>
      <c r="C794" s="152">
        <f t="shared" si="72"/>
        <v>-0.002561</v>
      </c>
      <c r="D794" s="151">
        <f t="shared" si="73"/>
        <v>0.997439</v>
      </c>
      <c r="E794" s="153">
        <f t="shared" si="75"/>
        <v>-0.0118418364474737</v>
      </c>
      <c r="F794" s="153">
        <f t="shared" si="76"/>
        <v>-0.0120414969579892</v>
      </c>
      <c r="G794" s="153">
        <f t="shared" si="77"/>
        <v>-0.0149481035809667</v>
      </c>
      <c r="I794" s="71">
        <v>793</v>
      </c>
      <c r="J794" s="73">
        <f t="shared" si="74"/>
        <v>0.207</v>
      </c>
      <c r="K794" s="145">
        <v>0.007286</v>
      </c>
      <c r="L794" s="145">
        <v>0.0207353715473273</v>
      </c>
      <c r="M794" s="145">
        <v>0.0266459845936451</v>
      </c>
      <c r="N794" s="145">
        <v>0.0396877556963364</v>
      </c>
    </row>
    <row r="795" spans="1:14">
      <c r="A795" s="150">
        <v>42860</v>
      </c>
      <c r="B795" s="151">
        <v>-0.6414</v>
      </c>
      <c r="C795" s="152">
        <f t="shared" si="72"/>
        <v>-0.006414</v>
      </c>
      <c r="D795" s="151">
        <f t="shared" si="73"/>
        <v>0.993586</v>
      </c>
      <c r="E795" s="153">
        <f t="shared" si="75"/>
        <v>-0.0186175794680571</v>
      </c>
      <c r="F795" s="153">
        <f t="shared" si="76"/>
        <v>-0.0228224662201313</v>
      </c>
      <c r="G795" s="153">
        <f t="shared" si="77"/>
        <v>-0.0346317498676809</v>
      </c>
      <c r="I795" s="71">
        <v>794</v>
      </c>
      <c r="J795" s="73">
        <f t="shared" si="74"/>
        <v>0.206</v>
      </c>
      <c r="K795" s="145">
        <v>0.007328</v>
      </c>
      <c r="L795" s="145">
        <v>0.0207556902676236</v>
      </c>
      <c r="M795" s="145">
        <v>0.026677042540123</v>
      </c>
      <c r="N795" s="145">
        <v>0.0397826765453133</v>
      </c>
    </row>
    <row r="796" spans="1:14">
      <c r="A796" s="150">
        <v>42863</v>
      </c>
      <c r="B796" s="151">
        <v>-0.7018</v>
      </c>
      <c r="C796" s="152">
        <f t="shared" si="72"/>
        <v>-0.007018</v>
      </c>
      <c r="D796" s="151">
        <f t="shared" si="73"/>
        <v>0.992982</v>
      </c>
      <c r="E796" s="153">
        <f t="shared" si="75"/>
        <v>-0.0235314784132232</v>
      </c>
      <c r="F796" s="153">
        <f t="shared" si="76"/>
        <v>-0.0311461739909503</v>
      </c>
      <c r="G796" s="153">
        <f t="shared" si="77"/>
        <v>-0.0441766802278093</v>
      </c>
      <c r="I796" s="71">
        <v>795</v>
      </c>
      <c r="J796" s="73">
        <f t="shared" si="74"/>
        <v>0.205</v>
      </c>
      <c r="K796" s="145">
        <v>0.007347</v>
      </c>
      <c r="L796" s="145">
        <v>0.0208119697077354</v>
      </c>
      <c r="M796" s="145">
        <v>0.0269893360153186</v>
      </c>
      <c r="N796" s="145">
        <v>0.0398022598306285</v>
      </c>
    </row>
    <row r="797" spans="1:14">
      <c r="A797" s="150">
        <v>42864</v>
      </c>
      <c r="B797" s="151">
        <v>-0.187</v>
      </c>
      <c r="C797" s="152">
        <f t="shared" si="72"/>
        <v>-0.00187</v>
      </c>
      <c r="D797" s="151">
        <f t="shared" si="73"/>
        <v>0.99813</v>
      </c>
      <c r="E797" s="153">
        <f t="shared" si="75"/>
        <v>-0.0216092596222031</v>
      </c>
      <c r="F797" s="153">
        <f t="shared" si="76"/>
        <v>-0.0229450717407869</v>
      </c>
      <c r="G797" s="153">
        <f t="shared" si="77"/>
        <v>-0.0468904922772897</v>
      </c>
      <c r="I797" s="71">
        <v>796</v>
      </c>
      <c r="J797" s="73">
        <f t="shared" si="74"/>
        <v>0.204</v>
      </c>
      <c r="K797" s="145">
        <v>0.007359</v>
      </c>
      <c r="L797" s="145">
        <v>0.0208228803099979</v>
      </c>
      <c r="M797" s="145">
        <v>0.027069733170028</v>
      </c>
      <c r="N797" s="145">
        <v>0.0399252543568265</v>
      </c>
    </row>
    <row r="798" spans="1:14">
      <c r="A798" s="150">
        <v>42865</v>
      </c>
      <c r="B798" s="151">
        <v>-0.4424</v>
      </c>
      <c r="C798" s="152">
        <f t="shared" si="72"/>
        <v>-0.004424</v>
      </c>
      <c r="D798" s="151">
        <f t="shared" si="73"/>
        <v>0.995576</v>
      </c>
      <c r="E798" s="153">
        <f t="shared" si="75"/>
        <v>-0.0220994004042211</v>
      </c>
      <c r="F798" s="153">
        <f t="shared" si="76"/>
        <v>-0.030013594258061</v>
      </c>
      <c r="G798" s="153">
        <f t="shared" si="77"/>
        <v>-0.0477704363484195</v>
      </c>
      <c r="I798" s="71">
        <v>797</v>
      </c>
      <c r="J798" s="73">
        <f t="shared" si="74"/>
        <v>0.203</v>
      </c>
      <c r="K798" s="145">
        <v>0.007495</v>
      </c>
      <c r="L798" s="145">
        <v>0.0208340943487451</v>
      </c>
      <c r="M798" s="145">
        <v>0.0270913915062299</v>
      </c>
      <c r="N798" s="145">
        <v>0.0401156638501137</v>
      </c>
    </row>
    <row r="799" spans="1:14">
      <c r="A799" s="150">
        <v>42866</v>
      </c>
      <c r="B799" s="151">
        <v>0.5676</v>
      </c>
      <c r="C799" s="152">
        <f t="shared" si="72"/>
        <v>0.005676</v>
      </c>
      <c r="D799" s="151">
        <f t="shared" si="73"/>
        <v>1.005676</v>
      </c>
      <c r="E799" s="153">
        <f t="shared" si="75"/>
        <v>-0.0140237514283233</v>
      </c>
      <c r="F799" s="153">
        <f t="shared" si="76"/>
        <v>-0.0256995209050028</v>
      </c>
      <c r="G799" s="153">
        <f t="shared" si="77"/>
        <v>-0.0456837389846837</v>
      </c>
      <c r="I799" s="71">
        <v>798</v>
      </c>
      <c r="J799" s="73">
        <f t="shared" si="74"/>
        <v>0.202</v>
      </c>
      <c r="K799" s="145">
        <v>0.007532</v>
      </c>
      <c r="L799" s="145">
        <v>0.0208399322085089</v>
      </c>
      <c r="M799" s="145">
        <v>0.0273473017551891</v>
      </c>
      <c r="N799" s="145">
        <v>0.0406559996157092</v>
      </c>
    </row>
    <row r="800" spans="1:14">
      <c r="A800" s="150">
        <v>42867</v>
      </c>
      <c r="B800" s="151">
        <v>0.856</v>
      </c>
      <c r="C800" s="152">
        <f t="shared" si="72"/>
        <v>0.00856</v>
      </c>
      <c r="D800" s="151">
        <f t="shared" si="73"/>
        <v>1.00856</v>
      </c>
      <c r="E800" s="153">
        <f t="shared" si="75"/>
        <v>0.000835564570605962</v>
      </c>
      <c r="F800" s="153">
        <f t="shared" si="76"/>
        <v>-0.0177975710872449</v>
      </c>
      <c r="G800" s="153">
        <f t="shared" si="77"/>
        <v>-0.0353510842724154</v>
      </c>
      <c r="I800" s="71">
        <v>799</v>
      </c>
      <c r="J800" s="73">
        <f t="shared" si="74"/>
        <v>0.201</v>
      </c>
      <c r="K800" s="145">
        <v>0.007641</v>
      </c>
      <c r="L800" s="145">
        <v>0.0209337627208028</v>
      </c>
      <c r="M800" s="145">
        <v>0.0274463042517028</v>
      </c>
      <c r="N800" s="145">
        <v>0.0406949537684811</v>
      </c>
    </row>
    <row r="801" spans="1:14">
      <c r="A801" s="150">
        <v>42870</v>
      </c>
      <c r="B801" s="151">
        <v>0.4081</v>
      </c>
      <c r="C801" s="152">
        <f t="shared" si="72"/>
        <v>0.004081</v>
      </c>
      <c r="D801" s="151">
        <f t="shared" si="73"/>
        <v>1.004081</v>
      </c>
      <c r="E801" s="153">
        <f t="shared" si="75"/>
        <v>0.0120223473432739</v>
      </c>
      <c r="F801" s="153">
        <f t="shared" si="76"/>
        <v>-0.0117920346769339</v>
      </c>
      <c r="G801" s="153">
        <f t="shared" si="77"/>
        <v>-0.032827391228746</v>
      </c>
      <c r="I801" s="71">
        <v>800</v>
      </c>
      <c r="J801" s="73">
        <f t="shared" si="74"/>
        <v>0.2</v>
      </c>
      <c r="K801" s="145">
        <v>0.007645</v>
      </c>
      <c r="L801" s="145">
        <v>0.0209534320406066</v>
      </c>
      <c r="M801" s="145">
        <v>0.0275618925166967</v>
      </c>
      <c r="N801" s="145">
        <v>0.0407815538603529</v>
      </c>
    </row>
    <row r="802" spans="1:14">
      <c r="A802" s="150">
        <v>42871</v>
      </c>
      <c r="B802" s="151">
        <v>0.8665</v>
      </c>
      <c r="C802" s="152">
        <f t="shared" si="72"/>
        <v>0.008665</v>
      </c>
      <c r="D802" s="151">
        <f t="shared" si="73"/>
        <v>1.008665</v>
      </c>
      <c r="E802" s="153">
        <f t="shared" si="75"/>
        <v>0.02270397742078</v>
      </c>
      <c r="F802" s="153">
        <f t="shared" si="76"/>
        <v>0.000604101656034528</v>
      </c>
      <c r="G802" s="153">
        <f t="shared" si="77"/>
        <v>-0.0165953377503421</v>
      </c>
      <c r="I802" s="71">
        <v>801</v>
      </c>
      <c r="J802" s="73">
        <f t="shared" si="74"/>
        <v>0.199</v>
      </c>
      <c r="K802" s="145">
        <v>0.007668</v>
      </c>
      <c r="L802" s="145">
        <v>0.0210965700834003</v>
      </c>
      <c r="M802" s="145">
        <v>0.0275658480360748</v>
      </c>
      <c r="N802" s="145">
        <v>0.0410418282606884</v>
      </c>
    </row>
    <row r="803" spans="1:14">
      <c r="A803" s="150">
        <v>42872</v>
      </c>
      <c r="B803" s="151">
        <v>-0.5449</v>
      </c>
      <c r="C803" s="152">
        <f t="shared" si="72"/>
        <v>-0.005449</v>
      </c>
      <c r="D803" s="151">
        <f t="shared" si="73"/>
        <v>0.994551</v>
      </c>
      <c r="E803" s="153">
        <f t="shared" si="75"/>
        <v>0.0216510476827625</v>
      </c>
      <c r="F803" s="153">
        <f t="shared" si="76"/>
        <v>-0.000926827893370619</v>
      </c>
      <c r="G803" s="153">
        <f t="shared" si="77"/>
        <v>-0.0201097563163276</v>
      </c>
      <c r="I803" s="71">
        <v>802</v>
      </c>
      <c r="J803" s="73">
        <f t="shared" si="74"/>
        <v>0.198</v>
      </c>
      <c r="K803" s="145">
        <v>0.007671</v>
      </c>
      <c r="L803" s="145">
        <v>0.0211934172474642</v>
      </c>
      <c r="M803" s="145">
        <v>0.0279154187140267</v>
      </c>
      <c r="N803" s="145">
        <v>0.0411429715599929</v>
      </c>
    </row>
    <row r="804" spans="1:14">
      <c r="A804" s="150">
        <v>42873</v>
      </c>
      <c r="B804" s="151">
        <v>-0.3476</v>
      </c>
      <c r="C804" s="152">
        <f t="shared" si="72"/>
        <v>-0.003476</v>
      </c>
      <c r="D804" s="151">
        <f t="shared" si="73"/>
        <v>0.996524</v>
      </c>
      <c r="E804" s="153">
        <f t="shared" si="75"/>
        <v>0.0123536692145556</v>
      </c>
      <c r="F804" s="153">
        <f t="shared" si="76"/>
        <v>-0.00184332700006062</v>
      </c>
      <c r="G804" s="153">
        <f t="shared" si="77"/>
        <v>-0.0186661026828304</v>
      </c>
      <c r="I804" s="71">
        <v>803</v>
      </c>
      <c r="J804" s="73">
        <f t="shared" si="74"/>
        <v>0.197</v>
      </c>
      <c r="K804" s="145">
        <v>0.007674</v>
      </c>
      <c r="L804" s="145">
        <v>0.0211998431570313</v>
      </c>
      <c r="M804" s="145">
        <v>0.0279544167189585</v>
      </c>
      <c r="N804" s="145">
        <v>0.0411502252273466</v>
      </c>
    </row>
    <row r="805" spans="1:14">
      <c r="A805" s="150">
        <v>42874</v>
      </c>
      <c r="B805" s="151">
        <v>0.1688</v>
      </c>
      <c r="C805" s="152">
        <f t="shared" si="72"/>
        <v>0.001688</v>
      </c>
      <c r="D805" s="151">
        <f t="shared" si="73"/>
        <v>1.001688</v>
      </c>
      <c r="E805" s="153">
        <f t="shared" si="75"/>
        <v>0.00545582038568804</v>
      </c>
      <c r="F805" s="153">
        <f t="shared" si="76"/>
        <v>0.00629594364651198</v>
      </c>
      <c r="G805" s="153">
        <f t="shared" si="77"/>
        <v>-0.0121980276568762</v>
      </c>
      <c r="I805" s="71">
        <v>804</v>
      </c>
      <c r="J805" s="73">
        <f t="shared" si="74"/>
        <v>0.196</v>
      </c>
      <c r="K805" s="145">
        <v>0.007679</v>
      </c>
      <c r="L805" s="145">
        <v>0.0212144922741517</v>
      </c>
      <c r="M805" s="145">
        <v>0.027966662189354</v>
      </c>
      <c r="N805" s="145">
        <v>0.0411937510853497</v>
      </c>
    </row>
    <row r="806" spans="1:14">
      <c r="A806" s="150">
        <v>42877</v>
      </c>
      <c r="B806" s="151">
        <v>0.2171</v>
      </c>
      <c r="C806" s="152">
        <f t="shared" si="72"/>
        <v>0.002171</v>
      </c>
      <c r="D806" s="151">
        <f t="shared" si="73"/>
        <v>1.002171</v>
      </c>
      <c r="E806" s="153">
        <f t="shared" si="75"/>
        <v>0.00354320515152229</v>
      </c>
      <c r="F806" s="153">
        <f t="shared" si="76"/>
        <v>0.015608150137836</v>
      </c>
      <c r="G806" s="153">
        <f t="shared" si="77"/>
        <v>-0.0145354025640577</v>
      </c>
      <c r="I806" s="71">
        <v>805</v>
      </c>
      <c r="J806" s="73">
        <f t="shared" si="74"/>
        <v>0.195</v>
      </c>
      <c r="K806" s="145">
        <v>0.007689</v>
      </c>
      <c r="L806" s="145">
        <v>0.0213014299373371</v>
      </c>
      <c r="M806" s="145">
        <v>0.0279682772689254</v>
      </c>
      <c r="N806" s="145">
        <v>0.0413544411219839</v>
      </c>
    </row>
    <row r="807" spans="1:14">
      <c r="A807" s="150">
        <v>42878</v>
      </c>
      <c r="B807" s="151">
        <v>0.3798</v>
      </c>
      <c r="C807" s="152">
        <f t="shared" si="72"/>
        <v>0.003798</v>
      </c>
      <c r="D807" s="151">
        <f t="shared" si="73"/>
        <v>1.003798</v>
      </c>
      <c r="E807" s="153">
        <f t="shared" si="75"/>
        <v>-0.00129908121657074</v>
      </c>
      <c r="F807" s="153">
        <f t="shared" si="76"/>
        <v>0.0213754018936005</v>
      </c>
      <c r="G807" s="153">
        <f t="shared" si="77"/>
        <v>-0.0122870177651175</v>
      </c>
      <c r="I807" s="71">
        <v>806</v>
      </c>
      <c r="J807" s="73">
        <f t="shared" si="74"/>
        <v>0.194</v>
      </c>
      <c r="K807" s="145">
        <v>0.007694</v>
      </c>
      <c r="L807" s="145">
        <v>0.0213257157921669</v>
      </c>
      <c r="M807" s="145">
        <v>0.0280203911800361</v>
      </c>
      <c r="N807" s="145">
        <v>0.0415337247725485</v>
      </c>
    </row>
    <row r="808" spans="1:14">
      <c r="A808" s="150">
        <v>42879</v>
      </c>
      <c r="B808" s="151">
        <v>-0.0008</v>
      </c>
      <c r="C808" s="152">
        <f t="shared" si="72"/>
        <v>-8e-6</v>
      </c>
      <c r="D808" s="151">
        <f t="shared" si="73"/>
        <v>0.999992</v>
      </c>
      <c r="E808" s="153">
        <f t="shared" si="75"/>
        <v>0.00416462220246028</v>
      </c>
      <c r="F808" s="153">
        <f t="shared" si="76"/>
        <v>0.0259058383191089</v>
      </c>
      <c r="G808" s="153">
        <f t="shared" si="77"/>
        <v>-0.00206811349608327</v>
      </c>
      <c r="I808" s="71">
        <v>807</v>
      </c>
      <c r="J808" s="73">
        <f t="shared" si="74"/>
        <v>0.193</v>
      </c>
      <c r="K808" s="145">
        <v>0.007799</v>
      </c>
      <c r="L808" s="145">
        <v>0.0213325453522037</v>
      </c>
      <c r="M808" s="145">
        <v>0.0280779378164873</v>
      </c>
      <c r="N808" s="145">
        <v>0.0415934896742678</v>
      </c>
    </row>
    <row r="809" spans="1:14">
      <c r="A809" s="150">
        <v>42880</v>
      </c>
      <c r="B809" s="151">
        <v>1.7958</v>
      </c>
      <c r="C809" s="152">
        <f t="shared" si="72"/>
        <v>0.017958</v>
      </c>
      <c r="D809" s="151">
        <f t="shared" si="73"/>
        <v>1.017958</v>
      </c>
      <c r="E809" s="153">
        <f t="shared" si="75"/>
        <v>0.0257629625457809</v>
      </c>
      <c r="F809" s="153">
        <f t="shared" si="76"/>
        <v>0.0384348988776142</v>
      </c>
      <c r="G809" s="153">
        <f t="shared" si="77"/>
        <v>0.012984986824055</v>
      </c>
      <c r="I809" s="71">
        <v>808</v>
      </c>
      <c r="J809" s="73">
        <f t="shared" si="74"/>
        <v>0.192</v>
      </c>
      <c r="K809" s="145">
        <v>0.007805</v>
      </c>
      <c r="L809" s="145">
        <v>0.0213926239722224</v>
      </c>
      <c r="M809" s="145">
        <v>0.02814113343577</v>
      </c>
      <c r="N809" s="145">
        <v>0.0421411213233271</v>
      </c>
    </row>
    <row r="810" spans="1:14">
      <c r="A810" s="150">
        <v>42881</v>
      </c>
      <c r="B810" s="151">
        <v>-0.1499</v>
      </c>
      <c r="C810" s="152">
        <f t="shared" si="72"/>
        <v>-0.001499</v>
      </c>
      <c r="D810" s="151">
        <f t="shared" si="73"/>
        <v>0.998501</v>
      </c>
      <c r="E810" s="153">
        <f t="shared" si="75"/>
        <v>0.0224993649369114</v>
      </c>
      <c r="F810" s="153">
        <f t="shared" si="76"/>
        <v>0.0280779378164873</v>
      </c>
      <c r="G810" s="153">
        <f t="shared" si="77"/>
        <v>0.0102310098038159</v>
      </c>
      <c r="I810" s="71">
        <v>809</v>
      </c>
      <c r="J810" s="73">
        <f t="shared" si="74"/>
        <v>0.191</v>
      </c>
      <c r="K810" s="145">
        <v>0.007848</v>
      </c>
      <c r="L810" s="145">
        <v>0.0214775809488952</v>
      </c>
      <c r="M810" s="145">
        <v>0.0281485875758691</v>
      </c>
      <c r="N810" s="145">
        <v>0.0422621943668715</v>
      </c>
    </row>
    <row r="811" spans="1:14">
      <c r="A811" s="150">
        <v>42886</v>
      </c>
      <c r="B811" s="151">
        <v>0.3577</v>
      </c>
      <c r="C811" s="152">
        <f t="shared" si="72"/>
        <v>0.003577</v>
      </c>
      <c r="D811" s="151">
        <f t="shared" si="73"/>
        <v>1.003577</v>
      </c>
      <c r="E811" s="153">
        <f t="shared" si="75"/>
        <v>0.0239338847016037</v>
      </c>
      <c r="F811" s="153">
        <f t="shared" si="76"/>
        <v>0.0275618925166967</v>
      </c>
      <c r="G811" s="153">
        <f t="shared" si="77"/>
        <v>0.0133926330115606</v>
      </c>
      <c r="I811" s="71">
        <v>810</v>
      </c>
      <c r="J811" s="73">
        <f t="shared" si="74"/>
        <v>0.19</v>
      </c>
      <c r="K811" s="145">
        <v>0.007866</v>
      </c>
      <c r="L811" s="145">
        <v>0.0214877413439789</v>
      </c>
      <c r="M811" s="145">
        <v>0.0281673436835383</v>
      </c>
      <c r="N811" s="145">
        <v>0.0425526553582376</v>
      </c>
    </row>
    <row r="812" spans="1:14">
      <c r="A812" s="150">
        <v>42887</v>
      </c>
      <c r="B812" s="151">
        <v>0.139</v>
      </c>
      <c r="C812" s="152">
        <f t="shared" si="72"/>
        <v>0.00139</v>
      </c>
      <c r="D812" s="151">
        <f t="shared" si="73"/>
        <v>1.00139</v>
      </c>
      <c r="E812" s="153">
        <f t="shared" si="75"/>
        <v>0.0214775809488952</v>
      </c>
      <c r="F812" s="153">
        <f t="shared" si="76"/>
        <v>0.0201505986103363</v>
      </c>
      <c r="G812" s="153">
        <f t="shared" si="77"/>
        <v>0.0168563153848398</v>
      </c>
      <c r="I812" s="71">
        <v>811</v>
      </c>
      <c r="J812" s="73">
        <f t="shared" si="74"/>
        <v>0.189</v>
      </c>
      <c r="K812" s="145">
        <v>0.007894</v>
      </c>
      <c r="L812" s="145">
        <v>0.0215878643909768</v>
      </c>
      <c r="M812" s="145">
        <v>0.0281866473232228</v>
      </c>
      <c r="N812" s="145">
        <v>0.0428885831928503</v>
      </c>
    </row>
    <row r="813" spans="1:14">
      <c r="A813" s="150">
        <v>42888</v>
      </c>
      <c r="B813" s="151">
        <v>-0.3211</v>
      </c>
      <c r="C813" s="152">
        <f t="shared" si="72"/>
        <v>-0.003211</v>
      </c>
      <c r="D813" s="151">
        <f t="shared" si="73"/>
        <v>0.996789</v>
      </c>
      <c r="E813" s="153">
        <f t="shared" si="75"/>
        <v>0.0182057620825649</v>
      </c>
      <c r="F813" s="153">
        <f t="shared" si="76"/>
        <v>0.0224462044060072</v>
      </c>
      <c r="G813" s="153">
        <f t="shared" si="77"/>
        <v>0.0174891908462707</v>
      </c>
      <c r="I813" s="71">
        <v>812</v>
      </c>
      <c r="J813" s="73">
        <f t="shared" si="74"/>
        <v>0.188</v>
      </c>
      <c r="K813" s="145">
        <v>0.00792</v>
      </c>
      <c r="L813" s="145">
        <v>0.0216510476827625</v>
      </c>
      <c r="M813" s="145">
        <v>0.0284223139088597</v>
      </c>
      <c r="N813" s="145">
        <v>0.0430906113683589</v>
      </c>
    </row>
    <row r="814" spans="1:14">
      <c r="A814" s="150">
        <v>42891</v>
      </c>
      <c r="B814" s="151">
        <v>-0.5092</v>
      </c>
      <c r="C814" s="152">
        <f t="shared" si="72"/>
        <v>-0.005092</v>
      </c>
      <c r="D814" s="151">
        <f t="shared" si="73"/>
        <v>0.994908</v>
      </c>
      <c r="E814" s="153">
        <f t="shared" si="75"/>
        <v>-0.00484984808603051</v>
      </c>
      <c r="F814" s="153">
        <f t="shared" si="76"/>
        <v>0.0207881680051571</v>
      </c>
      <c r="G814" s="153">
        <f t="shared" si="77"/>
        <v>0.0162971020118787</v>
      </c>
      <c r="I814" s="71">
        <v>813</v>
      </c>
      <c r="J814" s="73">
        <f t="shared" si="74"/>
        <v>0.187</v>
      </c>
      <c r="K814" s="145">
        <v>0.007946</v>
      </c>
      <c r="L814" s="145">
        <v>0.0218120833761093</v>
      </c>
      <c r="M814" s="145">
        <v>0.0284413051686008</v>
      </c>
      <c r="N814" s="145">
        <v>0.0431882478038441</v>
      </c>
    </row>
    <row r="815" spans="1:14">
      <c r="A815" s="150">
        <v>42892</v>
      </c>
      <c r="B815" s="151">
        <v>0.6956</v>
      </c>
      <c r="C815" s="152">
        <f t="shared" si="72"/>
        <v>0.006956</v>
      </c>
      <c r="D815" s="151">
        <f t="shared" si="73"/>
        <v>1.006956</v>
      </c>
      <c r="E815" s="153">
        <f t="shared" si="75"/>
        <v>0.00357677796084621</v>
      </c>
      <c r="F815" s="153">
        <f t="shared" si="76"/>
        <v>0.0261566181303969</v>
      </c>
      <c r="G815" s="153">
        <f t="shared" si="77"/>
        <v>0.0259940353780765</v>
      </c>
      <c r="I815" s="71">
        <v>814</v>
      </c>
      <c r="J815" s="73">
        <f t="shared" si="74"/>
        <v>0.186</v>
      </c>
      <c r="K815" s="145">
        <v>0.007954</v>
      </c>
      <c r="L815" s="145">
        <v>0.0218602679351059</v>
      </c>
      <c r="M815" s="145">
        <v>0.0285923842882609</v>
      </c>
      <c r="N815" s="145">
        <v>0.0432019067679568</v>
      </c>
    </row>
    <row r="816" spans="1:14">
      <c r="A816" s="150">
        <v>42893</v>
      </c>
      <c r="B816" s="151">
        <v>1.1735</v>
      </c>
      <c r="C816" s="152">
        <f t="shared" si="72"/>
        <v>0.011735</v>
      </c>
      <c r="D816" s="151">
        <f t="shared" si="73"/>
        <v>1.011735</v>
      </c>
      <c r="E816" s="153">
        <f t="shared" si="75"/>
        <v>0.0117347761559072</v>
      </c>
      <c r="F816" s="153">
        <f t="shared" si="76"/>
        <v>0.0359495196370256</v>
      </c>
      <c r="G816" s="153">
        <f t="shared" si="77"/>
        <v>0.0447350057098608</v>
      </c>
      <c r="I816" s="71">
        <v>815</v>
      </c>
      <c r="J816" s="73">
        <f t="shared" si="74"/>
        <v>0.185</v>
      </c>
      <c r="K816" s="145">
        <v>0.00796</v>
      </c>
      <c r="L816" s="145">
        <v>0.0218685362751174</v>
      </c>
      <c r="M816" s="145">
        <v>0.0287351774912519</v>
      </c>
      <c r="N816" s="145">
        <v>0.0434217648957091</v>
      </c>
    </row>
    <row r="817" spans="1:14">
      <c r="A817" s="150">
        <v>42894</v>
      </c>
      <c r="B817" s="151">
        <v>0.7671</v>
      </c>
      <c r="C817" s="152">
        <f t="shared" si="72"/>
        <v>0.007671</v>
      </c>
      <c r="D817" s="151">
        <f t="shared" si="73"/>
        <v>1.007671</v>
      </c>
      <c r="E817" s="153">
        <f t="shared" si="75"/>
        <v>0.0180806615043081</v>
      </c>
      <c r="F817" s="153">
        <f t="shared" si="76"/>
        <v>0.0399465713242719</v>
      </c>
      <c r="G817" s="153">
        <f t="shared" si="77"/>
        <v>0.060189578399872</v>
      </c>
      <c r="I817" s="71">
        <v>816</v>
      </c>
      <c r="J817" s="73">
        <f t="shared" si="74"/>
        <v>0.184</v>
      </c>
      <c r="K817" s="145">
        <v>0.007979</v>
      </c>
      <c r="L817" s="145">
        <v>0.0218829378811003</v>
      </c>
      <c r="M817" s="145">
        <v>0.0288471206372893</v>
      </c>
      <c r="N817" s="145">
        <v>0.0434622871606158</v>
      </c>
    </row>
    <row r="818" spans="1:14">
      <c r="A818" s="150">
        <v>42895</v>
      </c>
      <c r="B818" s="151">
        <v>0.4266</v>
      </c>
      <c r="C818" s="152">
        <f t="shared" si="72"/>
        <v>0.004266</v>
      </c>
      <c r="D818" s="151">
        <f t="shared" si="73"/>
        <v>1.004266</v>
      </c>
      <c r="E818" s="153">
        <f t="shared" si="75"/>
        <v>0.0257173720880604</v>
      </c>
      <c r="F818" s="153">
        <f t="shared" si="76"/>
        <v>0.0443913385282493</v>
      </c>
      <c r="G818" s="153">
        <f t="shared" si="77"/>
        <v>0.0667070893985007</v>
      </c>
      <c r="I818" s="71">
        <v>817</v>
      </c>
      <c r="J818" s="73">
        <f t="shared" si="74"/>
        <v>0.183</v>
      </c>
      <c r="K818" s="145">
        <v>0.008132</v>
      </c>
      <c r="L818" s="145">
        <v>0.0219172702898689</v>
      </c>
      <c r="M818" s="145">
        <v>0.0288735272087339</v>
      </c>
      <c r="N818" s="145">
        <v>0.043506044334741</v>
      </c>
    </row>
    <row r="819" spans="1:14">
      <c r="A819" s="150">
        <v>42898</v>
      </c>
      <c r="B819" s="151">
        <v>-0.0498</v>
      </c>
      <c r="C819" s="152">
        <f t="shared" si="72"/>
        <v>-0.000498</v>
      </c>
      <c r="D819" s="151">
        <f t="shared" si="73"/>
        <v>0.999502</v>
      </c>
      <c r="E819" s="153">
        <f t="shared" si="75"/>
        <v>0.0304536347448814</v>
      </c>
      <c r="F819" s="153">
        <f t="shared" si="76"/>
        <v>0.025456091156671</v>
      </c>
      <c r="G819" s="153">
        <f t="shared" si="77"/>
        <v>0.07091359099454</v>
      </c>
      <c r="I819" s="71">
        <v>818</v>
      </c>
      <c r="J819" s="73">
        <f t="shared" si="74"/>
        <v>0.182</v>
      </c>
      <c r="K819" s="145">
        <v>0.008139</v>
      </c>
      <c r="L819" s="145">
        <v>0.0219264692652572</v>
      </c>
      <c r="M819" s="145">
        <v>0.0289406305701436</v>
      </c>
      <c r="N819" s="145">
        <v>0.0435483852826184</v>
      </c>
    </row>
    <row r="820" spans="1:14">
      <c r="A820" s="150">
        <v>42899</v>
      </c>
      <c r="B820" s="151">
        <v>0.2204</v>
      </c>
      <c r="C820" s="152">
        <f t="shared" si="72"/>
        <v>0.002204</v>
      </c>
      <c r="D820" s="151">
        <f t="shared" si="73"/>
        <v>1.002204</v>
      </c>
      <c r="E820" s="153">
        <f t="shared" si="75"/>
        <v>0.0255907453313347</v>
      </c>
      <c r="F820" s="153">
        <f t="shared" si="76"/>
        <v>0.0292590557060837</v>
      </c>
      <c r="G820" s="153">
        <f t="shared" si="77"/>
        <v>0.0672163644643924</v>
      </c>
      <c r="I820" s="71">
        <v>819</v>
      </c>
      <c r="J820" s="73">
        <f t="shared" si="74"/>
        <v>0.181</v>
      </c>
      <c r="K820" s="145">
        <v>0.00817</v>
      </c>
      <c r="L820" s="145">
        <v>0.02193591270926</v>
      </c>
      <c r="M820" s="145">
        <v>0.0289818733318563</v>
      </c>
      <c r="N820" s="145">
        <v>0.0435991874455217</v>
      </c>
    </row>
    <row r="821" spans="1:14">
      <c r="A821" s="150">
        <v>42900</v>
      </c>
      <c r="B821" s="151">
        <v>-1.3111</v>
      </c>
      <c r="C821" s="152">
        <f t="shared" si="72"/>
        <v>-0.013111</v>
      </c>
      <c r="D821" s="151">
        <f t="shared" si="73"/>
        <v>0.986889</v>
      </c>
      <c r="E821" s="153">
        <f t="shared" si="75"/>
        <v>0.000404478513934547</v>
      </c>
      <c r="F821" s="153">
        <f t="shared" si="76"/>
        <v>0.0121440011346625</v>
      </c>
      <c r="G821" s="153">
        <f t="shared" si="77"/>
        <v>0.0442850110156061</v>
      </c>
      <c r="I821" s="71">
        <v>820</v>
      </c>
      <c r="J821" s="73">
        <f t="shared" si="74"/>
        <v>0.18</v>
      </c>
      <c r="K821" s="145">
        <v>0.008177</v>
      </c>
      <c r="L821" s="145">
        <v>0.0219371350578739</v>
      </c>
      <c r="M821" s="145">
        <v>0.0289953581736972</v>
      </c>
      <c r="N821" s="145">
        <v>0.0436658630805642</v>
      </c>
    </row>
    <row r="822" spans="1:14">
      <c r="A822" s="150">
        <v>42901</v>
      </c>
      <c r="B822" s="151">
        <v>-0.184</v>
      </c>
      <c r="C822" s="152">
        <f t="shared" si="72"/>
        <v>-0.00184</v>
      </c>
      <c r="D822" s="151">
        <f t="shared" si="73"/>
        <v>0.99816</v>
      </c>
      <c r="E822" s="153">
        <f t="shared" si="75"/>
        <v>-0.00903793572161082</v>
      </c>
      <c r="F822" s="153">
        <f t="shared" si="76"/>
        <v>0.00887931392621732</v>
      </c>
      <c r="G822" s="153">
        <f t="shared" si="77"/>
        <v>0.0381269305915939</v>
      </c>
      <c r="I822" s="71">
        <v>821</v>
      </c>
      <c r="J822" s="73">
        <f t="shared" si="74"/>
        <v>0.179</v>
      </c>
      <c r="K822" s="145">
        <v>0.008192</v>
      </c>
      <c r="L822" s="145">
        <v>0.0219444195330116</v>
      </c>
      <c r="M822" s="145">
        <v>0.0291083519994904</v>
      </c>
      <c r="N822" s="145">
        <v>0.0437044934010178</v>
      </c>
    </row>
    <row r="823" spans="1:14">
      <c r="A823" s="150">
        <v>42902</v>
      </c>
      <c r="B823" s="151">
        <v>-0.2843</v>
      </c>
      <c r="C823" s="152">
        <f t="shared" si="72"/>
        <v>-0.002843</v>
      </c>
      <c r="D823" s="151">
        <f t="shared" si="73"/>
        <v>0.997157</v>
      </c>
      <c r="E823" s="153">
        <f t="shared" si="75"/>
        <v>-0.0160527597970601</v>
      </c>
      <c r="F823" s="153">
        <f t="shared" si="76"/>
        <v>0.00925177749425932</v>
      </c>
      <c r="G823" s="153">
        <f t="shared" si="77"/>
        <v>0.0262827953065898</v>
      </c>
      <c r="I823" s="71">
        <v>822</v>
      </c>
      <c r="J823" s="73">
        <f t="shared" si="74"/>
        <v>0.178</v>
      </c>
      <c r="K823" s="145">
        <v>0.008296</v>
      </c>
      <c r="L823" s="145">
        <v>0.0220267383828379</v>
      </c>
      <c r="M823" s="145">
        <v>0.0291979969924585</v>
      </c>
      <c r="N823" s="145">
        <v>0.0441102198746413</v>
      </c>
    </row>
    <row r="824" spans="1:14">
      <c r="A824" s="150">
        <v>42905</v>
      </c>
      <c r="B824" s="151">
        <v>0.9919</v>
      </c>
      <c r="C824" s="152">
        <f t="shared" si="72"/>
        <v>0.009919</v>
      </c>
      <c r="D824" s="151">
        <f t="shared" si="73"/>
        <v>1.009919</v>
      </c>
      <c r="E824" s="153">
        <f t="shared" si="75"/>
        <v>-0.00579787446296964</v>
      </c>
      <c r="F824" s="153">
        <f t="shared" si="76"/>
        <v>0.0244791939307198</v>
      </c>
      <c r="G824" s="153">
        <f t="shared" si="77"/>
        <v>0.0421411213233271</v>
      </c>
      <c r="I824" s="71">
        <v>823</v>
      </c>
      <c r="J824" s="73">
        <f t="shared" si="74"/>
        <v>0.177</v>
      </c>
      <c r="K824" s="145">
        <v>0.008405</v>
      </c>
      <c r="L824" s="145">
        <v>0.0220994751230938</v>
      </c>
      <c r="M824" s="145">
        <v>0.0292590557060837</v>
      </c>
      <c r="N824" s="145">
        <v>0.0441269415237084</v>
      </c>
    </row>
    <row r="825" spans="1:14">
      <c r="A825" s="150">
        <v>42906</v>
      </c>
      <c r="B825" s="151">
        <v>-0.2018</v>
      </c>
      <c r="C825" s="152">
        <f t="shared" si="72"/>
        <v>-0.002018</v>
      </c>
      <c r="D825" s="151">
        <f t="shared" si="73"/>
        <v>0.997982</v>
      </c>
      <c r="E825" s="153">
        <f t="shared" si="75"/>
        <v>-0.00998616484498505</v>
      </c>
      <c r="F825" s="153">
        <f t="shared" si="76"/>
        <v>0.0153490270849648</v>
      </c>
      <c r="G825" s="153">
        <f t="shared" si="77"/>
        <v>0.0436658630805642</v>
      </c>
      <c r="I825" s="71">
        <v>824</v>
      </c>
      <c r="J825" s="73">
        <f t="shared" si="74"/>
        <v>0.176</v>
      </c>
      <c r="K825" s="145">
        <v>0.008406</v>
      </c>
      <c r="L825" s="145">
        <v>0.022378724837379</v>
      </c>
      <c r="M825" s="145">
        <v>0.0293954468277136</v>
      </c>
      <c r="N825" s="145">
        <v>0.0442661454708322</v>
      </c>
    </row>
    <row r="826" spans="1:14">
      <c r="A826" s="150">
        <v>42907</v>
      </c>
      <c r="B826" s="151">
        <v>1.1691</v>
      </c>
      <c r="C826" s="152">
        <f t="shared" si="72"/>
        <v>0.011691</v>
      </c>
      <c r="D826" s="151">
        <f t="shared" si="73"/>
        <v>1.011691</v>
      </c>
      <c r="E826" s="153">
        <f t="shared" si="75"/>
        <v>0.0148943669468524</v>
      </c>
      <c r="F826" s="153">
        <f t="shared" si="76"/>
        <v>0.0153048699121958</v>
      </c>
      <c r="G826" s="153">
        <f t="shared" si="77"/>
        <v>0.0540880600404907</v>
      </c>
      <c r="I826" s="71">
        <v>825</v>
      </c>
      <c r="J826" s="73">
        <f t="shared" si="74"/>
        <v>0.175</v>
      </c>
      <c r="K826" s="145">
        <v>0.008485</v>
      </c>
      <c r="L826" s="145">
        <v>0.0224322788598583</v>
      </c>
      <c r="M826" s="145">
        <v>0.0294355232711623</v>
      </c>
      <c r="N826" s="145">
        <v>0.0442850110156061</v>
      </c>
    </row>
    <row r="827" spans="1:14">
      <c r="A827" s="150">
        <v>42908</v>
      </c>
      <c r="B827" s="151">
        <v>0.0665</v>
      </c>
      <c r="C827" s="152">
        <f t="shared" si="72"/>
        <v>0.000665</v>
      </c>
      <c r="D827" s="151">
        <f t="shared" si="73"/>
        <v>1.000665</v>
      </c>
      <c r="E827" s="153">
        <f t="shared" si="75"/>
        <v>0.0174413638102826</v>
      </c>
      <c r="F827" s="153">
        <f t="shared" si="76"/>
        <v>0.00824579416365734</v>
      </c>
      <c r="G827" s="153">
        <f t="shared" si="77"/>
        <v>0.0525040423245315</v>
      </c>
      <c r="I827" s="71">
        <v>826</v>
      </c>
      <c r="J827" s="73">
        <f t="shared" si="74"/>
        <v>0.174</v>
      </c>
      <c r="K827" s="145">
        <v>0.00856</v>
      </c>
      <c r="L827" s="145">
        <v>0.0224993649369114</v>
      </c>
      <c r="M827" s="145">
        <v>0.0295167866452373</v>
      </c>
      <c r="N827" s="145">
        <v>0.0443153746084741</v>
      </c>
    </row>
    <row r="828" spans="1:14">
      <c r="A828" s="150">
        <v>42909</v>
      </c>
      <c r="B828" s="151">
        <v>0.9063</v>
      </c>
      <c r="C828" s="152">
        <f t="shared" si="72"/>
        <v>0.009063</v>
      </c>
      <c r="D828" s="151">
        <f t="shared" si="73"/>
        <v>1.009063</v>
      </c>
      <c r="E828" s="153">
        <f t="shared" si="75"/>
        <v>0.0295895580039003</v>
      </c>
      <c r="F828" s="153">
        <f t="shared" si="76"/>
        <v>0.0130618041397026</v>
      </c>
      <c r="G828" s="153">
        <f t="shared" si="77"/>
        <v>0.0580245093735186</v>
      </c>
      <c r="I828" s="71">
        <v>827</v>
      </c>
      <c r="J828" s="73">
        <f t="shared" si="74"/>
        <v>0.173</v>
      </c>
      <c r="K828" s="145">
        <v>0.008602</v>
      </c>
      <c r="L828" s="145">
        <v>0.0226304161790947</v>
      </c>
      <c r="M828" s="145">
        <v>0.0295623855067062</v>
      </c>
      <c r="N828" s="145">
        <v>0.0443838266326537</v>
      </c>
    </row>
    <row r="829" spans="1:14">
      <c r="A829" s="150">
        <v>42912</v>
      </c>
      <c r="B829" s="151">
        <v>1.2479</v>
      </c>
      <c r="C829" s="152">
        <f t="shared" si="72"/>
        <v>0.012479</v>
      </c>
      <c r="D829" s="151">
        <f t="shared" si="73"/>
        <v>1.012479</v>
      </c>
      <c r="E829" s="153">
        <f t="shared" si="75"/>
        <v>0.0321994200507478</v>
      </c>
      <c r="F829" s="153">
        <f t="shared" si="76"/>
        <v>0.0262148573925434</v>
      </c>
      <c r="G829" s="153">
        <f t="shared" si="77"/>
        <v>0.0712361671153272</v>
      </c>
      <c r="I829" s="71">
        <v>828</v>
      </c>
      <c r="J829" s="73">
        <f t="shared" si="74"/>
        <v>0.172</v>
      </c>
      <c r="K829" s="145">
        <v>0.008655</v>
      </c>
      <c r="L829" s="145">
        <v>0.02270397742078</v>
      </c>
      <c r="M829" s="145">
        <v>0.0296611107582478</v>
      </c>
      <c r="N829" s="145">
        <v>0.044515866699893</v>
      </c>
    </row>
    <row r="830" spans="1:14">
      <c r="A830" s="150">
        <v>42913</v>
      </c>
      <c r="B830" s="151">
        <v>0.1806</v>
      </c>
      <c r="C830" s="152">
        <f t="shared" si="72"/>
        <v>0.001806</v>
      </c>
      <c r="D830" s="151">
        <f t="shared" si="73"/>
        <v>1.001806</v>
      </c>
      <c r="E830" s="153">
        <f t="shared" si="75"/>
        <v>0.0361545320490344</v>
      </c>
      <c r="F830" s="153">
        <f t="shared" si="76"/>
        <v>0.0258073220871142</v>
      </c>
      <c r="G830" s="153">
        <f t="shared" si="77"/>
        <v>0.0542387992757438</v>
      </c>
      <c r="I830" s="71">
        <v>829</v>
      </c>
      <c r="J830" s="73">
        <f t="shared" si="74"/>
        <v>0.171</v>
      </c>
      <c r="K830" s="145">
        <v>0.008665</v>
      </c>
      <c r="L830" s="145">
        <v>0.0227286871020922</v>
      </c>
      <c r="M830" s="145">
        <v>0.0297154711313063</v>
      </c>
      <c r="N830" s="145">
        <v>0.0445745042025678</v>
      </c>
    </row>
    <row r="831" spans="1:14">
      <c r="A831" s="150">
        <v>42914</v>
      </c>
      <c r="B831" s="151">
        <v>-0.7769</v>
      </c>
      <c r="C831" s="152">
        <f t="shared" si="72"/>
        <v>-0.007769</v>
      </c>
      <c r="D831" s="151">
        <f t="shared" si="73"/>
        <v>0.992231</v>
      </c>
      <c r="E831" s="153">
        <f t="shared" si="75"/>
        <v>0.0162239730209572</v>
      </c>
      <c r="F831" s="153">
        <f t="shared" si="76"/>
        <v>0.0313599857753197</v>
      </c>
      <c r="G831" s="153">
        <f t="shared" si="77"/>
        <v>0.0476187986233065</v>
      </c>
      <c r="I831" s="71">
        <v>830</v>
      </c>
      <c r="J831" s="73">
        <f t="shared" si="74"/>
        <v>0.17</v>
      </c>
      <c r="K831" s="145">
        <v>0.008697</v>
      </c>
      <c r="L831" s="145">
        <v>0.0228264672723244</v>
      </c>
      <c r="M831" s="145">
        <v>0.0300522498477898</v>
      </c>
      <c r="N831" s="145">
        <v>0.0447350057098608</v>
      </c>
    </row>
    <row r="832" spans="1:14">
      <c r="A832" s="150">
        <v>42915</v>
      </c>
      <c r="B832" s="151">
        <v>0.6215</v>
      </c>
      <c r="C832" s="152">
        <f t="shared" si="72"/>
        <v>0.006215</v>
      </c>
      <c r="D832" s="151">
        <f t="shared" si="73"/>
        <v>1.006215</v>
      </c>
      <c r="E832" s="153">
        <f t="shared" si="75"/>
        <v>0.0218602679351059</v>
      </c>
      <c r="F832" s="153">
        <f t="shared" si="76"/>
        <v>0.0396829046314351</v>
      </c>
      <c r="G832" s="153">
        <f t="shared" si="77"/>
        <v>0.0503725667853592</v>
      </c>
      <c r="I832" s="71">
        <v>831</v>
      </c>
      <c r="J832" s="73">
        <f t="shared" si="74"/>
        <v>0.169</v>
      </c>
      <c r="K832" s="145">
        <v>0.0088</v>
      </c>
      <c r="L832" s="145">
        <v>0.022849759549348</v>
      </c>
      <c r="M832" s="145">
        <v>0.0301545447600322</v>
      </c>
      <c r="N832" s="145">
        <v>0.0448179543688036</v>
      </c>
    </row>
    <row r="833" spans="1:14">
      <c r="A833" s="150">
        <v>42916</v>
      </c>
      <c r="B833" s="151">
        <v>-0.0553</v>
      </c>
      <c r="C833" s="152">
        <f t="shared" si="72"/>
        <v>-0.000553</v>
      </c>
      <c r="D833" s="151">
        <f t="shared" si="73"/>
        <v>0.999447</v>
      </c>
      <c r="E833" s="153">
        <f t="shared" si="75"/>
        <v>0.0121223146690919</v>
      </c>
      <c r="F833" s="153">
        <f t="shared" si="76"/>
        <v>0.0420705666060348</v>
      </c>
      <c r="G833" s="153">
        <f t="shared" si="77"/>
        <v>0.0483345257651138</v>
      </c>
      <c r="I833" s="71">
        <v>832</v>
      </c>
      <c r="J833" s="73">
        <f t="shared" si="74"/>
        <v>0.168</v>
      </c>
      <c r="K833" s="145">
        <v>0.008812</v>
      </c>
      <c r="L833" s="145">
        <v>0.0229866409350039</v>
      </c>
      <c r="M833" s="145">
        <v>0.030455688292901</v>
      </c>
      <c r="N833" s="145">
        <v>0.0456279683330889</v>
      </c>
    </row>
    <row r="834" spans="1:14">
      <c r="A834" s="150">
        <v>42919</v>
      </c>
      <c r="B834" s="151">
        <v>-0.435</v>
      </c>
      <c r="C834" s="152">
        <f t="shared" si="72"/>
        <v>-0.00435</v>
      </c>
      <c r="D834" s="151">
        <f t="shared" si="73"/>
        <v>0.99565</v>
      </c>
      <c r="E834" s="153">
        <f t="shared" si="75"/>
        <v>-0.004700756657391</v>
      </c>
      <c r="F834" s="153">
        <f t="shared" si="76"/>
        <v>0.0273473017551891</v>
      </c>
      <c r="G834" s="153">
        <f t="shared" si="77"/>
        <v>0.0471366262850366</v>
      </c>
      <c r="I834" s="71">
        <v>833</v>
      </c>
      <c r="J834" s="73">
        <f t="shared" si="74"/>
        <v>0.167</v>
      </c>
      <c r="K834" s="145">
        <v>0.008835</v>
      </c>
      <c r="L834" s="145">
        <v>0.0230068826960508</v>
      </c>
      <c r="M834" s="145">
        <v>0.0305603956287424</v>
      </c>
      <c r="N834" s="145">
        <v>0.0460237281325142</v>
      </c>
    </row>
    <row r="835" spans="1:14">
      <c r="A835" s="150">
        <v>42920</v>
      </c>
      <c r="B835" s="151">
        <v>-0.8453</v>
      </c>
      <c r="C835" s="152">
        <f t="shared" ref="C835:C898" si="78">B835/100</f>
        <v>-0.008453</v>
      </c>
      <c r="D835" s="151">
        <f t="shared" ref="D835:D898" si="79">C835+1</f>
        <v>0.991547</v>
      </c>
      <c r="E835" s="153">
        <f t="shared" si="75"/>
        <v>-0.0148931241790988</v>
      </c>
      <c r="F835" s="153">
        <f t="shared" si="76"/>
        <v>0.0207229539344922</v>
      </c>
      <c r="G835" s="153">
        <f t="shared" si="77"/>
        <v>0.0435991874455217</v>
      </c>
      <c r="I835" s="71">
        <v>834</v>
      </c>
      <c r="J835" s="73">
        <f t="shared" ref="J835:J898" si="80">1-I835/COUNT($I$2:$I$2000)</f>
        <v>0.166</v>
      </c>
      <c r="K835" s="145">
        <v>0.008899</v>
      </c>
      <c r="L835" s="145">
        <v>0.0230965835569463</v>
      </c>
      <c r="M835" s="145">
        <v>0.0305761955883659</v>
      </c>
      <c r="N835" s="145">
        <v>0.0460425544887213</v>
      </c>
    </row>
    <row r="836" spans="1:14">
      <c r="A836" s="150">
        <v>42921</v>
      </c>
      <c r="B836" s="151">
        <v>1.0966</v>
      </c>
      <c r="C836" s="152">
        <f t="shared" si="78"/>
        <v>0.010966</v>
      </c>
      <c r="D836" s="151">
        <f t="shared" si="79"/>
        <v>1.010966</v>
      </c>
      <c r="E836" s="153">
        <f t="shared" si="75"/>
        <v>0.00370736030335017</v>
      </c>
      <c r="F836" s="153">
        <f t="shared" si="76"/>
        <v>0.0199914814378479</v>
      </c>
      <c r="G836" s="153">
        <f t="shared" si="77"/>
        <v>0.0477551115789063</v>
      </c>
      <c r="I836" s="71">
        <v>835</v>
      </c>
      <c r="J836" s="73">
        <f t="shared" si="80"/>
        <v>0.165</v>
      </c>
      <c r="K836" s="145">
        <v>0.008906</v>
      </c>
      <c r="L836" s="145">
        <v>0.0234152579668236</v>
      </c>
      <c r="M836" s="145">
        <v>0.0308929117998429</v>
      </c>
      <c r="N836" s="145">
        <v>0.0461160258935613</v>
      </c>
    </row>
    <row r="837" spans="1:14">
      <c r="A837" s="150">
        <v>42922</v>
      </c>
      <c r="B837" s="151">
        <v>0.0114</v>
      </c>
      <c r="C837" s="152">
        <f t="shared" si="78"/>
        <v>0.000114</v>
      </c>
      <c r="D837" s="151">
        <f t="shared" si="79"/>
        <v>1.000114</v>
      </c>
      <c r="E837" s="153">
        <f t="shared" si="75"/>
        <v>-0.00237843508353142</v>
      </c>
      <c r="F837" s="153">
        <f t="shared" si="76"/>
        <v>0.0194298396233823</v>
      </c>
      <c r="G837" s="153">
        <f t="shared" si="77"/>
        <v>0.0357203770370964</v>
      </c>
      <c r="I837" s="71">
        <v>836</v>
      </c>
      <c r="J837" s="73">
        <f t="shared" si="80"/>
        <v>0.164</v>
      </c>
      <c r="K837" s="145">
        <v>0.009063</v>
      </c>
      <c r="L837" s="145">
        <v>0.0234524526699342</v>
      </c>
      <c r="M837" s="145">
        <v>0.0313134176860064</v>
      </c>
      <c r="N837" s="145">
        <v>0.0461165770457823</v>
      </c>
    </row>
    <row r="838" spans="1:14">
      <c r="A838" s="150">
        <v>42923</v>
      </c>
      <c r="B838" s="151">
        <v>-0.1139</v>
      </c>
      <c r="C838" s="152">
        <f t="shared" si="78"/>
        <v>-0.001139</v>
      </c>
      <c r="D838" s="151">
        <f t="shared" si="79"/>
        <v>0.998861</v>
      </c>
      <c r="E838" s="153">
        <f t="shared" si="75"/>
        <v>-0.00296336478669834</v>
      </c>
      <c r="F838" s="153">
        <f t="shared" si="76"/>
        <v>0.00912302704197021</v>
      </c>
      <c r="G838" s="153">
        <f t="shared" si="77"/>
        <v>0.0266651432140557</v>
      </c>
      <c r="I838" s="71">
        <v>837</v>
      </c>
      <c r="J838" s="73">
        <f t="shared" si="80"/>
        <v>0.163</v>
      </c>
      <c r="K838" s="145">
        <v>0.009071</v>
      </c>
      <c r="L838" s="145">
        <v>0.0236436052777707</v>
      </c>
      <c r="M838" s="145">
        <v>0.0313281389362876</v>
      </c>
      <c r="N838" s="145">
        <v>0.0463229403062115</v>
      </c>
    </row>
    <row r="839" spans="1:14">
      <c r="A839" s="150">
        <v>42926</v>
      </c>
      <c r="B839" s="151">
        <v>-0.0613</v>
      </c>
      <c r="C839" s="152">
        <f t="shared" si="78"/>
        <v>-0.000613</v>
      </c>
      <c r="D839" s="151">
        <f t="shared" si="79"/>
        <v>0.999387</v>
      </c>
      <c r="E839" s="153">
        <f t="shared" ref="E839:E902" si="81">PRODUCT(D835:D839)-1</f>
        <v>0.000778839708648338</v>
      </c>
      <c r="F839" s="153">
        <f t="shared" si="76"/>
        <v>-0.00392557808468796</v>
      </c>
      <c r="G839" s="153">
        <f t="shared" si="77"/>
        <v>0.0216773220255047</v>
      </c>
      <c r="I839" s="71">
        <v>838</v>
      </c>
      <c r="J839" s="73">
        <f t="shared" si="80"/>
        <v>0.162</v>
      </c>
      <c r="K839" s="145">
        <v>0.009186</v>
      </c>
      <c r="L839" s="145">
        <v>0.0236545446597851</v>
      </c>
      <c r="M839" s="145">
        <v>0.0313599857753197</v>
      </c>
      <c r="N839" s="145">
        <v>0.0463696622895917</v>
      </c>
    </row>
    <row r="840" spans="1:14">
      <c r="A840" s="150">
        <v>42927</v>
      </c>
      <c r="B840" s="151">
        <v>0.4686</v>
      </c>
      <c r="C840" s="152">
        <f t="shared" si="78"/>
        <v>0.004686</v>
      </c>
      <c r="D840" s="151">
        <f t="shared" si="79"/>
        <v>1.004686</v>
      </c>
      <c r="E840" s="153">
        <f t="shared" si="81"/>
        <v>0.014040170916279</v>
      </c>
      <c r="F840" s="153">
        <f t="shared" si="76"/>
        <v>-0.00106205527177206</v>
      </c>
      <c r="G840" s="153">
        <f t="shared" si="77"/>
        <v>0.0269763361719295</v>
      </c>
      <c r="I840" s="71">
        <v>839</v>
      </c>
      <c r="J840" s="73">
        <f t="shared" si="80"/>
        <v>0.161</v>
      </c>
      <c r="K840" s="145">
        <v>0.009269</v>
      </c>
      <c r="L840" s="145">
        <v>0.023678185880039</v>
      </c>
      <c r="M840" s="145">
        <v>0.0313727936141348</v>
      </c>
      <c r="N840" s="145">
        <v>0.0464414496267738</v>
      </c>
    </row>
    <row r="841" spans="1:14">
      <c r="A841" s="150">
        <v>42928</v>
      </c>
      <c r="B841" s="151">
        <v>-0.3265</v>
      </c>
      <c r="C841" s="152">
        <f t="shared" si="78"/>
        <v>-0.003265</v>
      </c>
      <c r="D841" s="151">
        <f t="shared" si="79"/>
        <v>0.996735</v>
      </c>
      <c r="E841" s="153">
        <f t="shared" si="81"/>
        <v>-0.00023410306752436</v>
      </c>
      <c r="F841" s="153">
        <f t="shared" si="76"/>
        <v>0.00347238933140614</v>
      </c>
      <c r="G841" s="153">
        <f t="shared" si="77"/>
        <v>0.0213721542064571</v>
      </c>
      <c r="I841" s="71">
        <v>840</v>
      </c>
      <c r="J841" s="73">
        <f t="shared" si="80"/>
        <v>0.16</v>
      </c>
      <c r="K841" s="145">
        <v>0.009332</v>
      </c>
      <c r="L841" s="145">
        <v>0.0237109240258646</v>
      </c>
      <c r="M841" s="145">
        <v>0.0313958852649263</v>
      </c>
      <c r="N841" s="145">
        <v>0.0466995475434786</v>
      </c>
    </row>
    <row r="842" spans="1:14">
      <c r="A842" s="150">
        <v>42929</v>
      </c>
      <c r="B842" s="151">
        <v>0.7679</v>
      </c>
      <c r="C842" s="152">
        <f t="shared" si="78"/>
        <v>0.007679</v>
      </c>
      <c r="D842" s="151">
        <f t="shared" si="79"/>
        <v>1.007679</v>
      </c>
      <c r="E842" s="153">
        <f t="shared" si="81"/>
        <v>0.00732826383294305</v>
      </c>
      <c r="F842" s="153">
        <f t="shared" si="76"/>
        <v>0.00493239894960995</v>
      </c>
      <c r="G842" s="153">
        <f t="shared" si="77"/>
        <v>0.0428885831928503</v>
      </c>
      <c r="I842" s="71">
        <v>841</v>
      </c>
      <c r="J842" s="73">
        <f t="shared" si="80"/>
        <v>0.159</v>
      </c>
      <c r="K842" s="145">
        <v>0.009407</v>
      </c>
      <c r="L842" s="145">
        <v>0.0237158639557538</v>
      </c>
      <c r="M842" s="145">
        <v>0.0314694923238705</v>
      </c>
      <c r="N842" s="145">
        <v>0.0471366262850366</v>
      </c>
    </row>
    <row r="843" spans="1:14">
      <c r="A843" s="150">
        <v>42930</v>
      </c>
      <c r="B843" s="151">
        <v>0.4387</v>
      </c>
      <c r="C843" s="152">
        <f t="shared" si="78"/>
        <v>0.004387</v>
      </c>
      <c r="D843" s="151">
        <f t="shared" si="79"/>
        <v>1.004387</v>
      </c>
      <c r="E843" s="153">
        <f t="shared" si="81"/>
        <v>0.0129011072875789</v>
      </c>
      <c r="F843" s="153">
        <f t="shared" si="76"/>
        <v>0.00989951181383497</v>
      </c>
      <c r="G843" s="153">
        <f t="shared" si="77"/>
        <v>0.0493946215108971</v>
      </c>
      <c r="I843" s="71">
        <v>842</v>
      </c>
      <c r="J843" s="73">
        <f t="shared" si="80"/>
        <v>0.158</v>
      </c>
      <c r="K843" s="145">
        <v>0.009413</v>
      </c>
      <c r="L843" s="145">
        <v>0.023765662344452</v>
      </c>
      <c r="M843" s="145">
        <v>0.0316088204176757</v>
      </c>
      <c r="N843" s="145">
        <v>0.0472057981223275</v>
      </c>
    </row>
    <row r="844" spans="1:14">
      <c r="A844" s="150">
        <v>42933</v>
      </c>
      <c r="B844" s="151">
        <v>-1.0677</v>
      </c>
      <c r="C844" s="152">
        <f t="shared" si="78"/>
        <v>-0.010677</v>
      </c>
      <c r="D844" s="151">
        <f t="shared" si="79"/>
        <v>0.989323</v>
      </c>
      <c r="E844" s="153">
        <f t="shared" si="81"/>
        <v>0.00270101788903498</v>
      </c>
      <c r="F844" s="153">
        <f t="shared" ref="F844:F907" si="82">PRODUCT(D835:D844)-1</f>
        <v>0.00348196125766909</v>
      </c>
      <c r="G844" s="153">
        <f t="shared" si="77"/>
        <v>0.0411502252273466</v>
      </c>
      <c r="I844" s="71">
        <v>843</v>
      </c>
      <c r="J844" s="73">
        <f t="shared" si="80"/>
        <v>0.157</v>
      </c>
      <c r="K844" s="145">
        <v>0.00952</v>
      </c>
      <c r="L844" s="145">
        <v>0.023902894437597</v>
      </c>
      <c r="M844" s="145">
        <v>0.0317200933742439</v>
      </c>
      <c r="N844" s="145">
        <v>0.0474942956398674</v>
      </c>
    </row>
    <row r="845" spans="1:14">
      <c r="A845" s="150">
        <v>42934</v>
      </c>
      <c r="B845" s="151">
        <v>0.0989</v>
      </c>
      <c r="C845" s="152">
        <f t="shared" si="78"/>
        <v>0.000989</v>
      </c>
      <c r="D845" s="151">
        <f t="shared" si="79"/>
        <v>1.000989</v>
      </c>
      <c r="E845" s="153">
        <f t="shared" si="81"/>
        <v>-0.000988677859821707</v>
      </c>
      <c r="F845" s="153">
        <f t="shared" si="82"/>
        <v>0.0130376118503246</v>
      </c>
      <c r="G845" s="153">
        <f t="shared" si="77"/>
        <v>0.0319440695739919</v>
      </c>
      <c r="I845" s="71">
        <v>844</v>
      </c>
      <c r="J845" s="73">
        <f t="shared" si="80"/>
        <v>0.156</v>
      </c>
      <c r="K845" s="145">
        <v>0.009572</v>
      </c>
      <c r="L845" s="145">
        <v>0.0239338847016037</v>
      </c>
      <c r="M845" s="145">
        <v>0.0317273710962291</v>
      </c>
      <c r="N845" s="145">
        <v>0.0475045039625008</v>
      </c>
    </row>
    <row r="846" spans="1:14">
      <c r="A846" s="150">
        <v>42935</v>
      </c>
      <c r="B846" s="151">
        <v>1.7061</v>
      </c>
      <c r="C846" s="152">
        <f t="shared" si="78"/>
        <v>0.017061</v>
      </c>
      <c r="D846" s="151">
        <f t="shared" si="79"/>
        <v>1.017061</v>
      </c>
      <c r="E846" s="153">
        <f t="shared" si="81"/>
        <v>0.0193837422255785</v>
      </c>
      <c r="F846" s="153">
        <f t="shared" si="82"/>
        <v>0.0191451013645392</v>
      </c>
      <c r="G846" s="153">
        <f t="shared" si="77"/>
        <v>0.0516723421314151</v>
      </c>
      <c r="I846" s="71">
        <v>845</v>
      </c>
      <c r="J846" s="73">
        <f t="shared" si="80"/>
        <v>0.155</v>
      </c>
      <c r="K846" s="145">
        <v>0.00964</v>
      </c>
      <c r="L846" s="145">
        <v>0.0240265490748703</v>
      </c>
      <c r="M846" s="145">
        <v>0.0320970886420584</v>
      </c>
      <c r="N846" s="145">
        <v>0.0476187986233065</v>
      </c>
    </row>
    <row r="847" spans="1:14">
      <c r="A847" s="150">
        <v>42936</v>
      </c>
      <c r="B847" s="151">
        <v>0.4863</v>
      </c>
      <c r="C847" s="152">
        <f t="shared" si="78"/>
        <v>0.004863</v>
      </c>
      <c r="D847" s="151">
        <f t="shared" si="79"/>
        <v>1.004863</v>
      </c>
      <c r="E847" s="153">
        <f t="shared" si="81"/>
        <v>0.016535032846791</v>
      </c>
      <c r="F847" s="153">
        <f t="shared" si="82"/>
        <v>0.0239844697629217</v>
      </c>
      <c r="G847" s="153">
        <f t="shared" si="77"/>
        <v>0.0445745042025678</v>
      </c>
      <c r="I847" s="71">
        <v>846</v>
      </c>
      <c r="J847" s="73">
        <f t="shared" si="80"/>
        <v>0.154</v>
      </c>
      <c r="K847" s="145">
        <v>0.009712</v>
      </c>
      <c r="L847" s="145">
        <v>0.0240680542830574</v>
      </c>
      <c r="M847" s="145">
        <v>0.0321806189719243</v>
      </c>
      <c r="N847" s="145">
        <v>0.0476208998030654</v>
      </c>
    </row>
    <row r="848" spans="1:14">
      <c r="A848" s="150">
        <v>42937</v>
      </c>
      <c r="B848" s="151">
        <v>-0.5146</v>
      </c>
      <c r="C848" s="152">
        <f t="shared" si="78"/>
        <v>-0.005146</v>
      </c>
      <c r="D848" s="151">
        <f t="shared" si="79"/>
        <v>0.994854</v>
      </c>
      <c r="E848" s="153">
        <f t="shared" si="81"/>
        <v>0.00688673147677288</v>
      </c>
      <c r="F848" s="153">
        <f t="shared" si="82"/>
        <v>0.0198766852259944</v>
      </c>
      <c r="G848" s="153">
        <f t="shared" si="77"/>
        <v>0.0385085156410405</v>
      </c>
      <c r="I848" s="71">
        <v>847</v>
      </c>
      <c r="J848" s="73">
        <f t="shared" si="80"/>
        <v>0.153</v>
      </c>
      <c r="K848" s="145">
        <v>0.009784</v>
      </c>
      <c r="L848" s="145">
        <v>0.0242221950045296</v>
      </c>
      <c r="M848" s="145">
        <v>0.0323399782067697</v>
      </c>
      <c r="N848" s="145">
        <v>0.0477551115789063</v>
      </c>
    </row>
    <row r="849" spans="1:14">
      <c r="A849" s="150">
        <v>42940</v>
      </c>
      <c r="B849" s="151">
        <v>0.3988</v>
      </c>
      <c r="C849" s="152">
        <f t="shared" si="78"/>
        <v>0.003988</v>
      </c>
      <c r="D849" s="151">
        <f t="shared" si="79"/>
        <v>1.003988</v>
      </c>
      <c r="E849" s="153">
        <f t="shared" si="81"/>
        <v>0.0218120833761093</v>
      </c>
      <c r="F849" s="153">
        <f t="shared" si="82"/>
        <v>0.0245720160925402</v>
      </c>
      <c r="G849" s="153">
        <f t="shared" si="77"/>
        <v>0.0332854218234315</v>
      </c>
      <c r="I849" s="71">
        <v>848</v>
      </c>
      <c r="J849" s="73">
        <f t="shared" si="80"/>
        <v>0.152</v>
      </c>
      <c r="K849" s="145">
        <v>0.00981</v>
      </c>
      <c r="L849" s="145">
        <v>0.0245437533747623</v>
      </c>
      <c r="M849" s="145">
        <v>0.0324747652045791</v>
      </c>
      <c r="N849" s="145">
        <v>0.0477587170708063</v>
      </c>
    </row>
    <row r="850" spans="1:14">
      <c r="A850" s="150">
        <v>42941</v>
      </c>
      <c r="B850" s="151">
        <v>-0.6387</v>
      </c>
      <c r="C850" s="152">
        <f t="shared" si="78"/>
        <v>-0.006387</v>
      </c>
      <c r="D850" s="151">
        <f t="shared" si="79"/>
        <v>0.993613</v>
      </c>
      <c r="E850" s="153">
        <f t="shared" si="81"/>
        <v>0.0142826440646062</v>
      </c>
      <c r="F850" s="153">
        <f t="shared" si="82"/>
        <v>0.013279845270818</v>
      </c>
      <c r="G850" s="153">
        <f t="shared" si="77"/>
        <v>0.0140317259264091</v>
      </c>
      <c r="I850" s="71">
        <v>849</v>
      </c>
      <c r="J850" s="73">
        <f t="shared" si="80"/>
        <v>0.151</v>
      </c>
      <c r="K850" s="145">
        <v>0.009911</v>
      </c>
      <c r="L850" s="145">
        <v>0.0246121470378098</v>
      </c>
      <c r="M850" s="145">
        <v>0.0325335923814041</v>
      </c>
      <c r="N850" s="145">
        <v>0.0479734514046515</v>
      </c>
    </row>
    <row r="851" spans="1:14">
      <c r="A851" s="150">
        <v>42942</v>
      </c>
      <c r="B851" s="151">
        <v>-0.381</v>
      </c>
      <c r="C851" s="152">
        <f t="shared" si="78"/>
        <v>-0.00381</v>
      </c>
      <c r="D851" s="151">
        <f t="shared" si="79"/>
        <v>0.99619</v>
      </c>
      <c r="E851" s="153">
        <f t="shared" si="81"/>
        <v>-0.00653134159040603</v>
      </c>
      <c r="F851" s="153">
        <f t="shared" si="82"/>
        <v>0.0127257987933969</v>
      </c>
      <c r="G851" s="153">
        <f t="shared" si="77"/>
        <v>0.00834719002544348</v>
      </c>
      <c r="I851" s="71">
        <v>850</v>
      </c>
      <c r="J851" s="73">
        <f t="shared" si="80"/>
        <v>0.15</v>
      </c>
      <c r="K851" s="145">
        <v>0.009919</v>
      </c>
      <c r="L851" s="145">
        <v>0.0248677382634657</v>
      </c>
      <c r="M851" s="145">
        <v>0.0326253576568372</v>
      </c>
      <c r="N851" s="145">
        <v>0.0479850379965525</v>
      </c>
    </row>
    <row r="852" spans="1:14">
      <c r="A852" s="150">
        <v>42943</v>
      </c>
      <c r="B852" s="151">
        <v>0.1837</v>
      </c>
      <c r="C852" s="152">
        <f t="shared" si="78"/>
        <v>0.001837</v>
      </c>
      <c r="D852" s="151">
        <f t="shared" si="79"/>
        <v>1.001837</v>
      </c>
      <c r="E852" s="153">
        <f t="shared" si="81"/>
        <v>-0.00952302917403425</v>
      </c>
      <c r="F852" s="153">
        <f t="shared" si="82"/>
        <v>0.00685454007256348</v>
      </c>
      <c r="G852" s="153">
        <f t="shared" si="77"/>
        <v>0.0181092142994128</v>
      </c>
      <c r="I852" s="71">
        <v>851</v>
      </c>
      <c r="J852" s="73">
        <f t="shared" si="80"/>
        <v>0.149</v>
      </c>
      <c r="K852" s="145">
        <v>0.009963</v>
      </c>
      <c r="L852" s="145">
        <v>0.0249299282840909</v>
      </c>
      <c r="M852" s="145">
        <v>0.0326381989797915</v>
      </c>
      <c r="N852" s="145">
        <v>0.0480626204820402</v>
      </c>
    </row>
    <row r="853" spans="1:14">
      <c r="A853" s="150">
        <v>42944</v>
      </c>
      <c r="B853" s="151">
        <v>0.2612</v>
      </c>
      <c r="C853" s="152">
        <f t="shared" si="78"/>
        <v>0.002612</v>
      </c>
      <c r="D853" s="151">
        <f t="shared" si="79"/>
        <v>1.002612</v>
      </c>
      <c r="E853" s="153">
        <f t="shared" si="81"/>
        <v>-0.00179916181292616</v>
      </c>
      <c r="F853" s="153">
        <f t="shared" si="82"/>
        <v>0.00507517931955803</v>
      </c>
      <c r="G853" s="153">
        <f t="shared" si="77"/>
        <v>0.0144636241431133</v>
      </c>
      <c r="I853" s="71">
        <v>852</v>
      </c>
      <c r="J853" s="73">
        <f t="shared" si="80"/>
        <v>0.148</v>
      </c>
      <c r="K853" s="145">
        <v>0.010008</v>
      </c>
      <c r="L853" s="145">
        <v>0.0250362170178444</v>
      </c>
      <c r="M853" s="145">
        <v>0.0326442106754308</v>
      </c>
      <c r="N853" s="145">
        <v>0.0482258064165795</v>
      </c>
    </row>
    <row r="854" spans="1:14">
      <c r="A854" s="150">
        <v>42947</v>
      </c>
      <c r="B854" s="151">
        <v>0.4294</v>
      </c>
      <c r="C854" s="152">
        <f t="shared" si="78"/>
        <v>0.004294</v>
      </c>
      <c r="D854" s="151">
        <f t="shared" si="79"/>
        <v>1.004294</v>
      </c>
      <c r="E854" s="153">
        <f t="shared" si="81"/>
        <v>-0.00149492565025766</v>
      </c>
      <c r="F854" s="153">
        <f t="shared" si="82"/>
        <v>0.020284550282927</v>
      </c>
      <c r="G854" s="153">
        <f t="shared" si="77"/>
        <v>0.0193834499930301</v>
      </c>
      <c r="I854" s="71">
        <v>853</v>
      </c>
      <c r="J854" s="73">
        <f t="shared" si="80"/>
        <v>0.147</v>
      </c>
      <c r="K854" s="145">
        <v>0.010032</v>
      </c>
      <c r="L854" s="145">
        <v>0.0253028165443148</v>
      </c>
      <c r="M854" s="145">
        <v>0.0328255534042461</v>
      </c>
      <c r="N854" s="145">
        <v>0.0482287901541096</v>
      </c>
    </row>
    <row r="855" spans="1:14">
      <c r="A855" s="150">
        <v>42948</v>
      </c>
      <c r="B855" s="151">
        <v>0.8697</v>
      </c>
      <c r="C855" s="152">
        <f t="shared" si="78"/>
        <v>0.008697</v>
      </c>
      <c r="D855" s="151">
        <f t="shared" si="79"/>
        <v>1.008697</v>
      </c>
      <c r="E855" s="153">
        <f t="shared" si="81"/>
        <v>0.0136633407386599</v>
      </c>
      <c r="F855" s="153">
        <f t="shared" si="82"/>
        <v>0.02814113343577</v>
      </c>
      <c r="G855" s="153">
        <f t="shared" ref="G855:G918" si="83">PRODUCT(D835:D855)-1</f>
        <v>0.0327414531789474</v>
      </c>
      <c r="I855" s="71">
        <v>854</v>
      </c>
      <c r="J855" s="73">
        <f t="shared" si="80"/>
        <v>0.146</v>
      </c>
      <c r="K855" s="145">
        <v>0.010059</v>
      </c>
      <c r="L855" s="145">
        <v>0.0253036434424529</v>
      </c>
      <c r="M855" s="145">
        <v>0.0329026103137702</v>
      </c>
      <c r="N855" s="145">
        <v>0.0483006688789267</v>
      </c>
    </row>
    <row r="856" spans="1:14">
      <c r="A856" s="150">
        <v>42949</v>
      </c>
      <c r="B856" s="151">
        <v>-0.2528</v>
      </c>
      <c r="C856" s="152">
        <f t="shared" si="78"/>
        <v>-0.002528</v>
      </c>
      <c r="D856" s="151">
        <f t="shared" si="79"/>
        <v>0.997472</v>
      </c>
      <c r="E856" s="153">
        <f t="shared" si="81"/>
        <v>0.014967827235038</v>
      </c>
      <c r="F856" s="153">
        <f t="shared" si="82"/>
        <v>0.0083387256520937</v>
      </c>
      <c r="G856" s="153">
        <f t="shared" si="83"/>
        <v>0.0389126110868294</v>
      </c>
      <c r="I856" s="71">
        <v>855</v>
      </c>
      <c r="J856" s="73">
        <f t="shared" si="80"/>
        <v>0.145</v>
      </c>
      <c r="K856" s="145">
        <v>0.010096</v>
      </c>
      <c r="L856" s="145">
        <v>0.0255420795333519</v>
      </c>
      <c r="M856" s="145">
        <v>0.0329335072291548</v>
      </c>
      <c r="N856" s="145">
        <v>0.0483071144389338</v>
      </c>
    </row>
    <row r="857" spans="1:14">
      <c r="A857" s="150">
        <v>42950</v>
      </c>
      <c r="B857" s="151">
        <v>-0.8782</v>
      </c>
      <c r="C857" s="152">
        <f t="shared" si="78"/>
        <v>-0.008782</v>
      </c>
      <c r="D857" s="151">
        <f t="shared" si="79"/>
        <v>0.991218</v>
      </c>
      <c r="E857" s="153">
        <f t="shared" si="81"/>
        <v>0.00420964665535384</v>
      </c>
      <c r="F857" s="153">
        <f t="shared" si="82"/>
        <v>-0.00535347110659168</v>
      </c>
      <c r="G857" s="153">
        <f t="shared" si="83"/>
        <v>0.0186187077866755</v>
      </c>
      <c r="I857" s="71">
        <v>856</v>
      </c>
      <c r="J857" s="73">
        <f t="shared" si="80"/>
        <v>0.144</v>
      </c>
      <c r="K857" s="145">
        <v>0.010097</v>
      </c>
      <c r="L857" s="145">
        <v>0.0255627005228078</v>
      </c>
      <c r="M857" s="145">
        <v>0.0332551606859304</v>
      </c>
      <c r="N857" s="145">
        <v>0.0483345257651138</v>
      </c>
    </row>
    <row r="858" spans="1:14">
      <c r="A858" s="150">
        <v>42951</v>
      </c>
      <c r="B858" s="151">
        <v>-0.5431</v>
      </c>
      <c r="C858" s="152">
        <f t="shared" si="78"/>
        <v>-0.005431</v>
      </c>
      <c r="D858" s="151">
        <f t="shared" si="79"/>
        <v>0.994569</v>
      </c>
      <c r="E858" s="153">
        <f t="shared" si="81"/>
        <v>-0.00384616974026974</v>
      </c>
      <c r="F858" s="153">
        <f t="shared" si="82"/>
        <v>-0.00563841167147328</v>
      </c>
      <c r="G858" s="153">
        <f t="shared" si="83"/>
        <v>0.0129711108780459</v>
      </c>
      <c r="I858" s="71">
        <v>857</v>
      </c>
      <c r="J858" s="73">
        <f t="shared" si="80"/>
        <v>0.143</v>
      </c>
      <c r="K858" s="145">
        <v>0.010119</v>
      </c>
      <c r="L858" s="145">
        <v>0.0255907453313347</v>
      </c>
      <c r="M858" s="145">
        <v>0.0332691329366173</v>
      </c>
      <c r="N858" s="145">
        <v>0.0484054083412662</v>
      </c>
    </row>
    <row r="859" spans="1:14">
      <c r="A859" s="150">
        <v>42954</v>
      </c>
      <c r="B859" s="151">
        <v>0.5183</v>
      </c>
      <c r="C859" s="152">
        <f t="shared" si="78"/>
        <v>0.005183</v>
      </c>
      <c r="D859" s="151">
        <f t="shared" si="79"/>
        <v>1.005183</v>
      </c>
      <c r="E859" s="153">
        <f t="shared" si="81"/>
        <v>-0.00296437541002281</v>
      </c>
      <c r="F859" s="153">
        <f t="shared" si="82"/>
        <v>-0.00445486953944341</v>
      </c>
      <c r="G859" s="153">
        <f t="shared" si="83"/>
        <v>0.0193824167183692</v>
      </c>
      <c r="I859" s="71">
        <v>858</v>
      </c>
      <c r="J859" s="73">
        <f t="shared" si="80"/>
        <v>0.142</v>
      </c>
      <c r="K859" s="145">
        <v>0.010144</v>
      </c>
      <c r="L859" s="145">
        <v>0.0256853779853046</v>
      </c>
      <c r="M859" s="145">
        <v>0.0334071166803631</v>
      </c>
      <c r="N859" s="145">
        <v>0.0486957699928499</v>
      </c>
    </row>
    <row r="860" spans="1:14">
      <c r="A860" s="150">
        <v>42955</v>
      </c>
      <c r="B860" s="151">
        <v>0.1454</v>
      </c>
      <c r="C860" s="152">
        <f t="shared" si="78"/>
        <v>0.001454</v>
      </c>
      <c r="D860" s="151">
        <f t="shared" si="79"/>
        <v>1.001454</v>
      </c>
      <c r="E860" s="153">
        <f t="shared" si="81"/>
        <v>-0.0101236403120749</v>
      </c>
      <c r="F860" s="153">
        <f t="shared" si="82"/>
        <v>0.00340137767948523</v>
      </c>
      <c r="G860" s="153">
        <f t="shared" si="83"/>
        <v>0.0214907725958788</v>
      </c>
      <c r="I860" s="71">
        <v>859</v>
      </c>
      <c r="J860" s="73">
        <f t="shared" si="80"/>
        <v>0.141</v>
      </c>
      <c r="K860" s="145">
        <v>0.010364</v>
      </c>
      <c r="L860" s="145">
        <v>0.0257173720880604</v>
      </c>
      <c r="M860" s="145">
        <v>0.0335344835010527</v>
      </c>
      <c r="N860" s="145">
        <v>0.048697067548602</v>
      </c>
    </row>
    <row r="861" spans="1:14">
      <c r="A861" s="150">
        <v>42956</v>
      </c>
      <c r="B861" s="151">
        <v>-0.0313</v>
      </c>
      <c r="C861" s="152">
        <f t="shared" si="78"/>
        <v>-0.000313</v>
      </c>
      <c r="D861" s="151">
        <f t="shared" si="79"/>
        <v>0.999687</v>
      </c>
      <c r="E861" s="153">
        <f t="shared" si="81"/>
        <v>-0.00792550729509933</v>
      </c>
      <c r="F861" s="153">
        <f t="shared" si="82"/>
        <v>0.00692369231599588</v>
      </c>
      <c r="G861" s="153">
        <f t="shared" si="83"/>
        <v>0.0164081573586732</v>
      </c>
      <c r="I861" s="71">
        <v>860</v>
      </c>
      <c r="J861" s="73">
        <f t="shared" si="80"/>
        <v>0.14</v>
      </c>
      <c r="K861" s="145">
        <v>0.010423</v>
      </c>
      <c r="L861" s="145">
        <v>0.025741246061151</v>
      </c>
      <c r="M861" s="145">
        <v>0.033851745650354</v>
      </c>
      <c r="N861" s="145">
        <v>0.0487589328387632</v>
      </c>
    </row>
    <row r="862" spans="1:14">
      <c r="A862" s="150">
        <v>42957</v>
      </c>
      <c r="B862" s="151">
        <v>-0.4053</v>
      </c>
      <c r="C862" s="152">
        <f t="shared" si="78"/>
        <v>-0.004053</v>
      </c>
      <c r="D862" s="151">
        <f t="shared" si="79"/>
        <v>0.995947</v>
      </c>
      <c r="E862" s="153">
        <f t="shared" si="81"/>
        <v>-0.00319242105574391</v>
      </c>
      <c r="F862" s="153">
        <f t="shared" si="82"/>
        <v>0.00100378663499034</v>
      </c>
      <c r="G862" s="153">
        <f t="shared" si="83"/>
        <v>0.0156046041293814</v>
      </c>
      <c r="I862" s="71">
        <v>861</v>
      </c>
      <c r="J862" s="73">
        <f t="shared" si="80"/>
        <v>0.139</v>
      </c>
      <c r="K862" s="145">
        <v>0.010462</v>
      </c>
      <c r="L862" s="145">
        <v>0.0257629625457809</v>
      </c>
      <c r="M862" s="145">
        <v>0.0339375309575869</v>
      </c>
      <c r="N862" s="145">
        <v>0.0488817262443537</v>
      </c>
    </row>
    <row r="863" spans="1:14">
      <c r="A863" s="150">
        <v>42958</v>
      </c>
      <c r="B863" s="151">
        <v>-1.8453</v>
      </c>
      <c r="C863" s="152">
        <f t="shared" si="78"/>
        <v>-0.018453</v>
      </c>
      <c r="D863" s="151">
        <f t="shared" si="79"/>
        <v>0.981547</v>
      </c>
      <c r="E863" s="153">
        <f t="shared" si="81"/>
        <v>-0.0162437310131346</v>
      </c>
      <c r="F863" s="153">
        <f t="shared" si="82"/>
        <v>-0.0200274246067123</v>
      </c>
      <c r="G863" s="153">
        <f t="shared" si="83"/>
        <v>-0.0107329294652543</v>
      </c>
      <c r="I863" s="71">
        <v>862</v>
      </c>
      <c r="J863" s="73">
        <f t="shared" si="80"/>
        <v>0.138</v>
      </c>
      <c r="K863" s="145">
        <v>0.010496</v>
      </c>
      <c r="L863" s="145">
        <v>0.0260263349921177</v>
      </c>
      <c r="M863" s="145">
        <v>0.0340012231086573</v>
      </c>
      <c r="N863" s="145">
        <v>0.049123880565012</v>
      </c>
    </row>
    <row r="864" spans="1:14">
      <c r="A864" s="150">
        <v>42961</v>
      </c>
      <c r="B864" s="151">
        <v>1.2977</v>
      </c>
      <c r="C864" s="152">
        <f t="shared" si="78"/>
        <v>0.012977</v>
      </c>
      <c r="D864" s="151">
        <f t="shared" si="79"/>
        <v>1.012977</v>
      </c>
      <c r="E864" s="153">
        <f t="shared" si="81"/>
        <v>-0.00861586985702301</v>
      </c>
      <c r="F864" s="153">
        <f t="shared" si="82"/>
        <v>-0.0115547045943057</v>
      </c>
      <c r="G864" s="153">
        <f t="shared" si="83"/>
        <v>-0.00227224236367574</v>
      </c>
      <c r="I864" s="71">
        <v>863</v>
      </c>
      <c r="J864" s="73">
        <f t="shared" si="80"/>
        <v>0.137</v>
      </c>
      <c r="K864" s="145">
        <v>0.010611</v>
      </c>
      <c r="L864" s="145">
        <v>0.0261443006334676</v>
      </c>
      <c r="M864" s="145">
        <v>0.0340335636198048</v>
      </c>
      <c r="N864" s="145">
        <v>0.0491775847449301</v>
      </c>
    </row>
    <row r="865" spans="1:14">
      <c r="A865" s="150">
        <v>42962</v>
      </c>
      <c r="B865" s="151">
        <v>0.3078</v>
      </c>
      <c r="C865" s="152">
        <f t="shared" si="78"/>
        <v>0.003078</v>
      </c>
      <c r="D865" s="151">
        <f t="shared" si="79"/>
        <v>1.003078</v>
      </c>
      <c r="E865" s="153">
        <f t="shared" si="81"/>
        <v>-0.00700819958225052</v>
      </c>
      <c r="F865" s="153">
        <f t="shared" si="82"/>
        <v>-0.0170608914025195</v>
      </c>
      <c r="G865" s="153">
        <f t="shared" si="83"/>
        <v>0.0115996127395488</v>
      </c>
      <c r="I865" s="71">
        <v>864</v>
      </c>
      <c r="J865" s="73">
        <f t="shared" si="80"/>
        <v>0.136</v>
      </c>
      <c r="K865" s="145">
        <v>0.010613</v>
      </c>
      <c r="L865" s="145">
        <v>0.026311762098332</v>
      </c>
      <c r="M865" s="145">
        <v>0.0341556719635414</v>
      </c>
      <c r="N865" s="145">
        <v>0.0491849396978545</v>
      </c>
    </row>
    <row r="866" spans="1:14">
      <c r="A866" s="150">
        <v>42963</v>
      </c>
      <c r="B866" s="151">
        <v>-0.1251</v>
      </c>
      <c r="C866" s="152">
        <f t="shared" si="78"/>
        <v>-0.001251</v>
      </c>
      <c r="D866" s="151">
        <f t="shared" si="79"/>
        <v>0.998749</v>
      </c>
      <c r="E866" s="153">
        <f t="shared" si="81"/>
        <v>-0.00793991751875633</v>
      </c>
      <c r="F866" s="153">
        <f t="shared" si="82"/>
        <v>-0.0158024969396383</v>
      </c>
      <c r="G866" s="153">
        <f t="shared" si="83"/>
        <v>0.00933586845011503</v>
      </c>
      <c r="I866" s="71">
        <v>865</v>
      </c>
      <c r="J866" s="73">
        <f t="shared" si="80"/>
        <v>0.135</v>
      </c>
      <c r="K866" s="145">
        <v>0.01067</v>
      </c>
      <c r="L866" s="145">
        <v>0.0263435380343084</v>
      </c>
      <c r="M866" s="145">
        <v>0.0342449387488608</v>
      </c>
      <c r="N866" s="145">
        <v>0.0492191611345296</v>
      </c>
    </row>
    <row r="867" spans="1:14">
      <c r="A867" s="150">
        <v>42964</v>
      </c>
      <c r="B867" s="151">
        <v>0.5365</v>
      </c>
      <c r="C867" s="152">
        <f t="shared" si="78"/>
        <v>0.005365</v>
      </c>
      <c r="D867" s="151">
        <f t="shared" si="79"/>
        <v>1.005365</v>
      </c>
      <c r="E867" s="153">
        <f t="shared" si="81"/>
        <v>0.00144132652014162</v>
      </c>
      <c r="F867" s="153">
        <f t="shared" si="82"/>
        <v>-0.00175569585673341</v>
      </c>
      <c r="G867" s="153">
        <f t="shared" si="83"/>
        <v>-0.00227129406756355</v>
      </c>
      <c r="I867" s="71">
        <v>866</v>
      </c>
      <c r="J867" s="73">
        <f t="shared" si="80"/>
        <v>0.134</v>
      </c>
      <c r="K867" s="145">
        <v>0.010758</v>
      </c>
      <c r="L867" s="145">
        <v>0.0263554396466277</v>
      </c>
      <c r="M867" s="145">
        <v>0.0343273261555559</v>
      </c>
      <c r="N867" s="145">
        <v>0.0493594296439084</v>
      </c>
    </row>
    <row r="868" spans="1:14">
      <c r="A868" s="150">
        <v>42965</v>
      </c>
      <c r="B868" s="151">
        <v>0.0913</v>
      </c>
      <c r="C868" s="152">
        <f t="shared" si="78"/>
        <v>0.000913</v>
      </c>
      <c r="D868" s="151">
        <f t="shared" si="79"/>
        <v>1.000913</v>
      </c>
      <c r="E868" s="153">
        <f t="shared" si="81"/>
        <v>0.0211998431570313</v>
      </c>
      <c r="F868" s="153">
        <f t="shared" si="82"/>
        <v>0.00461174759413296</v>
      </c>
      <c r="G868" s="153">
        <f t="shared" si="83"/>
        <v>-0.00619324998437343</v>
      </c>
      <c r="I868" s="71">
        <v>867</v>
      </c>
      <c r="J868" s="73">
        <f t="shared" si="80"/>
        <v>0.133</v>
      </c>
      <c r="K868" s="145">
        <v>0.010787</v>
      </c>
      <c r="L868" s="145">
        <v>0.0263780363575408</v>
      </c>
      <c r="M868" s="145">
        <v>0.0345392225563219</v>
      </c>
      <c r="N868" s="145">
        <v>0.0493946215108971</v>
      </c>
    </row>
    <row r="869" spans="1:14">
      <c r="A869" s="150">
        <v>42968</v>
      </c>
      <c r="B869" s="151">
        <v>0.4381</v>
      </c>
      <c r="C869" s="152">
        <f t="shared" si="78"/>
        <v>0.004381</v>
      </c>
      <c r="D869" s="151">
        <f t="shared" si="79"/>
        <v>1.004381</v>
      </c>
      <c r="E869" s="153">
        <f t="shared" si="81"/>
        <v>0.0125340651070085</v>
      </c>
      <c r="F869" s="153">
        <f t="shared" si="82"/>
        <v>0.00381020337624394</v>
      </c>
      <c r="G869" s="153">
        <f t="shared" si="83"/>
        <v>0.00332372125703362</v>
      </c>
      <c r="I869" s="71">
        <v>868</v>
      </c>
      <c r="J869" s="73">
        <f t="shared" si="80"/>
        <v>0.132</v>
      </c>
      <c r="K869" s="145">
        <v>0.010846</v>
      </c>
      <c r="L869" s="145">
        <v>0.0265873456346555</v>
      </c>
      <c r="M869" s="145">
        <v>0.0346682810373482</v>
      </c>
      <c r="N869" s="145">
        <v>0.0494499650893652</v>
      </c>
    </row>
    <row r="870" spans="1:14">
      <c r="A870" s="150">
        <v>42969</v>
      </c>
      <c r="B870" s="151">
        <v>0.3022</v>
      </c>
      <c r="C870" s="152">
        <f t="shared" si="78"/>
        <v>0.003022</v>
      </c>
      <c r="D870" s="151">
        <f t="shared" si="79"/>
        <v>1.003022</v>
      </c>
      <c r="E870" s="153">
        <f t="shared" si="81"/>
        <v>0.0124775371922841</v>
      </c>
      <c r="F870" s="153">
        <f t="shared" si="82"/>
        <v>0.00538189253909516</v>
      </c>
      <c r="G870" s="153">
        <f t="shared" si="83"/>
        <v>0.0023583604013917</v>
      </c>
      <c r="I870" s="71">
        <v>869</v>
      </c>
      <c r="J870" s="73">
        <f t="shared" si="80"/>
        <v>0.131</v>
      </c>
      <c r="K870" s="145">
        <v>0.010966</v>
      </c>
      <c r="L870" s="145">
        <v>0.0266575731888796</v>
      </c>
      <c r="M870" s="145">
        <v>0.0346853034197221</v>
      </c>
      <c r="N870" s="145">
        <v>0.0494874731439643</v>
      </c>
    </row>
    <row r="871" spans="1:14">
      <c r="A871" s="150">
        <v>42970</v>
      </c>
      <c r="B871" s="151">
        <v>0.101</v>
      </c>
      <c r="C871" s="152">
        <f t="shared" si="78"/>
        <v>0.00101</v>
      </c>
      <c r="D871" s="151">
        <f t="shared" si="79"/>
        <v>1.00101</v>
      </c>
      <c r="E871" s="153">
        <f t="shared" si="81"/>
        <v>0.0147696162948332</v>
      </c>
      <c r="F871" s="153">
        <f t="shared" si="82"/>
        <v>0.00671242924091198</v>
      </c>
      <c r="G871" s="153">
        <f t="shared" si="83"/>
        <v>0.00982046565956463</v>
      </c>
      <c r="I871" s="71">
        <v>870</v>
      </c>
      <c r="J871" s="73">
        <f t="shared" si="80"/>
        <v>0.13</v>
      </c>
      <c r="K871" s="145">
        <v>0.011058</v>
      </c>
      <c r="L871" s="145">
        <v>0.0269376795628737</v>
      </c>
      <c r="M871" s="145">
        <v>0.0347488222615853</v>
      </c>
      <c r="N871" s="145">
        <v>0.0499547075398841</v>
      </c>
    </row>
    <row r="872" spans="1:14">
      <c r="A872" s="150">
        <v>42971</v>
      </c>
      <c r="B872" s="151">
        <v>-0.5709</v>
      </c>
      <c r="C872" s="152">
        <f t="shared" si="78"/>
        <v>-0.005709</v>
      </c>
      <c r="D872" s="151">
        <f t="shared" si="79"/>
        <v>0.994291</v>
      </c>
      <c r="E872" s="153">
        <f t="shared" si="81"/>
        <v>0.00359202533945946</v>
      </c>
      <c r="F872" s="153">
        <f t="shared" si="82"/>
        <v>0.00503852914098424</v>
      </c>
      <c r="G872" s="153">
        <f t="shared" si="83"/>
        <v>0.00789548240909288</v>
      </c>
      <c r="I872" s="71">
        <v>871</v>
      </c>
      <c r="J872" s="73">
        <f t="shared" si="80"/>
        <v>0.129</v>
      </c>
      <c r="K872" s="145">
        <v>0.011077</v>
      </c>
      <c r="L872" s="145">
        <v>0.0269658039799654</v>
      </c>
      <c r="M872" s="145">
        <v>0.0348037834359036</v>
      </c>
      <c r="N872" s="145">
        <v>0.0503725667853592</v>
      </c>
    </row>
    <row r="873" spans="1:14">
      <c r="A873" s="150">
        <v>42972</v>
      </c>
      <c r="B873" s="151">
        <v>1.6363</v>
      </c>
      <c r="C873" s="152">
        <f t="shared" si="78"/>
        <v>0.016363</v>
      </c>
      <c r="D873" s="151">
        <f t="shared" si="79"/>
        <v>1.016363</v>
      </c>
      <c r="E873" s="153">
        <f t="shared" si="81"/>
        <v>0.0190833785254954</v>
      </c>
      <c r="F873" s="153">
        <f t="shared" si="82"/>
        <v>0.0406877863141735</v>
      </c>
      <c r="G873" s="153">
        <f t="shared" si="83"/>
        <v>0.0225093265548717</v>
      </c>
      <c r="I873" s="71">
        <v>872</v>
      </c>
      <c r="J873" s="73">
        <f t="shared" si="80"/>
        <v>0.128</v>
      </c>
      <c r="K873" s="145">
        <v>0.011166</v>
      </c>
      <c r="L873" s="145">
        <v>0.0269817011081537</v>
      </c>
      <c r="M873" s="145">
        <v>0.0354319501884228</v>
      </c>
      <c r="N873" s="145">
        <v>0.0505108544490305</v>
      </c>
    </row>
    <row r="874" spans="1:14">
      <c r="A874" s="150">
        <v>42975</v>
      </c>
      <c r="B874" s="151">
        <v>1.2371</v>
      </c>
      <c r="C874" s="152">
        <f t="shared" si="78"/>
        <v>0.012371</v>
      </c>
      <c r="D874" s="151">
        <f t="shared" si="79"/>
        <v>1.012371</v>
      </c>
      <c r="E874" s="153">
        <f t="shared" si="81"/>
        <v>0.0271903381298875</v>
      </c>
      <c r="F874" s="153">
        <f t="shared" si="82"/>
        <v>0.0400652087052973</v>
      </c>
      <c r="G874" s="153">
        <f t="shared" si="83"/>
        <v>0.0324619986930954</v>
      </c>
      <c r="I874" s="71">
        <v>873</v>
      </c>
      <c r="J874" s="73">
        <f t="shared" si="80"/>
        <v>0.127</v>
      </c>
      <c r="K874" s="145">
        <v>0.011201</v>
      </c>
      <c r="L874" s="145">
        <v>0.0270463970749606</v>
      </c>
      <c r="M874" s="145">
        <v>0.0358081612524548</v>
      </c>
      <c r="N874" s="145">
        <v>0.0505725963430355</v>
      </c>
    </row>
    <row r="875" spans="1:14">
      <c r="A875" s="150">
        <v>42976</v>
      </c>
      <c r="B875" s="151">
        <v>-0.2127</v>
      </c>
      <c r="C875" s="152">
        <f t="shared" si="78"/>
        <v>-0.002127</v>
      </c>
      <c r="D875" s="151">
        <f t="shared" si="79"/>
        <v>0.997873</v>
      </c>
      <c r="E875" s="153">
        <f t="shared" si="81"/>
        <v>0.0219172702898689</v>
      </c>
      <c r="F875" s="153">
        <f t="shared" si="82"/>
        <v>0.0346682810373482</v>
      </c>
      <c r="G875" s="153">
        <f t="shared" si="83"/>
        <v>0.0258609052945407</v>
      </c>
      <c r="I875" s="71">
        <v>874</v>
      </c>
      <c r="J875" s="73">
        <f t="shared" si="80"/>
        <v>0.126</v>
      </c>
      <c r="K875" s="145">
        <v>0.011336</v>
      </c>
      <c r="L875" s="145">
        <v>0.0270658844391167</v>
      </c>
      <c r="M875" s="145">
        <v>0.0358163636631832</v>
      </c>
      <c r="N875" s="145">
        <v>0.0508461814375907</v>
      </c>
    </row>
    <row r="876" spans="1:14">
      <c r="A876" s="150">
        <v>42977</v>
      </c>
      <c r="B876" s="151">
        <v>-0.0062</v>
      </c>
      <c r="C876" s="152">
        <f t="shared" si="78"/>
        <v>-6.2e-5</v>
      </c>
      <c r="D876" s="151">
        <f t="shared" si="79"/>
        <v>0.999938</v>
      </c>
      <c r="E876" s="153">
        <f t="shared" si="81"/>
        <v>0.0208228803099979</v>
      </c>
      <c r="F876" s="153">
        <f t="shared" si="82"/>
        <v>0.0359000425571629</v>
      </c>
      <c r="G876" s="153">
        <f t="shared" si="83"/>
        <v>0.0169528628700313</v>
      </c>
      <c r="I876" s="71">
        <v>875</v>
      </c>
      <c r="J876" s="73">
        <f t="shared" si="80"/>
        <v>0.125</v>
      </c>
      <c r="K876" s="145">
        <v>0.011597</v>
      </c>
      <c r="L876" s="145">
        <v>0.0271467287736804</v>
      </c>
      <c r="M876" s="145">
        <v>0.0359000425571629</v>
      </c>
      <c r="N876" s="145">
        <v>0.0509247184562125</v>
      </c>
    </row>
    <row r="877" spans="1:14">
      <c r="A877" s="150">
        <v>42978</v>
      </c>
      <c r="B877" s="151">
        <v>-0.3184</v>
      </c>
      <c r="C877" s="152">
        <f t="shared" si="78"/>
        <v>-0.003184</v>
      </c>
      <c r="D877" s="151">
        <f t="shared" si="79"/>
        <v>0.996816</v>
      </c>
      <c r="E877" s="153">
        <f t="shared" si="81"/>
        <v>0.0234152579668236</v>
      </c>
      <c r="F877" s="153">
        <f t="shared" si="82"/>
        <v>0.0270913915062299</v>
      </c>
      <c r="G877" s="153">
        <f t="shared" si="83"/>
        <v>0.0162840510356714</v>
      </c>
      <c r="I877" s="71">
        <v>876</v>
      </c>
      <c r="J877" s="73">
        <f t="shared" si="80"/>
        <v>0.124</v>
      </c>
      <c r="K877" s="145">
        <v>0.011603</v>
      </c>
      <c r="L877" s="145">
        <v>0.0271903381298875</v>
      </c>
      <c r="M877" s="145">
        <v>0.0359495196370256</v>
      </c>
      <c r="N877" s="145">
        <v>0.0514665044098865</v>
      </c>
    </row>
    <row r="878" spans="1:14">
      <c r="A878" s="150">
        <v>42979</v>
      </c>
      <c r="B878" s="151">
        <v>0.221</v>
      </c>
      <c r="C878" s="152">
        <f t="shared" si="78"/>
        <v>0.00221</v>
      </c>
      <c r="D878" s="151">
        <f t="shared" si="79"/>
        <v>1.00221</v>
      </c>
      <c r="E878" s="153">
        <f t="shared" si="81"/>
        <v>0.00916405426696021</v>
      </c>
      <c r="F878" s="153">
        <f t="shared" si="82"/>
        <v>0.0284223139088597</v>
      </c>
      <c r="G878" s="153">
        <f t="shared" si="83"/>
        <v>0.0275540181760823</v>
      </c>
      <c r="I878" s="71">
        <v>877</v>
      </c>
      <c r="J878" s="73">
        <f t="shared" si="80"/>
        <v>0.123</v>
      </c>
      <c r="K878" s="145">
        <v>0.011606</v>
      </c>
      <c r="L878" s="145">
        <v>0.0272700632755147</v>
      </c>
      <c r="M878" s="145">
        <v>0.0360961311244512</v>
      </c>
      <c r="N878" s="145">
        <v>0.0516723421314151</v>
      </c>
    </row>
    <row r="879" spans="1:14">
      <c r="A879" s="150">
        <v>42982</v>
      </c>
      <c r="B879" s="151">
        <v>0.3936</v>
      </c>
      <c r="C879" s="152">
        <f t="shared" si="78"/>
        <v>0.003936</v>
      </c>
      <c r="D879" s="151">
        <f t="shared" si="79"/>
        <v>1.003936</v>
      </c>
      <c r="E879" s="153">
        <f t="shared" si="81"/>
        <v>0.000755774300681189</v>
      </c>
      <c r="F879" s="153">
        <f t="shared" si="82"/>
        <v>0.027966662189354</v>
      </c>
      <c r="G879" s="153">
        <f t="shared" si="83"/>
        <v>0.0372316760241105</v>
      </c>
      <c r="I879" s="71">
        <v>878</v>
      </c>
      <c r="J879" s="73">
        <f t="shared" si="80"/>
        <v>0.122</v>
      </c>
      <c r="K879" s="145">
        <v>0.011626</v>
      </c>
      <c r="L879" s="145">
        <v>0.0273072918305566</v>
      </c>
      <c r="M879" s="145">
        <v>0.0362874834399303</v>
      </c>
      <c r="N879" s="145">
        <v>0.0524228789081482</v>
      </c>
    </row>
    <row r="880" spans="1:14">
      <c r="A880" s="150">
        <v>42983</v>
      </c>
      <c r="B880" s="151">
        <v>0.2972</v>
      </c>
      <c r="C880" s="152">
        <f t="shared" si="78"/>
        <v>0.002972</v>
      </c>
      <c r="D880" s="151">
        <f t="shared" si="79"/>
        <v>1.002972</v>
      </c>
      <c r="E880" s="153">
        <f t="shared" si="81"/>
        <v>0.00586950489882243</v>
      </c>
      <c r="F880" s="153">
        <f t="shared" si="82"/>
        <v>0.0279154187140267</v>
      </c>
      <c r="G880" s="153">
        <f t="shared" si="83"/>
        <v>0.0349501817731239</v>
      </c>
      <c r="I880" s="71">
        <v>879</v>
      </c>
      <c r="J880" s="73">
        <f t="shared" si="80"/>
        <v>0.121</v>
      </c>
      <c r="K880" s="145">
        <v>0.011652</v>
      </c>
      <c r="L880" s="145">
        <v>0.0273653334048665</v>
      </c>
      <c r="M880" s="145">
        <v>0.0364498421144146</v>
      </c>
      <c r="N880" s="145">
        <v>0.0524862846069079</v>
      </c>
    </row>
    <row r="881" spans="1:14">
      <c r="A881" s="150">
        <v>42984</v>
      </c>
      <c r="B881" s="151">
        <v>-0.197</v>
      </c>
      <c r="C881" s="152">
        <f t="shared" si="78"/>
        <v>-0.00197</v>
      </c>
      <c r="D881" s="151">
        <f t="shared" si="79"/>
        <v>0.99803</v>
      </c>
      <c r="E881" s="153">
        <f t="shared" si="81"/>
        <v>0.00395018688575854</v>
      </c>
      <c r="F881" s="153">
        <f t="shared" si="82"/>
        <v>0.0248553214644809</v>
      </c>
      <c r="G881" s="153">
        <f t="shared" si="83"/>
        <v>0.0314116573652219</v>
      </c>
      <c r="I881" s="71">
        <v>880</v>
      </c>
      <c r="J881" s="73">
        <f t="shared" si="80"/>
        <v>0.12</v>
      </c>
      <c r="K881" s="145">
        <v>0.011678</v>
      </c>
      <c r="L881" s="145">
        <v>0.0274167320488945</v>
      </c>
      <c r="M881" s="145">
        <v>0.0365606507884917</v>
      </c>
      <c r="N881" s="145">
        <v>0.0525040423245315</v>
      </c>
    </row>
    <row r="882" spans="1:14">
      <c r="A882" s="150">
        <v>42985</v>
      </c>
      <c r="B882" s="151">
        <v>-0.5086</v>
      </c>
      <c r="C882" s="152">
        <f t="shared" si="78"/>
        <v>-0.005086</v>
      </c>
      <c r="D882" s="151">
        <f t="shared" si="79"/>
        <v>0.994914</v>
      </c>
      <c r="E882" s="153">
        <f t="shared" si="81"/>
        <v>0.00203457431989218</v>
      </c>
      <c r="F882" s="153">
        <f t="shared" si="82"/>
        <v>0.0254974723692689</v>
      </c>
      <c r="G882" s="153">
        <f t="shared" si="83"/>
        <v>0.0264871881657585</v>
      </c>
      <c r="I882" s="71">
        <v>881</v>
      </c>
      <c r="J882" s="73">
        <f t="shared" si="80"/>
        <v>0.119</v>
      </c>
      <c r="K882" s="145">
        <v>0.011691</v>
      </c>
      <c r="L882" s="145">
        <v>0.0275050681064459</v>
      </c>
      <c r="M882" s="145">
        <v>0.0369927385180868</v>
      </c>
      <c r="N882" s="145">
        <v>0.0528114246762628</v>
      </c>
    </row>
    <row r="883" spans="1:14">
      <c r="A883" s="150">
        <v>42986</v>
      </c>
      <c r="B883" s="151">
        <v>-0.1014</v>
      </c>
      <c r="C883" s="152">
        <f t="shared" si="78"/>
        <v>-0.001014</v>
      </c>
      <c r="D883" s="151">
        <f t="shared" si="79"/>
        <v>0.998986</v>
      </c>
      <c r="E883" s="153">
        <f t="shared" si="81"/>
        <v>-0.00118886135487395</v>
      </c>
      <c r="F883" s="153">
        <f t="shared" si="82"/>
        <v>0.00796429812211463</v>
      </c>
      <c r="G883" s="153">
        <f t="shared" si="83"/>
        <v>0.0296193774939413</v>
      </c>
      <c r="I883" s="71">
        <v>882</v>
      </c>
      <c r="J883" s="73">
        <f t="shared" si="80"/>
        <v>0.118</v>
      </c>
      <c r="K883" s="145">
        <v>0.011703</v>
      </c>
      <c r="L883" s="145">
        <v>0.0275845237372334</v>
      </c>
      <c r="M883" s="145">
        <v>0.0370489329114736</v>
      </c>
      <c r="N883" s="145">
        <v>0.0532742725736839</v>
      </c>
    </row>
    <row r="884" spans="1:14">
      <c r="A884" s="150">
        <v>42989</v>
      </c>
      <c r="B884" s="151">
        <v>-0.009</v>
      </c>
      <c r="C884" s="152">
        <f t="shared" si="78"/>
        <v>-9e-5</v>
      </c>
      <c r="D884" s="151">
        <f t="shared" si="79"/>
        <v>0.99991</v>
      </c>
      <c r="E884" s="153">
        <f t="shared" si="81"/>
        <v>-0.0051943095549436</v>
      </c>
      <c r="F884" s="153">
        <f t="shared" si="82"/>
        <v>-0.00444246097993395</v>
      </c>
      <c r="G884" s="153">
        <f t="shared" si="83"/>
        <v>0.0488817262443537</v>
      </c>
      <c r="I884" s="71">
        <v>883</v>
      </c>
      <c r="J884" s="73">
        <f t="shared" si="80"/>
        <v>0.117</v>
      </c>
      <c r="K884" s="145">
        <v>0.011735</v>
      </c>
      <c r="L884" s="145">
        <v>0.0278074100158272</v>
      </c>
      <c r="M884" s="145">
        <v>0.0372859414846141</v>
      </c>
      <c r="N884" s="145">
        <v>0.053450018342404</v>
      </c>
    </row>
    <row r="885" spans="1:14">
      <c r="A885" s="150">
        <v>42990</v>
      </c>
      <c r="B885" s="151">
        <v>0.3212</v>
      </c>
      <c r="C885" s="152">
        <f t="shared" si="78"/>
        <v>0.003212</v>
      </c>
      <c r="D885" s="151">
        <f t="shared" si="79"/>
        <v>1.003212</v>
      </c>
      <c r="E885" s="153">
        <f t="shared" si="81"/>
        <v>-0.00495626366163171</v>
      </c>
      <c r="F885" s="153">
        <f t="shared" si="82"/>
        <v>0.000884150423348773</v>
      </c>
      <c r="G885" s="153">
        <f t="shared" si="83"/>
        <v>0.0387706081668688</v>
      </c>
      <c r="I885" s="71">
        <v>884</v>
      </c>
      <c r="J885" s="73">
        <f t="shared" si="80"/>
        <v>0.116</v>
      </c>
      <c r="K885" s="145">
        <v>0.011838</v>
      </c>
      <c r="L885" s="145">
        <v>0.027911089819616</v>
      </c>
      <c r="M885" s="145">
        <v>0.0373916626892037</v>
      </c>
      <c r="N885" s="145">
        <v>0.0538851892929004</v>
      </c>
    </row>
    <row r="886" spans="1:14">
      <c r="A886" s="150">
        <v>42991</v>
      </c>
      <c r="B886" s="151">
        <v>0.1217</v>
      </c>
      <c r="C886" s="152">
        <f t="shared" si="78"/>
        <v>0.001217</v>
      </c>
      <c r="D886" s="151">
        <f t="shared" si="79"/>
        <v>1.001217</v>
      </c>
      <c r="E886" s="153">
        <f t="shared" si="81"/>
        <v>-0.00177879966985761</v>
      </c>
      <c r="F886" s="153">
        <f t="shared" si="82"/>
        <v>0.00216436062477254</v>
      </c>
      <c r="G886" s="153">
        <f t="shared" si="83"/>
        <v>0.0368433880485948</v>
      </c>
      <c r="I886" s="71">
        <v>885</v>
      </c>
      <c r="J886" s="73">
        <f t="shared" si="80"/>
        <v>0.115</v>
      </c>
      <c r="K886" s="145">
        <v>0.011901</v>
      </c>
      <c r="L886" s="145">
        <v>0.0281175873594806</v>
      </c>
      <c r="M886" s="145">
        <v>0.0374108213588231</v>
      </c>
      <c r="N886" s="145">
        <v>0.0540207986353911</v>
      </c>
    </row>
    <row r="887" spans="1:14">
      <c r="A887" s="150">
        <v>42992</v>
      </c>
      <c r="B887" s="151">
        <v>-0.3292</v>
      </c>
      <c r="C887" s="152">
        <f t="shared" si="78"/>
        <v>-0.003292</v>
      </c>
      <c r="D887" s="151">
        <f t="shared" si="79"/>
        <v>0.996708</v>
      </c>
      <c r="E887" s="153">
        <f t="shared" si="81"/>
        <v>2.11637776286189e-5</v>
      </c>
      <c r="F887" s="153">
        <f t="shared" si="82"/>
        <v>0.00205578115679916</v>
      </c>
      <c r="G887" s="153">
        <f t="shared" si="83"/>
        <v>0.0347245400146974</v>
      </c>
      <c r="I887" s="71">
        <v>886</v>
      </c>
      <c r="J887" s="73">
        <f t="shared" si="80"/>
        <v>0.114</v>
      </c>
      <c r="K887" s="145">
        <v>0.011914</v>
      </c>
      <c r="L887" s="145">
        <v>0.0284853497745148</v>
      </c>
      <c r="M887" s="145">
        <v>0.0378103662800375</v>
      </c>
      <c r="N887" s="145">
        <v>0.0540880600404907</v>
      </c>
    </row>
    <row r="888" spans="1:14">
      <c r="A888" s="150">
        <v>42993</v>
      </c>
      <c r="B888" s="151">
        <v>0.035</v>
      </c>
      <c r="C888" s="152">
        <f t="shared" si="78"/>
        <v>0.00035</v>
      </c>
      <c r="D888" s="151">
        <f t="shared" si="79"/>
        <v>1.00035</v>
      </c>
      <c r="E888" s="153">
        <f t="shared" si="81"/>
        <v>0.00138657717420543</v>
      </c>
      <c r="F888" s="153">
        <f t="shared" si="82"/>
        <v>0.000196067371313502</v>
      </c>
      <c r="G888" s="153">
        <f t="shared" si="83"/>
        <v>0.0295630876385211</v>
      </c>
      <c r="I888" s="71">
        <v>887</v>
      </c>
      <c r="J888" s="73">
        <f t="shared" si="80"/>
        <v>0.113</v>
      </c>
      <c r="K888" s="145">
        <v>0.011918</v>
      </c>
      <c r="L888" s="145">
        <v>0.0286858961701029</v>
      </c>
      <c r="M888" s="145">
        <v>0.0379225767040539</v>
      </c>
      <c r="N888" s="145">
        <v>0.0542387992757438</v>
      </c>
    </row>
    <row r="889" spans="1:14">
      <c r="A889" s="150">
        <v>42996</v>
      </c>
      <c r="B889" s="151">
        <v>0.3092</v>
      </c>
      <c r="C889" s="152">
        <f t="shared" si="78"/>
        <v>0.003092</v>
      </c>
      <c r="D889" s="151">
        <f t="shared" si="79"/>
        <v>1.003092</v>
      </c>
      <c r="E889" s="153">
        <f t="shared" si="81"/>
        <v>0.00457327606567448</v>
      </c>
      <c r="F889" s="153">
        <f t="shared" si="82"/>
        <v>-0.000644788500834714</v>
      </c>
      <c r="G889" s="153">
        <f t="shared" si="83"/>
        <v>0.031804459234219</v>
      </c>
      <c r="I889" s="71">
        <v>888</v>
      </c>
      <c r="J889" s="73">
        <f t="shared" si="80"/>
        <v>0.112</v>
      </c>
      <c r="K889" s="145">
        <v>0.011948</v>
      </c>
      <c r="L889" s="145">
        <v>0.02884754870853</v>
      </c>
      <c r="M889" s="145">
        <v>0.0379314891718918</v>
      </c>
      <c r="N889" s="145">
        <v>0.0546495323382572</v>
      </c>
    </row>
    <row r="890" spans="1:14">
      <c r="A890" s="150">
        <v>42997</v>
      </c>
      <c r="B890" s="151">
        <v>-0.2869</v>
      </c>
      <c r="C890" s="152">
        <f t="shared" si="78"/>
        <v>-0.002869</v>
      </c>
      <c r="D890" s="151">
        <f t="shared" si="79"/>
        <v>0.997131</v>
      </c>
      <c r="E890" s="153">
        <f t="shared" si="81"/>
        <v>-0.00151597535053227</v>
      </c>
      <c r="F890" s="153">
        <f t="shared" si="82"/>
        <v>-0.0064647254386222</v>
      </c>
      <c r="G890" s="153">
        <f t="shared" si="83"/>
        <v>0.0243565063861984</v>
      </c>
      <c r="I890" s="71">
        <v>889</v>
      </c>
      <c r="J890" s="73">
        <f t="shared" si="80"/>
        <v>0.111</v>
      </c>
      <c r="K890" s="145">
        <v>0.011971</v>
      </c>
      <c r="L890" s="145">
        <v>0.0288697893937118</v>
      </c>
      <c r="M890" s="145">
        <v>0.0379721748478441</v>
      </c>
      <c r="N890" s="145">
        <v>0.0548070065758433</v>
      </c>
    </row>
    <row r="891" spans="1:14">
      <c r="A891" s="150">
        <v>42998</v>
      </c>
      <c r="B891" s="151">
        <v>0.2693</v>
      </c>
      <c r="C891" s="152">
        <f t="shared" si="78"/>
        <v>0.002693</v>
      </c>
      <c r="D891" s="151">
        <f t="shared" si="79"/>
        <v>1.002693</v>
      </c>
      <c r="E891" s="153">
        <f t="shared" si="81"/>
        <v>-4.40043188952854e-5</v>
      </c>
      <c r="F891" s="153">
        <f t="shared" si="82"/>
        <v>-0.00182272571388487</v>
      </c>
      <c r="G891" s="153">
        <f t="shared" si="83"/>
        <v>0.0240205084812661</v>
      </c>
      <c r="I891" s="71">
        <v>890</v>
      </c>
      <c r="J891" s="73">
        <f t="shared" si="80"/>
        <v>0.11</v>
      </c>
      <c r="K891" s="145">
        <v>0.011979</v>
      </c>
      <c r="L891" s="145">
        <v>0.0288708965037288</v>
      </c>
      <c r="M891" s="145">
        <v>0.0380077770615908</v>
      </c>
      <c r="N891" s="145">
        <v>0.0551391256941967</v>
      </c>
    </row>
    <row r="892" spans="1:14">
      <c r="A892" s="150">
        <v>42999</v>
      </c>
      <c r="B892" s="151">
        <v>-0.1202</v>
      </c>
      <c r="C892" s="152">
        <f t="shared" si="78"/>
        <v>-0.001202</v>
      </c>
      <c r="D892" s="151">
        <f t="shared" si="79"/>
        <v>0.998798</v>
      </c>
      <c r="E892" s="153">
        <f t="shared" si="81"/>
        <v>0.00205280641300787</v>
      </c>
      <c r="F892" s="153">
        <f t="shared" si="82"/>
        <v>0.00207401363577464</v>
      </c>
      <c r="G892" s="153">
        <f t="shared" si="83"/>
        <v>0.0217576605928729</v>
      </c>
      <c r="I892" s="71">
        <v>891</v>
      </c>
      <c r="J892" s="73">
        <f t="shared" si="80"/>
        <v>0.109</v>
      </c>
      <c r="K892" s="145">
        <v>0.012043</v>
      </c>
      <c r="L892" s="145">
        <v>0.0291507970471454</v>
      </c>
      <c r="M892" s="145">
        <v>0.0380385137089871</v>
      </c>
      <c r="N892" s="145">
        <v>0.0552555931255065</v>
      </c>
    </row>
    <row r="893" spans="1:14">
      <c r="A893" s="150">
        <v>43000</v>
      </c>
      <c r="B893" s="151">
        <v>-0.0023</v>
      </c>
      <c r="C893" s="152">
        <f t="shared" si="78"/>
        <v>-2.3e-5</v>
      </c>
      <c r="D893" s="151">
        <f t="shared" si="79"/>
        <v>0.999977</v>
      </c>
      <c r="E893" s="153">
        <f t="shared" si="81"/>
        <v>0.00167917148843921</v>
      </c>
      <c r="F893" s="153">
        <f t="shared" si="82"/>
        <v>0.00306807696350209</v>
      </c>
      <c r="G893" s="153">
        <f t="shared" si="83"/>
        <v>0.0276007327499492</v>
      </c>
      <c r="I893" s="71">
        <v>892</v>
      </c>
      <c r="J893" s="73">
        <f t="shared" si="80"/>
        <v>0.108</v>
      </c>
      <c r="K893" s="145">
        <v>0.012062</v>
      </c>
      <c r="L893" s="145">
        <v>0.0295895580039003</v>
      </c>
      <c r="M893" s="145">
        <v>0.0380958332243186</v>
      </c>
      <c r="N893" s="145">
        <v>0.0553152740538481</v>
      </c>
    </row>
    <row r="894" spans="1:14">
      <c r="A894" s="150">
        <v>43003</v>
      </c>
      <c r="B894" s="151">
        <v>-0.5195</v>
      </c>
      <c r="C894" s="152">
        <f t="shared" si="78"/>
        <v>-0.005195</v>
      </c>
      <c r="D894" s="151">
        <f t="shared" si="79"/>
        <v>0.994805</v>
      </c>
      <c r="E894" s="153">
        <f t="shared" si="81"/>
        <v>-0.0065961564915713</v>
      </c>
      <c r="F894" s="153">
        <f t="shared" si="82"/>
        <v>-0.00205304647050519</v>
      </c>
      <c r="G894" s="153">
        <f t="shared" si="83"/>
        <v>0.00580437003640766</v>
      </c>
      <c r="I894" s="71">
        <v>893</v>
      </c>
      <c r="J894" s="73">
        <f t="shared" si="80"/>
        <v>0.107</v>
      </c>
      <c r="K894" s="145">
        <v>0.012097</v>
      </c>
      <c r="L894" s="145">
        <v>0.0296227300222613</v>
      </c>
      <c r="M894" s="145">
        <v>0.0384348988776142</v>
      </c>
      <c r="N894" s="145">
        <v>0.0554089874039354</v>
      </c>
    </row>
    <row r="895" spans="1:14">
      <c r="A895" s="150">
        <v>43004</v>
      </c>
      <c r="B895" s="151">
        <v>0.0783</v>
      </c>
      <c r="C895" s="152">
        <f t="shared" si="78"/>
        <v>0.000783</v>
      </c>
      <c r="D895" s="151">
        <f t="shared" si="79"/>
        <v>1.000783</v>
      </c>
      <c r="E895" s="153">
        <f t="shared" si="81"/>
        <v>-0.00295780723104999</v>
      </c>
      <c r="F895" s="153">
        <f t="shared" si="82"/>
        <v>-0.00446929861872847</v>
      </c>
      <c r="G895" s="153">
        <f t="shared" si="83"/>
        <v>-0.00570846571252481</v>
      </c>
      <c r="I895" s="71">
        <v>894</v>
      </c>
      <c r="J895" s="73">
        <f t="shared" si="80"/>
        <v>0.106</v>
      </c>
      <c r="K895" s="145">
        <v>0.012162</v>
      </c>
      <c r="L895" s="145">
        <v>0.0296362534611894</v>
      </c>
      <c r="M895" s="145">
        <v>0.0387017652763741</v>
      </c>
      <c r="N895" s="145">
        <v>0.0556482288405624</v>
      </c>
    </row>
    <row r="896" spans="1:14">
      <c r="A896" s="150">
        <v>43005</v>
      </c>
      <c r="B896" s="151">
        <v>0.011</v>
      </c>
      <c r="C896" s="152">
        <f t="shared" si="78"/>
        <v>0.00011</v>
      </c>
      <c r="D896" s="151">
        <f t="shared" si="79"/>
        <v>1.00011</v>
      </c>
      <c r="E896" s="153">
        <f t="shared" si="81"/>
        <v>-0.00552625039752497</v>
      </c>
      <c r="F896" s="153">
        <f t="shared" si="82"/>
        <v>-0.00557001153753556</v>
      </c>
      <c r="G896" s="153">
        <f t="shared" si="83"/>
        <v>-0.00347949452861551</v>
      </c>
      <c r="I896" s="71">
        <v>895</v>
      </c>
      <c r="J896" s="73">
        <f t="shared" si="80"/>
        <v>0.105</v>
      </c>
      <c r="K896" s="145">
        <v>0.01225</v>
      </c>
      <c r="L896" s="145">
        <v>0.0297338357253387</v>
      </c>
      <c r="M896" s="145">
        <v>0.0389469351781251</v>
      </c>
      <c r="N896" s="145">
        <v>0.0558805997192868</v>
      </c>
    </row>
    <row r="897" spans="1:14">
      <c r="A897" s="150">
        <v>43006</v>
      </c>
      <c r="B897" s="151">
        <v>0.035</v>
      </c>
      <c r="C897" s="152">
        <f t="shared" si="78"/>
        <v>0.00035</v>
      </c>
      <c r="D897" s="151">
        <f t="shared" si="79"/>
        <v>1.00035</v>
      </c>
      <c r="E897" s="153">
        <f t="shared" si="81"/>
        <v>-0.00398096971075645</v>
      </c>
      <c r="F897" s="153">
        <f t="shared" si="82"/>
        <v>-0.00193633545790073</v>
      </c>
      <c r="G897" s="153">
        <f t="shared" si="83"/>
        <v>-0.00306890262366344</v>
      </c>
      <c r="I897" s="71">
        <v>896</v>
      </c>
      <c r="J897" s="73">
        <f t="shared" si="80"/>
        <v>0.104</v>
      </c>
      <c r="K897" s="145">
        <v>0.012371</v>
      </c>
      <c r="L897" s="145">
        <v>0.0298221292962377</v>
      </c>
      <c r="M897" s="145">
        <v>0.0389732528582925</v>
      </c>
      <c r="N897" s="145">
        <v>0.0577071376358627</v>
      </c>
    </row>
    <row r="898" spans="1:14">
      <c r="A898" s="150">
        <v>43007</v>
      </c>
      <c r="B898" s="151">
        <v>0.3653</v>
      </c>
      <c r="C898" s="152">
        <f t="shared" si="78"/>
        <v>0.003653</v>
      </c>
      <c r="D898" s="151">
        <f t="shared" si="79"/>
        <v>1.003653</v>
      </c>
      <c r="E898" s="153">
        <f t="shared" si="81"/>
        <v>-0.000319519542059443</v>
      </c>
      <c r="F898" s="153">
        <f t="shared" si="82"/>
        <v>0.00135911541827483</v>
      </c>
      <c r="G898" s="153">
        <f t="shared" si="83"/>
        <v>0.00376888681065735</v>
      </c>
      <c r="I898" s="71">
        <v>897</v>
      </c>
      <c r="J898" s="73">
        <f t="shared" si="80"/>
        <v>0.103</v>
      </c>
      <c r="K898" s="145">
        <v>0.012475</v>
      </c>
      <c r="L898" s="145">
        <v>0.0298584288294377</v>
      </c>
      <c r="M898" s="145">
        <v>0.0390502959134376</v>
      </c>
      <c r="N898" s="145">
        <v>0.0580245093735186</v>
      </c>
    </row>
    <row r="899" spans="1:14">
      <c r="A899" s="150">
        <v>43017</v>
      </c>
      <c r="B899" s="151">
        <v>1.1914</v>
      </c>
      <c r="C899" s="152">
        <f t="shared" ref="C899:C962" si="84">B899/100</f>
        <v>0.011914</v>
      </c>
      <c r="D899" s="151">
        <f t="shared" ref="D899:D962" si="85">C899+1</f>
        <v>1.011914</v>
      </c>
      <c r="E899" s="153">
        <f t="shared" si="81"/>
        <v>0.0168733306548685</v>
      </c>
      <c r="F899" s="153">
        <f t="shared" si="82"/>
        <v>0.0101658750337636</v>
      </c>
      <c r="G899" s="153">
        <f t="shared" si="83"/>
        <v>0.0134879808903521</v>
      </c>
      <c r="I899" s="71">
        <v>898</v>
      </c>
      <c r="J899" s="73">
        <f t="shared" ref="J899:J962" si="86">1-I899/COUNT($I$2:$I$2000)</f>
        <v>0.102</v>
      </c>
      <c r="K899" s="145">
        <v>0.012479</v>
      </c>
      <c r="L899" s="145">
        <v>0.0298716674442352</v>
      </c>
      <c r="M899" s="145">
        <v>0.0391170492651527</v>
      </c>
      <c r="N899" s="145">
        <v>0.0583678984758216</v>
      </c>
    </row>
    <row r="900" spans="1:14">
      <c r="A900" s="150">
        <v>43018</v>
      </c>
      <c r="B900" s="151">
        <v>0.1972</v>
      </c>
      <c r="C900" s="152">
        <f t="shared" si="84"/>
        <v>0.001972</v>
      </c>
      <c r="D900" s="151">
        <f t="shared" si="85"/>
        <v>1.001972</v>
      </c>
      <c r="E900" s="153">
        <f t="shared" si="81"/>
        <v>0.0180814470898487</v>
      </c>
      <c r="F900" s="153">
        <f t="shared" si="82"/>
        <v>0.0150701584238486</v>
      </c>
      <c r="G900" s="153">
        <f t="shared" si="83"/>
        <v>0.0115052943501062</v>
      </c>
      <c r="I900" s="71">
        <v>899</v>
      </c>
      <c r="J900" s="73">
        <f t="shared" si="86"/>
        <v>0.101</v>
      </c>
      <c r="K900" s="145">
        <v>0.012556</v>
      </c>
      <c r="L900" s="145">
        <v>0.0298946516499083</v>
      </c>
      <c r="M900" s="145">
        <v>0.0394911349550486</v>
      </c>
      <c r="N900" s="145">
        <v>0.0585065624395236</v>
      </c>
    </row>
    <row r="901" spans="1:14">
      <c r="A901" s="150">
        <v>43019</v>
      </c>
      <c r="B901" s="151">
        <v>0.3297</v>
      </c>
      <c r="C901" s="152">
        <f t="shared" si="84"/>
        <v>0.003297</v>
      </c>
      <c r="D901" s="151">
        <f t="shared" si="85"/>
        <v>1.003297</v>
      </c>
      <c r="E901" s="153">
        <f t="shared" si="81"/>
        <v>0.0213257157921669</v>
      </c>
      <c r="F901" s="153">
        <f t="shared" si="82"/>
        <v>0.0156816141492679</v>
      </c>
      <c r="G901" s="153">
        <f t="shared" si="83"/>
        <v>0.0118330594528846</v>
      </c>
      <c r="I901" s="71">
        <v>900</v>
      </c>
      <c r="J901" s="73">
        <f t="shared" si="86"/>
        <v>0.1</v>
      </c>
      <c r="K901" s="145">
        <v>0.012578</v>
      </c>
      <c r="L901" s="145">
        <v>0.0303853845096369</v>
      </c>
      <c r="M901" s="145">
        <v>0.0396829046314351</v>
      </c>
      <c r="N901" s="145">
        <v>0.0586803613626798</v>
      </c>
    </row>
    <row r="902" spans="1:14">
      <c r="A902" s="150">
        <v>43020</v>
      </c>
      <c r="B902" s="151">
        <v>0.2631</v>
      </c>
      <c r="C902" s="152">
        <f t="shared" si="84"/>
        <v>0.002631</v>
      </c>
      <c r="D902" s="151">
        <f t="shared" si="85"/>
        <v>1.002631</v>
      </c>
      <c r="E902" s="153">
        <f t="shared" si="81"/>
        <v>0.0236545446597851</v>
      </c>
      <c r="F902" s="153">
        <f t="shared" si="82"/>
        <v>0.019579406923216</v>
      </c>
      <c r="G902" s="153">
        <f t="shared" si="83"/>
        <v>0.016497692686898</v>
      </c>
      <c r="I902" s="71">
        <v>901</v>
      </c>
      <c r="J902" s="73">
        <f t="shared" si="86"/>
        <v>0.099</v>
      </c>
      <c r="K902" s="145">
        <v>0.012666</v>
      </c>
      <c r="L902" s="145">
        <v>0.0304536347448814</v>
      </c>
      <c r="M902" s="145">
        <v>0.0399465713242719</v>
      </c>
      <c r="N902" s="145">
        <v>0.0589578124172276</v>
      </c>
    </row>
    <row r="903" spans="1:14">
      <c r="A903" s="150">
        <v>43021</v>
      </c>
      <c r="B903" s="151">
        <v>0.2057</v>
      </c>
      <c r="C903" s="152">
        <f t="shared" si="84"/>
        <v>0.002057</v>
      </c>
      <c r="D903" s="151">
        <f t="shared" si="85"/>
        <v>1.002057</v>
      </c>
      <c r="E903" s="153">
        <f t="shared" ref="E903:E966" si="87">PRODUCT(D899:D903)-1</f>
        <v>0.0220267383828379</v>
      </c>
      <c r="F903" s="153">
        <f t="shared" si="82"/>
        <v>0.0217001808674171</v>
      </c>
      <c r="G903" s="153">
        <f t="shared" si="83"/>
        <v>0.0237956531325874</v>
      </c>
      <c r="I903" s="71">
        <v>902</v>
      </c>
      <c r="J903" s="73">
        <f t="shared" si="86"/>
        <v>0.098</v>
      </c>
      <c r="K903" s="145">
        <v>0.01281</v>
      </c>
      <c r="L903" s="145">
        <v>0.0306113262210228</v>
      </c>
      <c r="M903" s="145">
        <v>0.0400652087052973</v>
      </c>
      <c r="N903" s="145">
        <v>0.0597951405557682</v>
      </c>
    </row>
    <row r="904" spans="1:14">
      <c r="A904" s="150">
        <v>43024</v>
      </c>
      <c r="B904" s="151">
        <v>-0.1927</v>
      </c>
      <c r="C904" s="152">
        <f t="shared" si="84"/>
        <v>-0.001927</v>
      </c>
      <c r="D904" s="151">
        <f t="shared" si="85"/>
        <v>0.998073</v>
      </c>
      <c r="E904" s="153">
        <f t="shared" si="87"/>
        <v>0.00804741594441238</v>
      </c>
      <c r="F904" s="153">
        <f t="shared" si="82"/>
        <v>0.0250565333094281</v>
      </c>
      <c r="G904" s="153">
        <f t="shared" si="83"/>
        <v>0.0228599789276334</v>
      </c>
      <c r="I904" s="71">
        <v>903</v>
      </c>
      <c r="J904" s="73">
        <f t="shared" si="86"/>
        <v>0.097</v>
      </c>
      <c r="K904" s="145">
        <v>0.012826</v>
      </c>
      <c r="L904" s="145">
        <v>0.0313417296699043</v>
      </c>
      <c r="M904" s="145">
        <v>0.0401798723592195</v>
      </c>
      <c r="N904" s="145">
        <v>0.060189578399872</v>
      </c>
    </row>
    <row r="905" spans="1:14">
      <c r="A905" s="150">
        <v>43025</v>
      </c>
      <c r="B905" s="151">
        <v>-0.0096</v>
      </c>
      <c r="C905" s="152">
        <f t="shared" si="84"/>
        <v>-9.6e-5</v>
      </c>
      <c r="D905" s="151">
        <f t="shared" si="85"/>
        <v>0.999904</v>
      </c>
      <c r="E905" s="153">
        <f t="shared" si="87"/>
        <v>0.00596687671160634</v>
      </c>
      <c r="F905" s="153">
        <f t="shared" si="82"/>
        <v>0.0241562135670077</v>
      </c>
      <c r="G905" s="153">
        <f t="shared" si="83"/>
        <v>0.0228538412153663</v>
      </c>
      <c r="I905" s="71">
        <v>904</v>
      </c>
      <c r="J905" s="73">
        <f t="shared" si="86"/>
        <v>0.096</v>
      </c>
      <c r="K905" s="145">
        <v>0.012876</v>
      </c>
      <c r="L905" s="145">
        <v>0.0314740751357487</v>
      </c>
      <c r="M905" s="145">
        <v>0.0403167788535543</v>
      </c>
      <c r="N905" s="145">
        <v>0.0605399324723841</v>
      </c>
    </row>
    <row r="906" spans="1:14">
      <c r="A906" s="150">
        <v>43026</v>
      </c>
      <c r="B906" s="151">
        <v>0.7946</v>
      </c>
      <c r="C906" s="152">
        <f t="shared" si="84"/>
        <v>0.007946</v>
      </c>
      <c r="D906" s="151">
        <f t="shared" si="85"/>
        <v>1.007946</v>
      </c>
      <c r="E906" s="153">
        <f t="shared" si="87"/>
        <v>0.0106282481797084</v>
      </c>
      <c r="F906" s="153">
        <f t="shared" si="82"/>
        <v>0.0321806189719243</v>
      </c>
      <c r="G906" s="153">
        <f t="shared" si="83"/>
        <v>0.0276805279817858</v>
      </c>
      <c r="I906" s="71">
        <v>905</v>
      </c>
      <c r="J906" s="73">
        <f t="shared" si="86"/>
        <v>0.095</v>
      </c>
      <c r="K906" s="145">
        <v>0.012923</v>
      </c>
      <c r="L906" s="145">
        <v>0.0320789642524364</v>
      </c>
      <c r="M906" s="145">
        <v>0.0405309744796782</v>
      </c>
      <c r="N906" s="145">
        <v>0.0608231838401021</v>
      </c>
    </row>
    <row r="907" spans="1:14">
      <c r="A907" s="150">
        <v>43027</v>
      </c>
      <c r="B907" s="151">
        <v>-0.3274</v>
      </c>
      <c r="C907" s="152">
        <f t="shared" si="84"/>
        <v>-0.003274</v>
      </c>
      <c r="D907" s="151">
        <f t="shared" si="85"/>
        <v>0.996726</v>
      </c>
      <c r="E907" s="153">
        <f t="shared" si="87"/>
        <v>0.00467614834886176</v>
      </c>
      <c r="F907" s="153">
        <f t="shared" si="82"/>
        <v>0.0284413051686008</v>
      </c>
      <c r="G907" s="153">
        <f t="shared" si="83"/>
        <v>0.0230708247394655</v>
      </c>
      <c r="I907" s="71">
        <v>906</v>
      </c>
      <c r="J907" s="73">
        <f t="shared" si="86"/>
        <v>0.094</v>
      </c>
      <c r="K907" s="145">
        <v>0.012977</v>
      </c>
      <c r="L907" s="145">
        <v>0.0321994200507478</v>
      </c>
      <c r="M907" s="145">
        <v>0.0405443397923639</v>
      </c>
      <c r="N907" s="145">
        <v>0.0611381271290281</v>
      </c>
    </row>
    <row r="908" spans="1:14">
      <c r="A908" s="150">
        <v>43028</v>
      </c>
      <c r="B908" s="151">
        <v>-0.1119</v>
      </c>
      <c r="C908" s="152">
        <f t="shared" si="84"/>
        <v>-0.001119</v>
      </c>
      <c r="D908" s="151">
        <f t="shared" si="85"/>
        <v>0.998881</v>
      </c>
      <c r="E908" s="153">
        <f t="shared" si="87"/>
        <v>0.00149184700956084</v>
      </c>
      <c r="F908" s="153">
        <f t="shared" ref="F908:F971" si="88">PRODUCT(D899:D908)-1</f>
        <v>0.0235514459161854</v>
      </c>
      <c r="G908" s="153">
        <f t="shared" si="83"/>
        <v>0.0253013003673919</v>
      </c>
      <c r="I908" s="71">
        <v>907</v>
      </c>
      <c r="J908" s="73">
        <f t="shared" si="86"/>
        <v>0.093</v>
      </c>
      <c r="K908" s="145">
        <v>0.013129</v>
      </c>
      <c r="L908" s="145">
        <v>0.0323849638710338</v>
      </c>
      <c r="M908" s="145">
        <v>0.0406324817145445</v>
      </c>
      <c r="N908" s="145">
        <v>0.0621050436639763</v>
      </c>
    </row>
    <row r="909" spans="1:14">
      <c r="A909" s="150">
        <v>43031</v>
      </c>
      <c r="B909" s="151">
        <v>0.1005</v>
      </c>
      <c r="C909" s="152">
        <f t="shared" si="84"/>
        <v>0.001005</v>
      </c>
      <c r="D909" s="151">
        <f t="shared" si="85"/>
        <v>1.001005</v>
      </c>
      <c r="E909" s="153">
        <f t="shared" si="87"/>
        <v>0.00443389042264974</v>
      </c>
      <c r="F909" s="153">
        <f t="shared" si="88"/>
        <v>0.0125169877275451</v>
      </c>
      <c r="G909" s="153">
        <f t="shared" si="83"/>
        <v>0.0259726377510476</v>
      </c>
      <c r="I909" s="71">
        <v>908</v>
      </c>
      <c r="J909" s="73">
        <f t="shared" si="86"/>
        <v>0.092</v>
      </c>
      <c r="K909" s="145">
        <v>0.013168</v>
      </c>
      <c r="L909" s="145">
        <v>0.032419624290835</v>
      </c>
      <c r="M909" s="145">
        <v>0.0406877863141735</v>
      </c>
      <c r="N909" s="145">
        <v>0.0632448264587493</v>
      </c>
    </row>
    <row r="910" spans="1:14">
      <c r="A910" s="150">
        <v>43032</v>
      </c>
      <c r="B910" s="151">
        <v>0.7275</v>
      </c>
      <c r="C910" s="152">
        <f t="shared" si="84"/>
        <v>0.007275</v>
      </c>
      <c r="D910" s="151">
        <f t="shared" si="85"/>
        <v>1.007275</v>
      </c>
      <c r="E910" s="153">
        <f t="shared" si="87"/>
        <v>0.0118382834506858</v>
      </c>
      <c r="F910" s="153">
        <f t="shared" si="88"/>
        <v>0.0178757977401194</v>
      </c>
      <c r="G910" s="153">
        <f t="shared" si="83"/>
        <v>0.0302510524365527</v>
      </c>
      <c r="I910" s="71">
        <v>909</v>
      </c>
      <c r="J910" s="73">
        <f t="shared" si="86"/>
        <v>0.091</v>
      </c>
      <c r="K910" s="145">
        <v>0.013175</v>
      </c>
      <c r="L910" s="145">
        <v>0.0326530598886747</v>
      </c>
      <c r="M910" s="145">
        <v>0.0408555251104441</v>
      </c>
      <c r="N910" s="145">
        <v>0.0632677040995731</v>
      </c>
    </row>
    <row r="911" spans="1:14">
      <c r="A911" s="150">
        <v>43033</v>
      </c>
      <c r="B911" s="151">
        <v>0.4433</v>
      </c>
      <c r="C911" s="152">
        <f t="shared" si="84"/>
        <v>0.004433</v>
      </c>
      <c r="D911" s="151">
        <f t="shared" si="85"/>
        <v>1.004433</v>
      </c>
      <c r="E911" s="153">
        <f t="shared" si="87"/>
        <v>0.00831171765275407</v>
      </c>
      <c r="F911" s="153">
        <f t="shared" si="88"/>
        <v>0.0190283048304754</v>
      </c>
      <c r="G911" s="153">
        <f t="shared" si="83"/>
        <v>0.0377955909023027</v>
      </c>
      <c r="I911" s="71">
        <v>910</v>
      </c>
      <c r="J911" s="73">
        <f t="shared" si="86"/>
        <v>0.09</v>
      </c>
      <c r="K911" s="145">
        <v>0.013216</v>
      </c>
      <c r="L911" s="145">
        <v>0.0328109622356785</v>
      </c>
      <c r="M911" s="145">
        <v>0.0408700466307039</v>
      </c>
      <c r="N911" s="145">
        <v>0.063836776094655</v>
      </c>
    </row>
    <row r="912" spans="1:14">
      <c r="A912" s="150">
        <v>43034</v>
      </c>
      <c r="B912" s="151">
        <v>0.4181</v>
      </c>
      <c r="C912" s="152">
        <f t="shared" si="84"/>
        <v>0.004181</v>
      </c>
      <c r="D912" s="151">
        <f t="shared" si="85"/>
        <v>1.004181</v>
      </c>
      <c r="E912" s="153">
        <f t="shared" si="87"/>
        <v>0.0158533728870924</v>
      </c>
      <c r="F912" s="153">
        <f t="shared" si="88"/>
        <v>0.0206036539594041</v>
      </c>
      <c r="G912" s="153">
        <f t="shared" si="83"/>
        <v>0.0393356832728113</v>
      </c>
      <c r="I912" s="71">
        <v>911</v>
      </c>
      <c r="J912" s="73">
        <f t="shared" si="86"/>
        <v>0.089</v>
      </c>
      <c r="K912" s="145">
        <v>0.013219</v>
      </c>
      <c r="L912" s="145">
        <v>0.033092266306985</v>
      </c>
      <c r="M912" s="145">
        <v>0.040951953427786</v>
      </c>
      <c r="N912" s="145">
        <v>0.0645008919913319</v>
      </c>
    </row>
    <row r="913" spans="1:14">
      <c r="A913" s="150">
        <v>43035</v>
      </c>
      <c r="B913" s="151">
        <v>0.711</v>
      </c>
      <c r="C913" s="152">
        <f t="shared" si="84"/>
        <v>0.00711</v>
      </c>
      <c r="D913" s="151">
        <f t="shared" si="85"/>
        <v>1.00711</v>
      </c>
      <c r="E913" s="153">
        <f t="shared" si="87"/>
        <v>0.0242221950045296</v>
      </c>
      <c r="F913" s="153">
        <f t="shared" si="88"/>
        <v>0.0257501778232729</v>
      </c>
      <c r="G913" s="153">
        <f t="shared" si="83"/>
        <v>0.0479850379965525</v>
      </c>
      <c r="I913" s="71">
        <v>912</v>
      </c>
      <c r="J913" s="73">
        <f t="shared" si="86"/>
        <v>0.088</v>
      </c>
      <c r="K913" s="145">
        <v>0.013257</v>
      </c>
      <c r="L913" s="145">
        <v>0.0331210755576175</v>
      </c>
      <c r="M913" s="145">
        <v>0.0412466528341726</v>
      </c>
      <c r="N913" s="145">
        <v>0.0648351829967111</v>
      </c>
    </row>
    <row r="914" spans="1:14">
      <c r="A914" s="150">
        <v>43038</v>
      </c>
      <c r="B914" s="151">
        <v>-0.3045</v>
      </c>
      <c r="C914" s="152">
        <f t="shared" si="84"/>
        <v>-0.003045</v>
      </c>
      <c r="D914" s="151">
        <f t="shared" si="85"/>
        <v>0.996955</v>
      </c>
      <c r="E914" s="153">
        <f t="shared" si="87"/>
        <v>0.0200782597696725</v>
      </c>
      <c r="F914" s="153">
        <f t="shared" si="88"/>
        <v>0.0246011749960184</v>
      </c>
      <c r="G914" s="153">
        <f t="shared" si="83"/>
        <v>0.0448179543688036</v>
      </c>
      <c r="I914" s="71">
        <v>913</v>
      </c>
      <c r="J914" s="73">
        <f t="shared" si="86"/>
        <v>0.087</v>
      </c>
      <c r="K914" s="145">
        <v>0.013289</v>
      </c>
      <c r="L914" s="145">
        <v>0.033275727817355</v>
      </c>
      <c r="M914" s="145">
        <v>0.0416172704231188</v>
      </c>
      <c r="N914" s="145">
        <v>0.0652106791663185</v>
      </c>
    </row>
    <row r="915" spans="1:14">
      <c r="A915" s="150">
        <v>43039</v>
      </c>
      <c r="B915" s="151">
        <v>-0.0749</v>
      </c>
      <c r="C915" s="152">
        <f t="shared" si="84"/>
        <v>-0.000749</v>
      </c>
      <c r="D915" s="151">
        <f t="shared" si="85"/>
        <v>0.999251</v>
      </c>
      <c r="E915" s="153">
        <f t="shared" si="87"/>
        <v>0.0119522684004914</v>
      </c>
      <c r="F915" s="153">
        <f t="shared" si="88"/>
        <v>0.0239320461923809</v>
      </c>
      <c r="G915" s="153">
        <f t="shared" si="83"/>
        <v>0.0494874731439643</v>
      </c>
      <c r="I915" s="71">
        <v>914</v>
      </c>
      <c r="J915" s="73">
        <f t="shared" si="86"/>
        <v>0.086</v>
      </c>
      <c r="K915" s="145">
        <v>0.01334</v>
      </c>
      <c r="L915" s="145">
        <v>0.0333192443258574</v>
      </c>
      <c r="M915" s="145">
        <v>0.0416348632301651</v>
      </c>
      <c r="N915" s="145">
        <v>0.0652292886994832</v>
      </c>
    </row>
    <row r="916" spans="1:14">
      <c r="A916" s="150">
        <v>43040</v>
      </c>
      <c r="B916" s="151">
        <v>-0.252</v>
      </c>
      <c r="C916" s="152">
        <f t="shared" si="84"/>
        <v>-0.00252</v>
      </c>
      <c r="D916" s="151">
        <f t="shared" si="85"/>
        <v>0.99748</v>
      </c>
      <c r="E916" s="153">
        <f t="shared" si="87"/>
        <v>0.00494721766819906</v>
      </c>
      <c r="F916" s="153">
        <f t="shared" si="88"/>
        <v>0.0133000551973781</v>
      </c>
      <c r="G916" s="153">
        <f t="shared" si="83"/>
        <v>0.0460237281325142</v>
      </c>
      <c r="I916" s="71">
        <v>915</v>
      </c>
      <c r="J916" s="73">
        <f t="shared" si="86"/>
        <v>0.085</v>
      </c>
      <c r="K916" s="145">
        <v>0.013359</v>
      </c>
      <c r="L916" s="145">
        <v>0.0333713172630301</v>
      </c>
      <c r="M916" s="145">
        <v>0.0416810534399088</v>
      </c>
      <c r="N916" s="145">
        <v>0.0653906896180372</v>
      </c>
    </row>
    <row r="917" spans="1:14">
      <c r="A917" s="150">
        <v>43041</v>
      </c>
      <c r="B917" s="151">
        <v>0.0128</v>
      </c>
      <c r="C917" s="152">
        <f t="shared" si="84"/>
        <v>0.000128</v>
      </c>
      <c r="D917" s="151">
        <f t="shared" si="85"/>
        <v>1.000128</v>
      </c>
      <c r="E917" s="153">
        <f t="shared" si="87"/>
        <v>0.000891125117942204</v>
      </c>
      <c r="F917" s="153">
        <f t="shared" si="88"/>
        <v>0.0167586253438186</v>
      </c>
      <c r="G917" s="153">
        <f t="shared" si="83"/>
        <v>0.0460425544887213</v>
      </c>
      <c r="I917" s="71">
        <v>916</v>
      </c>
      <c r="J917" s="73">
        <f t="shared" si="86"/>
        <v>0.084</v>
      </c>
      <c r="K917" s="145">
        <v>0.01354</v>
      </c>
      <c r="L917" s="145">
        <v>0.0335780034017035</v>
      </c>
      <c r="M917" s="145">
        <v>0.0417188065472511</v>
      </c>
      <c r="N917" s="145">
        <v>0.0659504327140772</v>
      </c>
    </row>
    <row r="918" spans="1:14">
      <c r="A918" s="150">
        <v>43042</v>
      </c>
      <c r="B918" s="151">
        <v>-0.111</v>
      </c>
      <c r="C918" s="152">
        <f t="shared" si="84"/>
        <v>-0.00111</v>
      </c>
      <c r="D918" s="151">
        <f t="shared" si="85"/>
        <v>0.99889</v>
      </c>
      <c r="E918" s="153">
        <f t="shared" si="87"/>
        <v>-0.00727811662175781</v>
      </c>
      <c r="F918" s="153">
        <f t="shared" si="88"/>
        <v>0.0167677864226941</v>
      </c>
      <c r="G918" s="153">
        <f t="shared" si="83"/>
        <v>0.044515866699893</v>
      </c>
      <c r="I918" s="71">
        <v>917</v>
      </c>
      <c r="J918" s="73">
        <f t="shared" si="86"/>
        <v>0.083</v>
      </c>
      <c r="K918" s="145">
        <v>0.013552</v>
      </c>
      <c r="L918" s="145">
        <v>0.0339053330213916</v>
      </c>
      <c r="M918" s="145">
        <v>0.0418541577909044</v>
      </c>
      <c r="N918" s="145">
        <v>0.0660670996981765</v>
      </c>
    </row>
    <row r="919" spans="1:14">
      <c r="A919" s="150">
        <v>43045</v>
      </c>
      <c r="B919" s="151">
        <v>0.7061</v>
      </c>
      <c r="C919" s="152">
        <f t="shared" si="84"/>
        <v>0.007061</v>
      </c>
      <c r="D919" s="151">
        <f t="shared" si="85"/>
        <v>1.007061</v>
      </c>
      <c r="E919" s="153">
        <f t="shared" si="87"/>
        <v>0.00278497283907098</v>
      </c>
      <c r="F919" s="153">
        <f t="shared" si="88"/>
        <v>0.022919150016858</v>
      </c>
      <c r="G919" s="153">
        <f t="shared" ref="G919:G982" si="89">PRODUCT(D899:D919)-1</f>
        <v>0.0480626204820402</v>
      </c>
      <c r="I919" s="71">
        <v>918</v>
      </c>
      <c r="J919" s="73">
        <f t="shared" si="86"/>
        <v>0.082</v>
      </c>
      <c r="K919" s="145">
        <v>0.013606</v>
      </c>
      <c r="L919" s="145">
        <v>0.0339826711300568</v>
      </c>
      <c r="M919" s="145">
        <v>0.0420705666060348</v>
      </c>
      <c r="N919" s="145">
        <v>0.0660706572225054</v>
      </c>
    </row>
    <row r="920" spans="1:14">
      <c r="A920" s="150">
        <v>43046</v>
      </c>
      <c r="B920" s="151">
        <v>0.8296</v>
      </c>
      <c r="C920" s="152">
        <f t="shared" si="84"/>
        <v>0.008296</v>
      </c>
      <c r="D920" s="151">
        <f t="shared" si="85"/>
        <v>1.008296</v>
      </c>
      <c r="E920" s="153">
        <f t="shared" si="87"/>
        <v>0.0118619615829696</v>
      </c>
      <c r="F920" s="153">
        <f t="shared" si="88"/>
        <v>0.023956007332057</v>
      </c>
      <c r="G920" s="153">
        <f t="shared" si="89"/>
        <v>0.0443153746084741</v>
      </c>
      <c r="I920" s="71">
        <v>919</v>
      </c>
      <c r="J920" s="73">
        <f t="shared" si="86"/>
        <v>0.081</v>
      </c>
      <c r="K920" s="145">
        <v>0.013845</v>
      </c>
      <c r="L920" s="145">
        <v>0.0344770489724182</v>
      </c>
      <c r="M920" s="145">
        <v>0.0424108995459227</v>
      </c>
      <c r="N920" s="145">
        <v>0.0663206786468493</v>
      </c>
    </row>
    <row r="921" spans="1:14">
      <c r="A921" s="150">
        <v>43047</v>
      </c>
      <c r="B921" s="151">
        <v>-0.1539</v>
      </c>
      <c r="C921" s="152">
        <f t="shared" si="84"/>
        <v>-0.001539</v>
      </c>
      <c r="D921" s="151">
        <f t="shared" si="85"/>
        <v>0.998461</v>
      </c>
      <c r="E921" s="153">
        <f t="shared" si="87"/>
        <v>0.0128571059310396</v>
      </c>
      <c r="F921" s="153">
        <f t="shared" si="88"/>
        <v>0.0178679305008627</v>
      </c>
      <c r="G921" s="153">
        <f t="shared" si="89"/>
        <v>0.0406559996157092</v>
      </c>
      <c r="I921" s="71">
        <v>920</v>
      </c>
      <c r="J921" s="73">
        <f t="shared" si="86"/>
        <v>0.08</v>
      </c>
      <c r="K921" s="145">
        <v>0.013928</v>
      </c>
      <c r="L921" s="145">
        <v>0.0344963883820022</v>
      </c>
      <c r="M921" s="145">
        <v>0.0429991983581244</v>
      </c>
      <c r="N921" s="145">
        <v>0.0665280694642358</v>
      </c>
    </row>
    <row r="922" spans="1:14">
      <c r="A922" s="150">
        <v>43048</v>
      </c>
      <c r="B922" s="151">
        <v>0.6891</v>
      </c>
      <c r="C922" s="152">
        <f t="shared" si="84"/>
        <v>0.006891</v>
      </c>
      <c r="D922" s="151">
        <f t="shared" si="85"/>
        <v>1.006891</v>
      </c>
      <c r="E922" s="153">
        <f t="shared" si="87"/>
        <v>0.0197061818567328</v>
      </c>
      <c r="F922" s="153">
        <f t="shared" si="88"/>
        <v>0.0206148676483064</v>
      </c>
      <c r="G922" s="153">
        <f t="shared" si="89"/>
        <v>0.0443838266326537</v>
      </c>
      <c r="I922" s="71">
        <v>921</v>
      </c>
      <c r="J922" s="73">
        <f t="shared" si="86"/>
        <v>0.079</v>
      </c>
      <c r="K922" s="145">
        <v>0.014006</v>
      </c>
      <c r="L922" s="145">
        <v>0.0346026508141191</v>
      </c>
      <c r="M922" s="145">
        <v>0.0432339140244216</v>
      </c>
      <c r="N922" s="145">
        <v>0.0667070893985007</v>
      </c>
    </row>
    <row r="923" spans="1:14">
      <c r="A923" s="150">
        <v>43049</v>
      </c>
      <c r="B923" s="151">
        <v>0.8835</v>
      </c>
      <c r="C923" s="152">
        <f t="shared" si="84"/>
        <v>0.008835</v>
      </c>
      <c r="D923" s="151">
        <f t="shared" si="85"/>
        <v>1.008835</v>
      </c>
      <c r="E923" s="153">
        <f t="shared" si="87"/>
        <v>0.0298584288294377</v>
      </c>
      <c r="F923" s="153">
        <f t="shared" si="88"/>
        <v>0.0223629990805168</v>
      </c>
      <c r="G923" s="153">
        <f t="shared" si="89"/>
        <v>0.0508461814375907</v>
      </c>
      <c r="I923" s="71">
        <v>922</v>
      </c>
      <c r="J923" s="73">
        <f t="shared" si="86"/>
        <v>0.078</v>
      </c>
      <c r="K923" s="145">
        <v>0.014028</v>
      </c>
      <c r="L923" s="145">
        <v>0.0349847916556678</v>
      </c>
      <c r="M923" s="145">
        <v>0.043269028943538</v>
      </c>
      <c r="N923" s="145">
        <v>0.0667962687436838</v>
      </c>
    </row>
    <row r="924" spans="1:14">
      <c r="A924" s="150">
        <v>43052</v>
      </c>
      <c r="B924" s="151">
        <v>0.3931</v>
      </c>
      <c r="C924" s="152">
        <f t="shared" si="84"/>
        <v>0.003931</v>
      </c>
      <c r="D924" s="151">
        <f t="shared" si="85"/>
        <v>1.003931</v>
      </c>
      <c r="E924" s="153">
        <f t="shared" si="87"/>
        <v>0.0266575731888796</v>
      </c>
      <c r="F924" s="153">
        <f t="shared" si="88"/>
        <v>0.0295167866452373</v>
      </c>
      <c r="G924" s="153">
        <f t="shared" si="89"/>
        <v>0.0528114246762628</v>
      </c>
      <c r="I924" s="71">
        <v>923</v>
      </c>
      <c r="J924" s="73">
        <f t="shared" si="86"/>
        <v>0.077</v>
      </c>
      <c r="K924" s="145">
        <v>0.0141</v>
      </c>
      <c r="L924" s="145">
        <v>0.0356395055938854</v>
      </c>
      <c r="M924" s="145">
        <v>0.0435670380901094</v>
      </c>
      <c r="N924" s="145">
        <v>0.0672163644643924</v>
      </c>
    </row>
    <row r="925" spans="1:14">
      <c r="A925" s="150">
        <v>43053</v>
      </c>
      <c r="B925" s="151">
        <v>-0.6958</v>
      </c>
      <c r="C925" s="152">
        <f t="shared" si="84"/>
        <v>-0.006958</v>
      </c>
      <c r="D925" s="151">
        <f t="shared" si="85"/>
        <v>0.993042</v>
      </c>
      <c r="E925" s="153">
        <f t="shared" si="87"/>
        <v>0.0111257902388098</v>
      </c>
      <c r="F925" s="153">
        <f t="shared" si="88"/>
        <v>0.0231197255181725</v>
      </c>
      <c r="G925" s="153">
        <f t="shared" si="89"/>
        <v>0.0475045039625008</v>
      </c>
      <c r="I925" s="71">
        <v>924</v>
      </c>
      <c r="J925" s="73">
        <f t="shared" si="86"/>
        <v>0.076</v>
      </c>
      <c r="K925" s="145">
        <v>0.014294</v>
      </c>
      <c r="L925" s="145">
        <v>0.0356543501088793</v>
      </c>
      <c r="M925" s="145">
        <v>0.0435780015476273</v>
      </c>
      <c r="N925" s="145">
        <v>0.0672563048733483</v>
      </c>
    </row>
    <row r="926" spans="1:14">
      <c r="A926" s="150">
        <v>43054</v>
      </c>
      <c r="B926" s="151">
        <v>-0.6265</v>
      </c>
      <c r="C926" s="152">
        <f t="shared" si="84"/>
        <v>-0.006265</v>
      </c>
      <c r="D926" s="151">
        <f t="shared" si="85"/>
        <v>0.993735</v>
      </c>
      <c r="E926" s="153">
        <f t="shared" si="87"/>
        <v>0.00633984418316191</v>
      </c>
      <c r="F926" s="153">
        <f t="shared" si="88"/>
        <v>0.0192784621624504</v>
      </c>
      <c r="G926" s="153">
        <f t="shared" si="89"/>
        <v>0.0410418282606884</v>
      </c>
      <c r="I926" s="71">
        <v>925</v>
      </c>
      <c r="J926" s="73">
        <f t="shared" si="86"/>
        <v>0.075</v>
      </c>
      <c r="K926" s="145">
        <v>0.014599</v>
      </c>
      <c r="L926" s="145">
        <v>0.035739399461739</v>
      </c>
      <c r="M926" s="145">
        <v>0.0436091412747086</v>
      </c>
      <c r="N926" s="145">
        <v>0.0674531647812824</v>
      </c>
    </row>
    <row r="927" spans="1:14">
      <c r="A927" s="150">
        <v>43055</v>
      </c>
      <c r="B927" s="151">
        <v>0.7694</v>
      </c>
      <c r="C927" s="152">
        <f t="shared" si="84"/>
        <v>0.007694</v>
      </c>
      <c r="D927" s="151">
        <f t="shared" si="85"/>
        <v>1.007694</v>
      </c>
      <c r="E927" s="153">
        <f t="shared" si="87"/>
        <v>0.00714240463397431</v>
      </c>
      <c r="F927" s="153">
        <f t="shared" si="88"/>
        <v>0.0269893360153186</v>
      </c>
      <c r="G927" s="153">
        <f t="shared" si="89"/>
        <v>0.0407815538603529</v>
      </c>
      <c r="I927" s="71">
        <v>926</v>
      </c>
      <c r="J927" s="73">
        <f t="shared" si="86"/>
        <v>0.074</v>
      </c>
      <c r="K927" s="145">
        <v>0.01482</v>
      </c>
      <c r="L927" s="145">
        <v>0.0357644374282751</v>
      </c>
      <c r="M927" s="145">
        <v>0.0442705816237634</v>
      </c>
      <c r="N927" s="145">
        <v>0.0677302083564681</v>
      </c>
    </row>
    <row r="928" spans="1:14">
      <c r="A928" s="150">
        <v>43056</v>
      </c>
      <c r="B928" s="151">
        <v>0.3858</v>
      </c>
      <c r="C928" s="152">
        <f t="shared" si="84"/>
        <v>0.003858</v>
      </c>
      <c r="D928" s="151">
        <f t="shared" si="85"/>
        <v>1.003858</v>
      </c>
      <c r="E928" s="153">
        <f t="shared" si="87"/>
        <v>0.00217375490645377</v>
      </c>
      <c r="F928" s="153">
        <f t="shared" si="88"/>
        <v>0.0320970886420584</v>
      </c>
      <c r="G928" s="153">
        <f t="shared" si="89"/>
        <v>0.0482287901541096</v>
      </c>
      <c r="I928" s="71">
        <v>927</v>
      </c>
      <c r="J928" s="73">
        <f t="shared" si="86"/>
        <v>0.073</v>
      </c>
      <c r="K928" s="145">
        <v>0.01492</v>
      </c>
      <c r="L928" s="145">
        <v>0.0361545320490344</v>
      </c>
      <c r="M928" s="145">
        <v>0.0443573457544091</v>
      </c>
      <c r="N928" s="145">
        <v>0.0680359789554168</v>
      </c>
    </row>
    <row r="929" spans="1:14">
      <c r="A929" s="150">
        <v>43059</v>
      </c>
      <c r="B929" s="151">
        <v>0.5577</v>
      </c>
      <c r="C929" s="152">
        <f t="shared" si="84"/>
        <v>0.005577</v>
      </c>
      <c r="D929" s="151">
        <f t="shared" si="85"/>
        <v>1.005577</v>
      </c>
      <c r="E929" s="153">
        <f t="shared" si="87"/>
        <v>0.00381687380663331</v>
      </c>
      <c r="F929" s="153">
        <f t="shared" si="88"/>
        <v>0.0305761955883659</v>
      </c>
      <c r="G929" s="153">
        <f t="shared" si="89"/>
        <v>0.0552555931255065</v>
      </c>
      <c r="I929" s="71">
        <v>928</v>
      </c>
      <c r="J929" s="73">
        <f t="shared" si="86"/>
        <v>0.072</v>
      </c>
      <c r="K929" s="145">
        <v>0.015287</v>
      </c>
      <c r="L929" s="145">
        <v>0.0362573258819616</v>
      </c>
      <c r="M929" s="145">
        <v>0.0443913385282493</v>
      </c>
      <c r="N929" s="145">
        <v>0.0682686938354331</v>
      </c>
    </row>
    <row r="930" spans="1:14">
      <c r="A930" s="150">
        <v>43060</v>
      </c>
      <c r="B930" s="151">
        <v>1.7826</v>
      </c>
      <c r="C930" s="152">
        <f t="shared" si="84"/>
        <v>0.017826</v>
      </c>
      <c r="D930" s="151">
        <f t="shared" si="85"/>
        <v>1.017826</v>
      </c>
      <c r="E930" s="153">
        <f t="shared" si="87"/>
        <v>0.0288697893937118</v>
      </c>
      <c r="F930" s="153">
        <f t="shared" si="88"/>
        <v>0.0403167788535543</v>
      </c>
      <c r="G930" s="153">
        <f t="shared" si="89"/>
        <v>0.0729882261612702</v>
      </c>
      <c r="I930" s="71">
        <v>929</v>
      </c>
      <c r="J930" s="73">
        <f t="shared" si="86"/>
        <v>0.071</v>
      </c>
      <c r="K930" s="145">
        <v>0.015481</v>
      </c>
      <c r="L930" s="145">
        <v>0.0363645574120546</v>
      </c>
      <c r="M930" s="145">
        <v>0.0445096589209344</v>
      </c>
      <c r="N930" s="145">
        <v>0.068660472133985</v>
      </c>
    </row>
    <row r="931" spans="1:14">
      <c r="A931" s="150">
        <v>43061</v>
      </c>
      <c r="B931" s="151">
        <v>0.2339</v>
      </c>
      <c r="C931" s="152">
        <f t="shared" si="84"/>
        <v>0.002339</v>
      </c>
      <c r="D931" s="151">
        <f t="shared" si="85"/>
        <v>1.002339</v>
      </c>
      <c r="E931" s="153">
        <f t="shared" si="87"/>
        <v>0.0377779949695882</v>
      </c>
      <c r="F931" s="153">
        <f t="shared" si="88"/>
        <v>0.0443573457544091</v>
      </c>
      <c r="G931" s="153">
        <f t="shared" si="89"/>
        <v>0.0677302083564681</v>
      </c>
      <c r="I931" s="71">
        <v>930</v>
      </c>
      <c r="J931" s="73">
        <f t="shared" si="86"/>
        <v>0.07</v>
      </c>
      <c r="K931" s="145">
        <v>0.015706</v>
      </c>
      <c r="L931" s="145">
        <v>0.0363733114069555</v>
      </c>
      <c r="M931" s="145">
        <v>0.0453753851492651</v>
      </c>
      <c r="N931" s="145">
        <v>0.0695051250018079</v>
      </c>
    </row>
    <row r="932" spans="1:14">
      <c r="A932" s="150">
        <v>43062</v>
      </c>
      <c r="B932" s="151">
        <v>-2.9608</v>
      </c>
      <c r="C932" s="152">
        <f t="shared" si="84"/>
        <v>-0.029608</v>
      </c>
      <c r="D932" s="151">
        <f t="shared" si="85"/>
        <v>0.970392</v>
      </c>
      <c r="E932" s="153">
        <f t="shared" si="87"/>
        <v>-0.000637629980402288</v>
      </c>
      <c r="F932" s="153">
        <f t="shared" si="88"/>
        <v>0.0065002204422453</v>
      </c>
      <c r="G932" s="153">
        <f t="shared" si="89"/>
        <v>0.0315440177169108</v>
      </c>
      <c r="I932" s="71">
        <v>931</v>
      </c>
      <c r="J932" s="73">
        <f t="shared" si="86"/>
        <v>0.0689999999999999</v>
      </c>
      <c r="K932" s="145">
        <v>0.015787</v>
      </c>
      <c r="L932" s="145">
        <v>0.0364524440815828</v>
      </c>
      <c r="M932" s="145">
        <v>0.0457766332344436</v>
      </c>
      <c r="N932" s="145">
        <v>0.0697395079795267</v>
      </c>
    </row>
    <row r="933" spans="1:14">
      <c r="A933" s="150">
        <v>43063</v>
      </c>
      <c r="B933" s="151">
        <v>0.044</v>
      </c>
      <c r="C933" s="152">
        <f t="shared" si="84"/>
        <v>0.00044</v>
      </c>
      <c r="D933" s="151">
        <f t="shared" si="85"/>
        <v>1.00044</v>
      </c>
      <c r="E933" s="153">
        <f t="shared" si="87"/>
        <v>-0.00404032297156931</v>
      </c>
      <c r="F933" s="153">
        <f t="shared" si="88"/>
        <v>-0.00187535073699885</v>
      </c>
      <c r="G933" s="153">
        <f t="shared" si="89"/>
        <v>0.027701078873934</v>
      </c>
      <c r="I933" s="71">
        <v>932</v>
      </c>
      <c r="J933" s="73">
        <f t="shared" si="86"/>
        <v>0.0679999999999999</v>
      </c>
      <c r="K933" s="145">
        <v>0.01587</v>
      </c>
      <c r="L933" s="145">
        <v>0.03654771982244</v>
      </c>
      <c r="M933" s="145">
        <v>0.0461447239544275</v>
      </c>
      <c r="N933" s="145">
        <v>0.0700532990835627</v>
      </c>
    </row>
    <row r="934" spans="1:14">
      <c r="A934" s="150">
        <v>43066</v>
      </c>
      <c r="B934" s="151">
        <v>-1.322</v>
      </c>
      <c r="C934" s="152">
        <f t="shared" si="84"/>
        <v>-0.01322</v>
      </c>
      <c r="D934" s="151">
        <f t="shared" si="85"/>
        <v>0.98678</v>
      </c>
      <c r="E934" s="153">
        <f t="shared" si="87"/>
        <v>-0.0226575487524924</v>
      </c>
      <c r="F934" s="153">
        <f t="shared" si="88"/>
        <v>-0.0189271559502151</v>
      </c>
      <c r="G934" s="153">
        <f t="shared" si="89"/>
        <v>0.00695541759214113</v>
      </c>
      <c r="I934" s="71">
        <v>933</v>
      </c>
      <c r="J934" s="73">
        <f t="shared" si="86"/>
        <v>0.0669999999999999</v>
      </c>
      <c r="K934" s="145">
        <v>0.016009</v>
      </c>
      <c r="L934" s="145">
        <v>0.036654497789874</v>
      </c>
      <c r="M934" s="145">
        <v>0.0463582478000775</v>
      </c>
      <c r="N934" s="145">
        <v>0.0703315187726239</v>
      </c>
    </row>
    <row r="935" spans="1:14">
      <c r="A935" s="150">
        <v>43067</v>
      </c>
      <c r="B935" s="151">
        <v>0.1451</v>
      </c>
      <c r="C935" s="152">
        <f t="shared" si="84"/>
        <v>0.001451</v>
      </c>
      <c r="D935" s="151">
        <f t="shared" si="85"/>
        <v>1.001451</v>
      </c>
      <c r="E935" s="153">
        <f t="shared" si="87"/>
        <v>-0.0383812408562291</v>
      </c>
      <c r="F935" s="153">
        <f t="shared" si="88"/>
        <v>-0.0106195098027061</v>
      </c>
      <c r="G935" s="153">
        <f t="shared" si="89"/>
        <v>0.0114965167967134</v>
      </c>
      <c r="I935" s="71">
        <v>934</v>
      </c>
      <c r="J935" s="73">
        <f t="shared" si="86"/>
        <v>0.0659999999999999</v>
      </c>
      <c r="K935" s="145">
        <v>0.016363</v>
      </c>
      <c r="L935" s="145">
        <v>0.0366858476543703</v>
      </c>
      <c r="M935" s="145">
        <v>0.0465703324636086</v>
      </c>
      <c r="N935" s="145">
        <v>0.0704467223713199</v>
      </c>
    </row>
    <row r="936" spans="1:14">
      <c r="A936" s="150">
        <v>43068</v>
      </c>
      <c r="B936" s="151">
        <v>-0.0511</v>
      </c>
      <c r="C936" s="152">
        <f t="shared" si="84"/>
        <v>-0.000511</v>
      </c>
      <c r="D936" s="151">
        <f t="shared" si="85"/>
        <v>0.999489</v>
      </c>
      <c r="E936" s="153">
        <f t="shared" si="87"/>
        <v>-0.041115458983589</v>
      </c>
      <c r="F936" s="153">
        <f t="shared" si="88"/>
        <v>-0.00489072361665521</v>
      </c>
      <c r="G936" s="153">
        <f t="shared" si="89"/>
        <v>0.011737433414257</v>
      </c>
      <c r="I936" s="71">
        <v>935</v>
      </c>
      <c r="J936" s="73">
        <f t="shared" si="86"/>
        <v>0.0649999999999999</v>
      </c>
      <c r="K936" s="145">
        <v>0.016516</v>
      </c>
      <c r="L936" s="145">
        <v>0.0367429079553445</v>
      </c>
      <c r="M936" s="145">
        <v>0.0467064792143785</v>
      </c>
      <c r="N936" s="145">
        <v>0.07091359099454</v>
      </c>
    </row>
    <row r="937" spans="1:14">
      <c r="A937" s="150">
        <v>43069</v>
      </c>
      <c r="B937" s="151">
        <v>-1.1755</v>
      </c>
      <c r="C937" s="152">
        <f t="shared" si="84"/>
        <v>-0.011755</v>
      </c>
      <c r="D937" s="151">
        <f t="shared" si="85"/>
        <v>0.988245</v>
      </c>
      <c r="E937" s="153">
        <f t="shared" si="87"/>
        <v>-0.023474169988249</v>
      </c>
      <c r="F937" s="153">
        <f t="shared" si="88"/>
        <v>-0.0240968321341016</v>
      </c>
      <c r="G937" s="153">
        <f t="shared" si="89"/>
        <v>0.00237043337658127</v>
      </c>
      <c r="I937" s="71">
        <v>936</v>
      </c>
      <c r="J937" s="73">
        <f t="shared" si="86"/>
        <v>0.0639999999999999</v>
      </c>
      <c r="K937" s="145">
        <v>0.016887</v>
      </c>
      <c r="L937" s="145">
        <v>0.0368571229320456</v>
      </c>
      <c r="M937" s="145">
        <v>0.0475255738751859</v>
      </c>
      <c r="N937" s="145">
        <v>0.0710003710702571</v>
      </c>
    </row>
    <row r="938" spans="1:14">
      <c r="A938" s="150">
        <v>43070</v>
      </c>
      <c r="B938" s="151">
        <v>-0.1988</v>
      </c>
      <c r="C938" s="152">
        <f t="shared" si="84"/>
        <v>-0.001988</v>
      </c>
      <c r="D938" s="151">
        <f t="shared" si="85"/>
        <v>0.998012</v>
      </c>
      <c r="E938" s="153">
        <f t="shared" si="87"/>
        <v>-0.0258441319202674</v>
      </c>
      <c r="F938" s="153">
        <f t="shared" si="88"/>
        <v>-0.0297800362519591</v>
      </c>
      <c r="G938" s="153">
        <f t="shared" si="89"/>
        <v>0.000249688994837793</v>
      </c>
      <c r="I938" s="71">
        <v>937</v>
      </c>
      <c r="J938" s="73">
        <f t="shared" si="86"/>
        <v>0.0629999999999999</v>
      </c>
      <c r="K938" s="145">
        <v>0.017061</v>
      </c>
      <c r="L938" s="145">
        <v>0.0372323733672724</v>
      </c>
      <c r="M938" s="145">
        <v>0.0477924257874631</v>
      </c>
      <c r="N938" s="145">
        <v>0.07122428061181</v>
      </c>
    </row>
    <row r="939" spans="1:14">
      <c r="A939" s="150">
        <v>43073</v>
      </c>
      <c r="B939" s="151">
        <v>0.5183</v>
      </c>
      <c r="C939" s="152">
        <f t="shared" si="84"/>
        <v>0.005183</v>
      </c>
      <c r="D939" s="151">
        <f t="shared" si="85"/>
        <v>1.005183</v>
      </c>
      <c r="E939" s="153">
        <f t="shared" si="87"/>
        <v>-0.00767656626199387</v>
      </c>
      <c r="F939" s="153">
        <f t="shared" si="88"/>
        <v>-0.0301601828401532</v>
      </c>
      <c r="G939" s="153">
        <f t="shared" si="89"/>
        <v>0.00655125502597698</v>
      </c>
      <c r="I939" s="71">
        <v>938</v>
      </c>
      <c r="J939" s="73">
        <f t="shared" si="86"/>
        <v>0.0620000000000001</v>
      </c>
      <c r="K939" s="145">
        <v>0.017543</v>
      </c>
      <c r="L939" s="145">
        <v>0.0374222849676609</v>
      </c>
      <c r="M939" s="145">
        <v>0.0480699555295834</v>
      </c>
      <c r="N939" s="145">
        <v>0.0712361671153272</v>
      </c>
    </row>
    <row r="940" spans="1:14">
      <c r="A940" s="150">
        <v>43074</v>
      </c>
      <c r="B940" s="151">
        <v>0.5303</v>
      </c>
      <c r="C940" s="152">
        <f t="shared" si="84"/>
        <v>0.005303</v>
      </c>
      <c r="D940" s="151">
        <f t="shared" si="85"/>
        <v>1.005303</v>
      </c>
      <c r="E940" s="153">
        <f t="shared" si="87"/>
        <v>-0.00385967470488457</v>
      </c>
      <c r="F940" s="153">
        <f t="shared" si="88"/>
        <v>-0.0420927764566386</v>
      </c>
      <c r="G940" s="153">
        <f t="shared" si="89"/>
        <v>0.00479414487442154</v>
      </c>
      <c r="I940" s="71">
        <v>939</v>
      </c>
      <c r="J940" s="73">
        <f t="shared" si="86"/>
        <v>0.0610000000000001</v>
      </c>
      <c r="K940" s="145">
        <v>0.017826</v>
      </c>
      <c r="L940" s="145">
        <v>0.0377779949695882</v>
      </c>
      <c r="M940" s="145">
        <v>0.0481805781774698</v>
      </c>
      <c r="N940" s="145">
        <v>0.0713912249250741</v>
      </c>
    </row>
    <row r="941" spans="1:14">
      <c r="A941" s="150">
        <v>43075</v>
      </c>
      <c r="B941" s="151">
        <v>-0.6027</v>
      </c>
      <c r="C941" s="152">
        <f t="shared" si="84"/>
        <v>-0.006027</v>
      </c>
      <c r="D941" s="151">
        <f t="shared" si="85"/>
        <v>0.993973</v>
      </c>
      <c r="E941" s="153">
        <f t="shared" si="87"/>
        <v>-0.00935719397155743</v>
      </c>
      <c r="F941" s="153">
        <f t="shared" si="88"/>
        <v>-0.0500879276302074</v>
      </c>
      <c r="G941" s="153">
        <f t="shared" si="89"/>
        <v>-0.00947911073408725</v>
      </c>
      <c r="I941" s="71">
        <v>940</v>
      </c>
      <c r="J941" s="73">
        <f t="shared" si="86"/>
        <v>0.0600000000000001</v>
      </c>
      <c r="K941" s="145">
        <v>0.017958</v>
      </c>
      <c r="L941" s="145">
        <v>0.0379100447766005</v>
      </c>
      <c r="M941" s="145">
        <v>0.0482239582607171</v>
      </c>
      <c r="N941" s="145">
        <v>0.0717921142220779</v>
      </c>
    </row>
    <row r="942" spans="1:14">
      <c r="A942" s="150">
        <v>43076</v>
      </c>
      <c r="B942" s="151">
        <v>-1.1147</v>
      </c>
      <c r="C942" s="152">
        <f t="shared" si="84"/>
        <v>-0.011147</v>
      </c>
      <c r="D942" s="151">
        <f t="shared" si="85"/>
        <v>0.988853</v>
      </c>
      <c r="E942" s="153">
        <f t="shared" si="87"/>
        <v>-0.00874771876443259</v>
      </c>
      <c r="F942" s="153">
        <f t="shared" si="88"/>
        <v>-0.0320165433153959</v>
      </c>
      <c r="G942" s="153">
        <f t="shared" si="89"/>
        <v>-0.0190107045610538</v>
      </c>
      <c r="I942" s="71">
        <v>941</v>
      </c>
      <c r="J942" s="73">
        <f t="shared" si="86"/>
        <v>0.0590000000000001</v>
      </c>
      <c r="K942" s="145">
        <v>0.017992</v>
      </c>
      <c r="L942" s="145">
        <v>0.0380127975788465</v>
      </c>
      <c r="M942" s="145">
        <v>0.0483672340039105</v>
      </c>
      <c r="N942" s="145">
        <v>0.0720033273992158</v>
      </c>
    </row>
    <row r="943" spans="1:14">
      <c r="A943" s="150">
        <v>43077</v>
      </c>
      <c r="B943" s="151">
        <v>0.8139</v>
      </c>
      <c r="C943" s="152">
        <f t="shared" si="84"/>
        <v>0.008139</v>
      </c>
      <c r="D943" s="151">
        <f t="shared" si="85"/>
        <v>1.008139</v>
      </c>
      <c r="E943" s="153">
        <f t="shared" si="87"/>
        <v>0.00131068920267863</v>
      </c>
      <c r="F943" s="153">
        <f t="shared" si="88"/>
        <v>-0.0245673163422492</v>
      </c>
      <c r="G943" s="153">
        <f t="shared" si="89"/>
        <v>-0.0177948086590068</v>
      </c>
      <c r="I943" s="71">
        <v>942</v>
      </c>
      <c r="J943" s="73">
        <f t="shared" si="86"/>
        <v>0.0580000000000001</v>
      </c>
      <c r="K943" s="145">
        <v>0.018047</v>
      </c>
      <c r="L943" s="145">
        <v>0.0381079977313392</v>
      </c>
      <c r="M943" s="145">
        <v>0.0484331951179888</v>
      </c>
      <c r="N943" s="145">
        <v>0.0720034601960136</v>
      </c>
    </row>
    <row r="944" spans="1:14">
      <c r="A944" s="150">
        <v>43080</v>
      </c>
      <c r="B944" s="151">
        <v>1.6516</v>
      </c>
      <c r="C944" s="152">
        <f t="shared" si="84"/>
        <v>0.016516</v>
      </c>
      <c r="D944" s="151">
        <f t="shared" si="85"/>
        <v>1.016516</v>
      </c>
      <c r="E944" s="153">
        <f t="shared" si="87"/>
        <v>0.0126000305870175</v>
      </c>
      <c r="F944" s="153">
        <f t="shared" si="88"/>
        <v>0.00482673935531919</v>
      </c>
      <c r="G944" s="153">
        <f t="shared" si="89"/>
        <v>-0.010316560903239</v>
      </c>
      <c r="I944" s="71">
        <v>943</v>
      </c>
      <c r="J944" s="73">
        <f t="shared" si="86"/>
        <v>0.0570000000000001</v>
      </c>
      <c r="K944" s="145">
        <v>0.01818</v>
      </c>
      <c r="L944" s="145">
        <v>0.0383638199147589</v>
      </c>
      <c r="M944" s="145">
        <v>0.0486814289315696</v>
      </c>
      <c r="N944" s="145">
        <v>0.0721147151922332</v>
      </c>
    </row>
    <row r="945" spans="1:14">
      <c r="A945" s="150">
        <v>43081</v>
      </c>
      <c r="B945" s="151">
        <v>-1.3143</v>
      </c>
      <c r="C945" s="152">
        <f t="shared" si="84"/>
        <v>-0.013143</v>
      </c>
      <c r="D945" s="151">
        <f t="shared" si="85"/>
        <v>0.986857</v>
      </c>
      <c r="E945" s="153">
        <f t="shared" si="87"/>
        <v>-0.00597986041520593</v>
      </c>
      <c r="F945" s="153">
        <f t="shared" si="88"/>
        <v>-0.00981645480410709</v>
      </c>
      <c r="G945" s="153">
        <f t="shared" si="89"/>
        <v>-0.0271482505702956</v>
      </c>
      <c r="I945" s="71">
        <v>944</v>
      </c>
      <c r="J945" s="73">
        <f t="shared" si="86"/>
        <v>0.056</v>
      </c>
      <c r="K945" s="145">
        <v>0.018192</v>
      </c>
      <c r="L945" s="145">
        <v>0.0384156470716366</v>
      </c>
      <c r="M945" s="145">
        <v>0.049162536735412</v>
      </c>
      <c r="N945" s="145">
        <v>0.0729882261612702</v>
      </c>
    </row>
    <row r="946" spans="1:14">
      <c r="A946" s="150">
        <v>43082</v>
      </c>
      <c r="B946" s="151">
        <v>0.8485</v>
      </c>
      <c r="C946" s="152">
        <f t="shared" si="84"/>
        <v>0.008485</v>
      </c>
      <c r="D946" s="151">
        <f t="shared" si="85"/>
        <v>1.008485</v>
      </c>
      <c r="E946" s="153">
        <f t="shared" si="87"/>
        <v>0.00853282782245723</v>
      </c>
      <c r="F946" s="153">
        <f t="shared" si="88"/>
        <v>-0.000904209474161144</v>
      </c>
      <c r="G946" s="153">
        <f t="shared" si="89"/>
        <v>-0.0120192333016976</v>
      </c>
      <c r="I946" s="71">
        <v>945</v>
      </c>
      <c r="J946" s="73">
        <f t="shared" si="86"/>
        <v>0.055</v>
      </c>
      <c r="K946" s="145">
        <v>0.018242</v>
      </c>
      <c r="L946" s="145">
        <v>0.0385368406058375</v>
      </c>
      <c r="M946" s="145">
        <v>0.0494362276440232</v>
      </c>
      <c r="N946" s="145">
        <v>0.074004267811117</v>
      </c>
    </row>
    <row r="947" spans="1:14">
      <c r="A947" s="150">
        <v>43083</v>
      </c>
      <c r="B947" s="151">
        <v>-0.5911</v>
      </c>
      <c r="C947" s="152">
        <f t="shared" si="84"/>
        <v>-0.005911</v>
      </c>
      <c r="D947" s="151">
        <f t="shared" si="85"/>
        <v>0.994089</v>
      </c>
      <c r="E947" s="153">
        <f t="shared" si="87"/>
        <v>0.0138730329757797</v>
      </c>
      <c r="F947" s="153">
        <f t="shared" si="88"/>
        <v>0.00500395682046517</v>
      </c>
      <c r="G947" s="153">
        <f t="shared" si="89"/>
        <v>-0.0116672831425392</v>
      </c>
      <c r="I947" s="71">
        <v>946</v>
      </c>
      <c r="J947" s="73">
        <f t="shared" si="86"/>
        <v>0.054</v>
      </c>
      <c r="K947" s="145">
        <v>0.018498</v>
      </c>
      <c r="L947" s="145">
        <v>0.0388356246615651</v>
      </c>
      <c r="M947" s="145">
        <v>0.0495224224859467</v>
      </c>
      <c r="N947" s="145">
        <v>0.0743495869833748</v>
      </c>
    </row>
    <row r="948" spans="1:14">
      <c r="A948" s="150">
        <v>43084</v>
      </c>
      <c r="B948" s="151">
        <v>-1.125</v>
      </c>
      <c r="C948" s="152">
        <f t="shared" si="84"/>
        <v>-0.01125</v>
      </c>
      <c r="D948" s="151">
        <f t="shared" si="85"/>
        <v>0.98875</v>
      </c>
      <c r="E948" s="153">
        <f t="shared" si="87"/>
        <v>-0.00562624662392575</v>
      </c>
      <c r="F948" s="153">
        <f t="shared" si="88"/>
        <v>-0.00432293168194875</v>
      </c>
      <c r="G948" s="153">
        <f t="shared" si="89"/>
        <v>-0.0302473034544074</v>
      </c>
      <c r="I948" s="71">
        <v>947</v>
      </c>
      <c r="J948" s="73">
        <f t="shared" si="86"/>
        <v>0.053</v>
      </c>
      <c r="K948" s="145">
        <v>0.018827</v>
      </c>
      <c r="L948" s="145">
        <v>0.03889267860903</v>
      </c>
      <c r="M948" s="145">
        <v>0.0495361040466489</v>
      </c>
      <c r="N948" s="145">
        <v>0.0749054199664323</v>
      </c>
    </row>
    <row r="949" spans="1:14">
      <c r="A949" s="150">
        <v>43087</v>
      </c>
      <c r="B949" s="151">
        <v>0.1114</v>
      </c>
      <c r="C949" s="152">
        <f t="shared" si="84"/>
        <v>0.001114</v>
      </c>
      <c r="D949" s="151">
        <f t="shared" si="85"/>
        <v>1.001114</v>
      </c>
      <c r="E949" s="153">
        <f t="shared" si="87"/>
        <v>-0.0206927527581117</v>
      </c>
      <c r="F949" s="153">
        <f t="shared" si="88"/>
        <v>-0.00835345148877598</v>
      </c>
      <c r="G949" s="153">
        <f t="shared" si="89"/>
        <v>-0.0328980781648958</v>
      </c>
      <c r="I949" s="71">
        <v>948</v>
      </c>
      <c r="J949" s="73">
        <f t="shared" si="86"/>
        <v>0.052</v>
      </c>
      <c r="K949" s="145">
        <v>0.018829</v>
      </c>
      <c r="L949" s="145">
        <v>0.0388927834012998</v>
      </c>
      <c r="M949" s="145">
        <v>0.0498926697936721</v>
      </c>
      <c r="N949" s="145">
        <v>0.0752012788584231</v>
      </c>
    </row>
    <row r="950" spans="1:14">
      <c r="A950" s="150">
        <v>43088</v>
      </c>
      <c r="B950" s="151">
        <v>1.2556</v>
      </c>
      <c r="C950" s="152">
        <f t="shared" si="84"/>
        <v>0.012556</v>
      </c>
      <c r="D950" s="151">
        <f t="shared" si="85"/>
        <v>1.012556</v>
      </c>
      <c r="E950" s="153">
        <f t="shared" si="87"/>
        <v>0.00480964216523527</v>
      </c>
      <c r="F950" s="153">
        <f t="shared" si="88"/>
        <v>-0.00119897923876588</v>
      </c>
      <c r="G950" s="153">
        <f t="shared" si="89"/>
        <v>-0.0261861065182811</v>
      </c>
      <c r="I950" s="71">
        <v>949</v>
      </c>
      <c r="J950" s="73">
        <f t="shared" si="86"/>
        <v>0.051</v>
      </c>
      <c r="K950" s="145">
        <v>0.019115</v>
      </c>
      <c r="L950" s="145">
        <v>0.0389486431061528</v>
      </c>
      <c r="M950" s="145">
        <v>0.0499563434220314</v>
      </c>
      <c r="N950" s="145">
        <v>0.076094978435653</v>
      </c>
    </row>
    <row r="951" spans="1:14">
      <c r="A951" s="150">
        <v>43089</v>
      </c>
      <c r="B951" s="151">
        <v>-0.1199</v>
      </c>
      <c r="C951" s="152">
        <f t="shared" si="84"/>
        <v>-0.001199</v>
      </c>
      <c r="D951" s="151">
        <f t="shared" si="85"/>
        <v>0.998801</v>
      </c>
      <c r="E951" s="153">
        <f t="shared" si="87"/>
        <v>-0.00483906512810894</v>
      </c>
      <c r="F951" s="153">
        <f t="shared" si="88"/>
        <v>0.00365247178478856</v>
      </c>
      <c r="G951" s="153">
        <f t="shared" si="89"/>
        <v>-0.0443884410268217</v>
      </c>
      <c r="I951" s="71">
        <v>950</v>
      </c>
      <c r="J951" s="73">
        <f t="shared" si="86"/>
        <v>0.05</v>
      </c>
      <c r="K951" s="145">
        <v>0.019269</v>
      </c>
      <c r="L951" s="145">
        <v>0.0391937242644467</v>
      </c>
      <c r="M951" s="145">
        <v>0.0509791359587881</v>
      </c>
      <c r="N951" s="145">
        <v>0.07631846336454</v>
      </c>
    </row>
    <row r="952" spans="1:14">
      <c r="A952" s="150">
        <v>43090</v>
      </c>
      <c r="B952" s="151">
        <v>0.9269</v>
      </c>
      <c r="C952" s="152">
        <f t="shared" si="84"/>
        <v>0.009269</v>
      </c>
      <c r="D952" s="151">
        <f t="shared" si="85"/>
        <v>1.009269</v>
      </c>
      <c r="E952" s="153">
        <f t="shared" si="87"/>
        <v>0.0103573035987909</v>
      </c>
      <c r="F952" s="153">
        <f t="shared" si="88"/>
        <v>0.0243740237889369</v>
      </c>
      <c r="G952" s="153">
        <f t="shared" si="89"/>
        <v>-0.0377815065428956</v>
      </c>
      <c r="I952" s="71">
        <v>951</v>
      </c>
      <c r="J952" s="73">
        <f t="shared" si="86"/>
        <v>0.049</v>
      </c>
      <c r="K952" s="145">
        <v>0.019625</v>
      </c>
      <c r="L952" s="145">
        <v>0.0399915573869971</v>
      </c>
      <c r="M952" s="145">
        <v>0.0512835526575932</v>
      </c>
      <c r="N952" s="145">
        <v>0.0767496137959334</v>
      </c>
    </row>
    <row r="953" spans="1:14">
      <c r="A953" s="150">
        <v>43091</v>
      </c>
      <c r="B953" s="151">
        <v>-0.3257</v>
      </c>
      <c r="C953" s="152">
        <f t="shared" si="84"/>
        <v>-0.003257</v>
      </c>
      <c r="D953" s="151">
        <f t="shared" si="85"/>
        <v>0.996743</v>
      </c>
      <c r="E953" s="153">
        <f t="shared" si="87"/>
        <v>0.0185249758391601</v>
      </c>
      <c r="F953" s="153">
        <f t="shared" si="88"/>
        <v>0.0127945031324612</v>
      </c>
      <c r="G953" s="153">
        <f t="shared" si="89"/>
        <v>-0.0116524581572039</v>
      </c>
      <c r="I953" s="71">
        <v>952</v>
      </c>
      <c r="J953" s="73">
        <f t="shared" si="86"/>
        <v>0.048</v>
      </c>
      <c r="K953" s="145">
        <v>0.019788</v>
      </c>
      <c r="L953" s="145">
        <v>0.04007783792024</v>
      </c>
      <c r="M953" s="145">
        <v>0.0515574145596975</v>
      </c>
      <c r="N953" s="145">
        <v>0.0768336623577877</v>
      </c>
    </row>
    <row r="954" spans="1:14">
      <c r="A954" s="150">
        <v>43094</v>
      </c>
      <c r="B954" s="151">
        <v>-0.3221</v>
      </c>
      <c r="C954" s="152">
        <f t="shared" si="84"/>
        <v>-0.003221</v>
      </c>
      <c r="D954" s="151">
        <f t="shared" si="85"/>
        <v>0.996779</v>
      </c>
      <c r="E954" s="153">
        <f t="shared" si="87"/>
        <v>0.0141145832462461</v>
      </c>
      <c r="F954" s="153">
        <f t="shared" si="88"/>
        <v>-0.00687023909326401</v>
      </c>
      <c r="G954" s="153">
        <f t="shared" si="89"/>
        <v>-0.0152692071383386</v>
      </c>
      <c r="I954" s="71">
        <v>953</v>
      </c>
      <c r="J954" s="73">
        <f t="shared" si="86"/>
        <v>0.047</v>
      </c>
      <c r="K954" s="145">
        <v>0.01984</v>
      </c>
      <c r="L954" s="145">
        <v>0.0405538429892267</v>
      </c>
      <c r="M954" s="145">
        <v>0.0534472988641532</v>
      </c>
      <c r="N954" s="145">
        <v>0.0781588202340417</v>
      </c>
    </row>
    <row r="955" spans="1:14">
      <c r="A955" s="150">
        <v>43095</v>
      </c>
      <c r="B955" s="151">
        <v>0.299</v>
      </c>
      <c r="C955" s="152">
        <f t="shared" si="84"/>
        <v>0.00299</v>
      </c>
      <c r="D955" s="151">
        <f t="shared" si="85"/>
        <v>1.00299</v>
      </c>
      <c r="E955" s="153">
        <f t="shared" si="87"/>
        <v>0.0045338587200634</v>
      </c>
      <c r="F955" s="153">
        <f t="shared" si="88"/>
        <v>0.00936530712336969</v>
      </c>
      <c r="G955" s="153">
        <f t="shared" si="89"/>
        <v>0.000907130193475103</v>
      </c>
      <c r="I955" s="71">
        <v>954</v>
      </c>
      <c r="J955" s="73">
        <f t="shared" si="86"/>
        <v>0.046</v>
      </c>
      <c r="K955" s="145">
        <v>0.020026</v>
      </c>
      <c r="L955" s="145">
        <v>0.0414138041460943</v>
      </c>
      <c r="M955" s="145">
        <v>0.0535823033132983</v>
      </c>
      <c r="N955" s="145">
        <v>0.0787488480305165</v>
      </c>
    </row>
    <row r="956" spans="1:14">
      <c r="A956" s="150">
        <v>43096</v>
      </c>
      <c r="B956" s="151">
        <v>-1.5397</v>
      </c>
      <c r="C956" s="152">
        <f t="shared" si="84"/>
        <v>-0.015397</v>
      </c>
      <c r="D956" s="151">
        <f t="shared" si="85"/>
        <v>0.984603</v>
      </c>
      <c r="E956" s="153">
        <f t="shared" si="87"/>
        <v>-0.00974563411795726</v>
      </c>
      <c r="F956" s="153">
        <f t="shared" si="88"/>
        <v>-0.0145375394878544</v>
      </c>
      <c r="G956" s="153">
        <f t="shared" si="89"/>
        <v>-0.0159317199644452</v>
      </c>
      <c r="I956" s="71">
        <v>955</v>
      </c>
      <c r="J956" s="73">
        <f t="shared" si="86"/>
        <v>0.045</v>
      </c>
      <c r="K956" s="145">
        <v>0.020128</v>
      </c>
      <c r="L956" s="145">
        <v>0.0414737350280359</v>
      </c>
      <c r="M956" s="145">
        <v>0.0537134168139188</v>
      </c>
      <c r="N956" s="145">
        <v>0.0808996277807554</v>
      </c>
    </row>
    <row r="957" spans="1:14">
      <c r="A957" s="150">
        <v>43097</v>
      </c>
      <c r="B957" s="151">
        <v>0.6938</v>
      </c>
      <c r="C957" s="152">
        <f t="shared" si="84"/>
        <v>0.006938</v>
      </c>
      <c r="D957" s="151">
        <f t="shared" si="85"/>
        <v>1.006938</v>
      </c>
      <c r="E957" s="153">
        <f t="shared" si="87"/>
        <v>-0.0120327180637347</v>
      </c>
      <c r="F957" s="153">
        <f t="shared" si="88"/>
        <v>-0.0018000409790484</v>
      </c>
      <c r="G957" s="153">
        <f t="shared" si="89"/>
        <v>-0.00859764763550053</v>
      </c>
      <c r="I957" s="71">
        <v>956</v>
      </c>
      <c r="J957" s="73">
        <f t="shared" si="86"/>
        <v>0.044</v>
      </c>
      <c r="K957" s="145">
        <v>0.020392</v>
      </c>
      <c r="L957" s="145">
        <v>0.0415869774198692</v>
      </c>
      <c r="M957" s="145">
        <v>0.0545703040783272</v>
      </c>
      <c r="N957" s="145">
        <v>0.0809152442228038</v>
      </c>
    </row>
    <row r="958" spans="1:14">
      <c r="A958" s="150">
        <v>43098</v>
      </c>
      <c r="B958" s="151">
        <v>0.2975</v>
      </c>
      <c r="C958" s="152">
        <f t="shared" si="84"/>
        <v>0.002975</v>
      </c>
      <c r="D958" s="151">
        <f t="shared" si="85"/>
        <v>1.002975</v>
      </c>
      <c r="E958" s="153">
        <f t="shared" si="87"/>
        <v>-0.00585558704698652</v>
      </c>
      <c r="F958" s="153">
        <f t="shared" si="88"/>
        <v>0.0125609141836038</v>
      </c>
      <c r="G958" s="153">
        <f t="shared" si="89"/>
        <v>0.00617941336691175</v>
      </c>
      <c r="I958" s="71">
        <v>957</v>
      </c>
      <c r="J958" s="73">
        <f t="shared" si="86"/>
        <v>0.043</v>
      </c>
      <c r="K958" s="145">
        <v>0.020488</v>
      </c>
      <c r="L958" s="145">
        <v>0.0416679970959652</v>
      </c>
      <c r="M958" s="145">
        <v>0.0549765799048054</v>
      </c>
      <c r="N958" s="145">
        <v>0.0823136707569483</v>
      </c>
    </row>
    <row r="959" spans="1:14">
      <c r="A959" s="150">
        <v>43102</v>
      </c>
      <c r="B959" s="151">
        <v>1.4028</v>
      </c>
      <c r="C959" s="152">
        <f t="shared" si="84"/>
        <v>0.014028</v>
      </c>
      <c r="D959" s="151">
        <f t="shared" si="85"/>
        <v>1.014028</v>
      </c>
      <c r="E959" s="153">
        <f t="shared" si="87"/>
        <v>0.0113478221129442</v>
      </c>
      <c r="F959" s="153">
        <f t="shared" si="88"/>
        <v>0.0256225751390668</v>
      </c>
      <c r="G959" s="153">
        <f t="shared" si="89"/>
        <v>0.0223264832262768</v>
      </c>
      <c r="I959" s="71">
        <v>958</v>
      </c>
      <c r="J959" s="73">
        <f t="shared" si="86"/>
        <v>0.042</v>
      </c>
      <c r="K959" s="145">
        <v>0.020781</v>
      </c>
      <c r="L959" s="145">
        <v>0.0421207760522824</v>
      </c>
      <c r="M959" s="145">
        <v>0.05599051117618</v>
      </c>
      <c r="N959" s="145">
        <v>0.0839150474007093</v>
      </c>
    </row>
    <row r="960" spans="1:14">
      <c r="A960" s="150">
        <v>43103</v>
      </c>
      <c r="B960" s="151">
        <v>0.587</v>
      </c>
      <c r="C960" s="152">
        <f t="shared" si="84"/>
        <v>0.00587</v>
      </c>
      <c r="D960" s="151">
        <f t="shared" si="85"/>
        <v>1.00587</v>
      </c>
      <c r="E960" s="153">
        <f t="shared" si="87"/>
        <v>0.0142518208843032</v>
      </c>
      <c r="F960" s="153">
        <f t="shared" si="88"/>
        <v>0.0188502953467595</v>
      </c>
      <c r="G960" s="153">
        <f t="shared" si="89"/>
        <v>0.0230252000708482</v>
      </c>
      <c r="I960" s="71">
        <v>959</v>
      </c>
      <c r="J960" s="73">
        <f t="shared" si="86"/>
        <v>0.041</v>
      </c>
      <c r="K960" s="145">
        <v>0.020816</v>
      </c>
      <c r="L960" s="145">
        <v>0.0426414094305612</v>
      </c>
      <c r="M960" s="145">
        <v>0.0562210611663601</v>
      </c>
      <c r="N960" s="145">
        <v>0.0841468488942361</v>
      </c>
    </row>
    <row r="961" spans="1:14">
      <c r="A961" s="150">
        <v>43104</v>
      </c>
      <c r="B961" s="151">
        <v>0.4237</v>
      </c>
      <c r="C961" s="152">
        <f t="shared" si="84"/>
        <v>0.004237</v>
      </c>
      <c r="D961" s="151">
        <f t="shared" si="85"/>
        <v>1.004237</v>
      </c>
      <c r="E961" s="153">
        <f t="shared" si="87"/>
        <v>0.0344770489724182</v>
      </c>
      <c r="F961" s="153">
        <f t="shared" si="88"/>
        <v>0.0243954141497091</v>
      </c>
      <c r="G961" s="153">
        <f t="shared" si="89"/>
        <v>0.0219404078606629</v>
      </c>
      <c r="I961" s="71">
        <v>960</v>
      </c>
      <c r="J961" s="73">
        <f t="shared" si="86"/>
        <v>0.04</v>
      </c>
      <c r="K961" s="145">
        <v>0.021218</v>
      </c>
      <c r="L961" s="145">
        <v>0.0426748262984189</v>
      </c>
      <c r="M961" s="145">
        <v>0.0569456396435648</v>
      </c>
      <c r="N961" s="145">
        <v>0.0846821303679826</v>
      </c>
    </row>
    <row r="962" spans="1:14">
      <c r="A962" s="150">
        <v>43105</v>
      </c>
      <c r="B962" s="151">
        <v>0.2407</v>
      </c>
      <c r="C962" s="152">
        <f t="shared" si="84"/>
        <v>0.002407</v>
      </c>
      <c r="D962" s="151">
        <f t="shared" si="85"/>
        <v>1.002407</v>
      </c>
      <c r="E962" s="153">
        <f t="shared" si="87"/>
        <v>0.0298221292962377</v>
      </c>
      <c r="F962" s="153">
        <f t="shared" si="88"/>
        <v>0.017430569958621</v>
      </c>
      <c r="G962" s="153">
        <f t="shared" si="89"/>
        <v>0.0306117152300758</v>
      </c>
      <c r="I962" s="71">
        <v>961</v>
      </c>
      <c r="J962" s="73">
        <f t="shared" si="86"/>
        <v>0.039</v>
      </c>
      <c r="K962" s="145">
        <v>0.021578</v>
      </c>
      <c r="L962" s="145">
        <v>0.0426942965412613</v>
      </c>
      <c r="M962" s="145">
        <v>0.0582778603346361</v>
      </c>
      <c r="N962" s="145">
        <v>0.0861914629654552</v>
      </c>
    </row>
    <row r="963" spans="1:14">
      <c r="A963" s="150">
        <v>43108</v>
      </c>
      <c r="B963" s="151">
        <v>0.5173</v>
      </c>
      <c r="C963" s="152">
        <f t="shared" ref="C963:C1026" si="90">B963/100</f>
        <v>0.005173</v>
      </c>
      <c r="D963" s="151">
        <f t="shared" ref="D963:D1026" si="91">C963+1</f>
        <v>1.005173</v>
      </c>
      <c r="E963" s="153">
        <f t="shared" si="87"/>
        <v>0.0320789642524364</v>
      </c>
      <c r="F963" s="153">
        <f t="shared" si="88"/>
        <v>0.0260355360378925</v>
      </c>
      <c r="G963" s="153">
        <f t="shared" si="89"/>
        <v>0.0476208998030654</v>
      </c>
      <c r="I963" s="71">
        <v>962</v>
      </c>
      <c r="J963" s="73">
        <f t="shared" ref="J963:J1001" si="92">1-I963/COUNT($I$2:$I$2000)</f>
        <v>0.038</v>
      </c>
      <c r="K963" s="145">
        <v>0.021622</v>
      </c>
      <c r="L963" s="145">
        <v>0.042725030242696</v>
      </c>
      <c r="M963" s="145">
        <v>0.058729242354405</v>
      </c>
      <c r="N963" s="145">
        <v>0.0865754600111457</v>
      </c>
    </row>
    <row r="964" spans="1:14">
      <c r="A964" s="150">
        <v>43109</v>
      </c>
      <c r="B964" s="151">
        <v>0.7004</v>
      </c>
      <c r="C964" s="152">
        <f t="shared" si="90"/>
        <v>0.007004</v>
      </c>
      <c r="D964" s="151">
        <f t="shared" si="91"/>
        <v>1.007004</v>
      </c>
      <c r="E964" s="153">
        <f t="shared" si="87"/>
        <v>0.0249299282840909</v>
      </c>
      <c r="F964" s="153">
        <f t="shared" si="88"/>
        <v>0.0365606507884917</v>
      </c>
      <c r="G964" s="153">
        <f t="shared" si="89"/>
        <v>0.0464414496267738</v>
      </c>
      <c r="I964" s="71">
        <v>963</v>
      </c>
      <c r="J964" s="73">
        <f t="shared" si="92"/>
        <v>0.037</v>
      </c>
      <c r="K964" s="145">
        <v>0.02171</v>
      </c>
      <c r="L964" s="145">
        <v>0.0443045966541218</v>
      </c>
      <c r="M964" s="145">
        <v>0.0593269060972932</v>
      </c>
      <c r="N964" s="145">
        <v>0.0887423884937744</v>
      </c>
    </row>
    <row r="965" spans="1:14">
      <c r="A965" s="150">
        <v>43110</v>
      </c>
      <c r="B965" s="151">
        <v>0.442</v>
      </c>
      <c r="C965" s="152">
        <f t="shared" si="90"/>
        <v>0.00442</v>
      </c>
      <c r="D965" s="151">
        <f t="shared" si="91"/>
        <v>1.00442</v>
      </c>
      <c r="E965" s="153">
        <f t="shared" si="87"/>
        <v>0.0234524526699342</v>
      </c>
      <c r="F965" s="153">
        <f t="shared" si="88"/>
        <v>0.0380385137089871</v>
      </c>
      <c r="G965" s="153">
        <f t="shared" si="89"/>
        <v>0.033989352685176</v>
      </c>
      <c r="I965" s="71">
        <v>964</v>
      </c>
      <c r="J965" s="73">
        <f t="shared" si="92"/>
        <v>0.036</v>
      </c>
      <c r="K965" s="145">
        <v>0.021806</v>
      </c>
      <c r="L965" s="145">
        <v>0.0452108722780225</v>
      </c>
      <c r="M965" s="145">
        <v>0.0594830529559722</v>
      </c>
      <c r="N965" s="145">
        <v>0.0891328607436592</v>
      </c>
    </row>
    <row r="966" spans="1:14">
      <c r="A966" s="150">
        <v>43111</v>
      </c>
      <c r="B966" s="151">
        <v>-0.0529</v>
      </c>
      <c r="C966" s="152">
        <f t="shared" si="90"/>
        <v>-0.000529</v>
      </c>
      <c r="D966" s="151">
        <f t="shared" si="91"/>
        <v>0.999471</v>
      </c>
      <c r="E966" s="153">
        <f t="shared" si="87"/>
        <v>0.0185952582134217</v>
      </c>
      <c r="F966" s="153">
        <f t="shared" si="88"/>
        <v>0.0537134168139188</v>
      </c>
      <c r="G966" s="153">
        <f t="shared" si="89"/>
        <v>0.0472057981223275</v>
      </c>
      <c r="I966" s="71">
        <v>965</v>
      </c>
      <c r="J966" s="73">
        <f t="shared" si="92"/>
        <v>0.035</v>
      </c>
      <c r="K966" s="145">
        <v>0.021896</v>
      </c>
      <c r="L966" s="145">
        <v>0.0459053764444846</v>
      </c>
      <c r="M966" s="145">
        <v>0.0594965934769935</v>
      </c>
      <c r="N966" s="145">
        <v>0.0896417392837179</v>
      </c>
    </row>
    <row r="967" spans="1:14">
      <c r="A967" s="150">
        <v>43112</v>
      </c>
      <c r="B967" s="151">
        <v>0.4616</v>
      </c>
      <c r="C967" s="152">
        <f t="shared" si="90"/>
        <v>0.004616</v>
      </c>
      <c r="D967" s="151">
        <f t="shared" si="91"/>
        <v>1.004616</v>
      </c>
      <c r="E967" s="153">
        <f t="shared" ref="E967:E1030" si="93">PRODUCT(D963:D967)-1</f>
        <v>0.0208399322085089</v>
      </c>
      <c r="F967" s="153">
        <f t="shared" si="88"/>
        <v>0.0512835526575932</v>
      </c>
      <c r="G967" s="153">
        <f t="shared" si="89"/>
        <v>0.0431882478038441</v>
      </c>
      <c r="I967" s="71">
        <v>966</v>
      </c>
      <c r="J967" s="73">
        <f t="shared" si="92"/>
        <v>0.034</v>
      </c>
      <c r="K967" s="145">
        <v>0.022049</v>
      </c>
      <c r="L967" s="145">
        <v>0.0460003157401911</v>
      </c>
      <c r="M967" s="145">
        <v>0.0598703029702436</v>
      </c>
      <c r="N967" s="145">
        <v>0.0903745590263569</v>
      </c>
    </row>
    <row r="968" spans="1:14">
      <c r="A968" s="150">
        <v>43115</v>
      </c>
      <c r="B968" s="151">
        <v>0.0056</v>
      </c>
      <c r="C968" s="152">
        <f t="shared" si="90"/>
        <v>5.6e-5</v>
      </c>
      <c r="D968" s="151">
        <f t="shared" si="91"/>
        <v>1.000056</v>
      </c>
      <c r="E968" s="153">
        <f t="shared" si="93"/>
        <v>0.0156431770896277</v>
      </c>
      <c r="F968" s="153">
        <f t="shared" si="88"/>
        <v>0.0482239582607171</v>
      </c>
      <c r="G968" s="153">
        <f t="shared" si="89"/>
        <v>0.0494499650893652</v>
      </c>
      <c r="I968" s="71">
        <v>967</v>
      </c>
      <c r="J968" s="73">
        <f t="shared" si="92"/>
        <v>0.033</v>
      </c>
      <c r="K968" s="145">
        <v>0.02248</v>
      </c>
      <c r="L968" s="145">
        <v>0.0461339803843648</v>
      </c>
      <c r="M968" s="145">
        <v>0.0625054524078497</v>
      </c>
      <c r="N968" s="145">
        <v>0.0909964434291692</v>
      </c>
    </row>
    <row r="969" spans="1:14">
      <c r="A969" s="150">
        <v>43116</v>
      </c>
      <c r="B969" s="151">
        <v>0.7866</v>
      </c>
      <c r="C969" s="152">
        <f t="shared" si="90"/>
        <v>0.007866</v>
      </c>
      <c r="D969" s="151">
        <f t="shared" si="91"/>
        <v>1.007866</v>
      </c>
      <c r="E969" s="153">
        <f t="shared" si="93"/>
        <v>0.0165125722644743</v>
      </c>
      <c r="F969" s="153">
        <f t="shared" si="88"/>
        <v>0.0418541577909044</v>
      </c>
      <c r="G969" s="153">
        <f t="shared" si="89"/>
        <v>0.0697395079795267</v>
      </c>
      <c r="I969" s="71">
        <v>968</v>
      </c>
      <c r="J969" s="73">
        <f t="shared" si="92"/>
        <v>0.032</v>
      </c>
      <c r="K969" s="145">
        <v>0.022486</v>
      </c>
      <c r="L969" s="145">
        <v>0.047268579120554</v>
      </c>
      <c r="M969" s="145">
        <v>0.0629502820003218</v>
      </c>
      <c r="N969" s="145">
        <v>0.0934135078128207</v>
      </c>
    </row>
    <row r="970" spans="1:14">
      <c r="A970" s="150">
        <v>43117</v>
      </c>
      <c r="B970" s="151">
        <v>-0.2432</v>
      </c>
      <c r="C970" s="152">
        <f t="shared" si="90"/>
        <v>-0.002432</v>
      </c>
      <c r="D970" s="151">
        <f t="shared" si="91"/>
        <v>0.997568</v>
      </c>
      <c r="E970" s="153">
        <f t="shared" si="93"/>
        <v>0.00957807858139748</v>
      </c>
      <c r="F970" s="153">
        <f t="shared" si="88"/>
        <v>0.0332551606859304</v>
      </c>
      <c r="G970" s="153">
        <f t="shared" si="89"/>
        <v>0.0659504327140772</v>
      </c>
      <c r="I970" s="71">
        <v>969</v>
      </c>
      <c r="J970" s="73">
        <f t="shared" si="92"/>
        <v>0.031</v>
      </c>
      <c r="K970" s="145">
        <v>0.023958</v>
      </c>
      <c r="L970" s="145">
        <v>0.0477459620620193</v>
      </c>
      <c r="M970" s="145">
        <v>0.0633794983294473</v>
      </c>
      <c r="N970" s="145">
        <v>0.0953005973542875</v>
      </c>
    </row>
    <row r="971" spans="1:14">
      <c r="A971" s="150">
        <v>43118</v>
      </c>
      <c r="B971" s="151">
        <v>0.5485</v>
      </c>
      <c r="C971" s="152">
        <f t="shared" si="90"/>
        <v>0.005485</v>
      </c>
      <c r="D971" s="151">
        <f t="shared" si="91"/>
        <v>1.005485</v>
      </c>
      <c r="E971" s="153">
        <f t="shared" si="93"/>
        <v>0.0156528947237249</v>
      </c>
      <c r="F971" s="153">
        <f t="shared" si="88"/>
        <v>0.0345392225563219</v>
      </c>
      <c r="G971" s="153">
        <f t="shared" si="89"/>
        <v>0.0585065624395236</v>
      </c>
      <c r="I971" s="71">
        <v>970</v>
      </c>
      <c r="J971" s="73">
        <f t="shared" si="92"/>
        <v>0.03</v>
      </c>
      <c r="K971" s="145">
        <v>0.024425</v>
      </c>
      <c r="L971" s="145">
        <v>0.0478532103612004</v>
      </c>
      <c r="M971" s="145">
        <v>0.0637860213540204</v>
      </c>
      <c r="N971" s="145">
        <v>0.0954144115111881</v>
      </c>
    </row>
    <row r="972" spans="1:14">
      <c r="A972" s="150">
        <v>43119</v>
      </c>
      <c r="B972" s="151">
        <v>0.3272</v>
      </c>
      <c r="C972" s="152">
        <f t="shared" si="90"/>
        <v>0.003272</v>
      </c>
      <c r="D972" s="151">
        <f t="shared" si="91"/>
        <v>1.003272</v>
      </c>
      <c r="E972" s="153">
        <f t="shared" si="93"/>
        <v>0.0142941292944379</v>
      </c>
      <c r="F972" s="153">
        <f t="shared" ref="F972:F1035" si="94">PRODUCT(D963:D972)-1</f>
        <v>0.0354319501884228</v>
      </c>
      <c r="G972" s="153">
        <f t="shared" si="89"/>
        <v>0.0632448264587493</v>
      </c>
      <c r="I972" s="71">
        <v>971</v>
      </c>
      <c r="J972" s="73">
        <f t="shared" si="92"/>
        <v>0.029</v>
      </c>
      <c r="K972" s="145">
        <v>0.02443</v>
      </c>
      <c r="L972" s="145">
        <v>0.0489922719175633</v>
      </c>
      <c r="M972" s="145">
        <v>0.0638429050070757</v>
      </c>
      <c r="N972" s="145">
        <v>0.0956115499426275</v>
      </c>
    </row>
    <row r="973" spans="1:14">
      <c r="A973" s="150">
        <v>43122</v>
      </c>
      <c r="B973" s="151">
        <v>1.1948</v>
      </c>
      <c r="C973" s="152">
        <f t="shared" si="90"/>
        <v>0.011948</v>
      </c>
      <c r="D973" s="151">
        <f t="shared" si="91"/>
        <v>1.011948</v>
      </c>
      <c r="E973" s="153">
        <f t="shared" si="93"/>
        <v>0.0263554396466277</v>
      </c>
      <c r="F973" s="153">
        <f t="shared" si="94"/>
        <v>0.0424108995459227</v>
      </c>
      <c r="G973" s="153">
        <f t="shared" si="89"/>
        <v>0.0660670996981765</v>
      </c>
      <c r="I973" s="71">
        <v>972</v>
      </c>
      <c r="J973" s="73">
        <f t="shared" si="92"/>
        <v>0.028</v>
      </c>
      <c r="K973" s="145">
        <v>0.025048</v>
      </c>
      <c r="L973" s="145">
        <v>0.0490963872102061</v>
      </c>
      <c r="M973" s="145">
        <v>0.0643325500301759</v>
      </c>
      <c r="N973" s="145">
        <v>0.097444167177142</v>
      </c>
    </row>
    <row r="974" spans="1:14">
      <c r="A974" s="150">
        <v>43123</v>
      </c>
      <c r="B974" s="151">
        <v>1.0611</v>
      </c>
      <c r="C974" s="152">
        <f t="shared" si="90"/>
        <v>0.010611</v>
      </c>
      <c r="D974" s="151">
        <f t="shared" si="91"/>
        <v>1.010611</v>
      </c>
      <c r="E974" s="153">
        <f t="shared" si="93"/>
        <v>0.0291507970471454</v>
      </c>
      <c r="F974" s="153">
        <f t="shared" si="94"/>
        <v>0.0461447239544275</v>
      </c>
      <c r="G974" s="153">
        <f t="shared" si="89"/>
        <v>0.0808996277807554</v>
      </c>
      <c r="I974" s="71">
        <v>973</v>
      </c>
      <c r="J974" s="73">
        <f t="shared" si="92"/>
        <v>0.027</v>
      </c>
      <c r="K974" s="145">
        <v>0.025546</v>
      </c>
      <c r="L974" s="145">
        <v>0.0491132109458103</v>
      </c>
      <c r="M974" s="145">
        <v>0.0654110017198439</v>
      </c>
      <c r="N974" s="145">
        <v>0.0977370333495933</v>
      </c>
    </row>
    <row r="975" spans="1:14">
      <c r="A975" s="150">
        <v>43124</v>
      </c>
      <c r="B975" s="151">
        <v>0.1659</v>
      </c>
      <c r="C975" s="152">
        <f t="shared" si="90"/>
        <v>0.001659</v>
      </c>
      <c r="D975" s="151">
        <f t="shared" si="91"/>
        <v>1.001659</v>
      </c>
      <c r="E975" s="153">
        <f t="shared" si="93"/>
        <v>0.0333713172630301</v>
      </c>
      <c r="F975" s="153">
        <f t="shared" si="94"/>
        <v>0.043269028943538</v>
      </c>
      <c r="G975" s="153">
        <f t="shared" si="89"/>
        <v>0.0861914629654552</v>
      </c>
      <c r="I975" s="71">
        <v>974</v>
      </c>
      <c r="J975" s="73">
        <f t="shared" si="92"/>
        <v>0.026</v>
      </c>
      <c r="K975" s="145">
        <v>0.025791</v>
      </c>
      <c r="L975" s="145">
        <v>0.049237061744321</v>
      </c>
      <c r="M975" s="145">
        <v>0.0679035115251638</v>
      </c>
      <c r="N975" s="145">
        <v>0.100380806757918</v>
      </c>
    </row>
    <row r="976" spans="1:14">
      <c r="A976" s="150">
        <v>43125</v>
      </c>
      <c r="B976" s="151">
        <v>-0.5651</v>
      </c>
      <c r="C976" s="152">
        <f t="shared" si="90"/>
        <v>-0.005651</v>
      </c>
      <c r="D976" s="151">
        <f t="shared" si="91"/>
        <v>0.994349</v>
      </c>
      <c r="E976" s="153">
        <f t="shared" si="93"/>
        <v>0.0219264692652572</v>
      </c>
      <c r="F976" s="153">
        <f t="shared" si="94"/>
        <v>0.0379225767040539</v>
      </c>
      <c r="G976" s="153">
        <f t="shared" si="89"/>
        <v>0.0768336623577877</v>
      </c>
      <c r="I976" s="71">
        <v>975</v>
      </c>
      <c r="J976" s="73">
        <f t="shared" si="92"/>
        <v>0.025</v>
      </c>
      <c r="K976" s="145">
        <v>0.026023</v>
      </c>
      <c r="L976" s="145">
        <v>0.049241522125415</v>
      </c>
      <c r="M976" s="145">
        <v>0.0681875549265789</v>
      </c>
      <c r="N976" s="145">
        <v>0.100779916481944</v>
      </c>
    </row>
    <row r="977" spans="1:14">
      <c r="A977" s="150">
        <v>43126</v>
      </c>
      <c r="B977" s="151">
        <v>0.3716</v>
      </c>
      <c r="C977" s="152">
        <f t="shared" si="90"/>
        <v>0.003716</v>
      </c>
      <c r="D977" s="151">
        <f t="shared" si="91"/>
        <v>1.003716</v>
      </c>
      <c r="E977" s="153">
        <f t="shared" si="93"/>
        <v>0.022378724837379</v>
      </c>
      <c r="F977" s="153">
        <f t="shared" si="94"/>
        <v>0.0369927385180868</v>
      </c>
      <c r="G977" s="153">
        <f t="shared" si="89"/>
        <v>0.0977370333495933</v>
      </c>
      <c r="I977" s="71">
        <v>976</v>
      </c>
      <c r="J977" s="73">
        <f t="shared" si="92"/>
        <v>0.024</v>
      </c>
      <c r="K977" s="145">
        <v>0.026234</v>
      </c>
      <c r="L977" s="145">
        <v>0.0493572596436314</v>
      </c>
      <c r="M977" s="145">
        <v>0.0697937960053259</v>
      </c>
      <c r="N977" s="145">
        <v>0.103560597463969</v>
      </c>
    </row>
    <row r="978" spans="1:14">
      <c r="A978" s="150">
        <v>43129</v>
      </c>
      <c r="B978" s="151">
        <v>-1.8095</v>
      </c>
      <c r="C978" s="152">
        <f t="shared" si="90"/>
        <v>-0.018095</v>
      </c>
      <c r="D978" s="151">
        <f t="shared" si="91"/>
        <v>0.981905</v>
      </c>
      <c r="E978" s="153">
        <f t="shared" si="93"/>
        <v>-0.00797394548786434</v>
      </c>
      <c r="F978" s="153">
        <f t="shared" si="94"/>
        <v>0.0181713373197121</v>
      </c>
      <c r="G978" s="153">
        <f t="shared" si="89"/>
        <v>0.0704467223713199</v>
      </c>
      <c r="I978" s="71">
        <v>977</v>
      </c>
      <c r="J978" s="73">
        <f t="shared" si="92"/>
        <v>0.023</v>
      </c>
      <c r="K978" s="145">
        <v>0.027736</v>
      </c>
      <c r="L978" s="145">
        <v>0.0494768126571821</v>
      </c>
      <c r="M978" s="145">
        <v>0.0700284856772484</v>
      </c>
      <c r="N978" s="145">
        <v>0.105138014998527</v>
      </c>
    </row>
    <row r="979" spans="1:14">
      <c r="A979" s="150">
        <v>43130</v>
      </c>
      <c r="B979" s="151">
        <v>-1.0673</v>
      </c>
      <c r="C979" s="152">
        <f t="shared" si="90"/>
        <v>-0.010673</v>
      </c>
      <c r="D979" s="151">
        <f t="shared" si="91"/>
        <v>0.989327</v>
      </c>
      <c r="E979" s="153">
        <f t="shared" si="93"/>
        <v>-0.0288665367462578</v>
      </c>
      <c r="F979" s="153">
        <f t="shared" si="94"/>
        <v>-0.000557222253256828</v>
      </c>
      <c r="G979" s="153">
        <f t="shared" si="89"/>
        <v>0.0558805997192868</v>
      </c>
      <c r="I979" s="71">
        <v>978</v>
      </c>
      <c r="J979" s="73">
        <f t="shared" si="92"/>
        <v>0.022</v>
      </c>
      <c r="K979" s="145">
        <v>0.027819</v>
      </c>
      <c r="L979" s="145">
        <v>0.0509157464226573</v>
      </c>
      <c r="M979" s="145">
        <v>0.0700622173641938</v>
      </c>
      <c r="N979" s="145">
        <v>0.11152246432285</v>
      </c>
    </row>
    <row r="980" spans="1:14">
      <c r="A980" s="150">
        <v>43131</v>
      </c>
      <c r="B980" s="151">
        <v>0.4651</v>
      </c>
      <c r="C980" s="152">
        <f t="shared" si="90"/>
        <v>0.004651</v>
      </c>
      <c r="D980" s="151">
        <f t="shared" si="91"/>
        <v>1.004651</v>
      </c>
      <c r="E980" s="153">
        <f t="shared" si="93"/>
        <v>-0.0259657178826975</v>
      </c>
      <c r="F980" s="153">
        <f t="shared" si="94"/>
        <v>0.00653908917090673</v>
      </c>
      <c r="G980" s="153">
        <f t="shared" si="89"/>
        <v>0.0461165770457823</v>
      </c>
      <c r="I980" s="71">
        <v>979</v>
      </c>
      <c r="J980" s="73">
        <f t="shared" si="92"/>
        <v>0.021</v>
      </c>
      <c r="K980" s="145">
        <v>0.027952</v>
      </c>
      <c r="L980" s="145">
        <v>0.0510126613391177</v>
      </c>
      <c r="M980" s="145">
        <v>0.0734946320037102</v>
      </c>
      <c r="N980" s="145">
        <v>0.112668097591799</v>
      </c>
    </row>
    <row r="981" spans="1:14">
      <c r="A981" s="150">
        <v>43132</v>
      </c>
      <c r="B981" s="151">
        <v>-0.7016</v>
      </c>
      <c r="C981" s="152">
        <f t="shared" si="90"/>
        <v>-0.007016</v>
      </c>
      <c r="D981" s="151">
        <f t="shared" si="91"/>
        <v>0.992984</v>
      </c>
      <c r="E981" s="153">
        <f t="shared" si="93"/>
        <v>-0.0273028307023313</v>
      </c>
      <c r="F981" s="153">
        <f t="shared" si="94"/>
        <v>-0.00597501611532347</v>
      </c>
      <c r="G981" s="153">
        <f t="shared" si="89"/>
        <v>0.0327149861723965</v>
      </c>
      <c r="I981" s="71">
        <v>980</v>
      </c>
      <c r="J981" s="73">
        <f t="shared" si="92"/>
        <v>0.02</v>
      </c>
      <c r="K981" s="145">
        <v>0.028503</v>
      </c>
      <c r="L981" s="145">
        <v>0.0519411346494945</v>
      </c>
      <c r="M981" s="145">
        <v>0.0750836493142761</v>
      </c>
      <c r="N981" s="145">
        <v>0.113405682402628</v>
      </c>
    </row>
    <row r="982" spans="1:14">
      <c r="A982" s="150">
        <v>43133</v>
      </c>
      <c r="B982" s="151">
        <v>0.5967</v>
      </c>
      <c r="C982" s="152">
        <f t="shared" si="90"/>
        <v>0.005967</v>
      </c>
      <c r="D982" s="151">
        <f t="shared" si="91"/>
        <v>1.005967</v>
      </c>
      <c r="E982" s="153">
        <f t="shared" si="93"/>
        <v>-0.0251213955871303</v>
      </c>
      <c r="F982" s="153">
        <f t="shared" si="94"/>
        <v>-0.00330485554912674</v>
      </c>
      <c r="G982" s="153">
        <f t="shared" si="89"/>
        <v>0.0344940452252684</v>
      </c>
      <c r="I982" s="71">
        <v>981</v>
      </c>
      <c r="J982" s="73">
        <f t="shared" si="92"/>
        <v>0.019</v>
      </c>
      <c r="K982" s="145">
        <v>0.02862</v>
      </c>
      <c r="L982" s="145">
        <v>0.0543370284871396</v>
      </c>
      <c r="M982" s="145">
        <v>0.0752977419913772</v>
      </c>
      <c r="N982" s="145">
        <v>0.113602120001594</v>
      </c>
    </row>
    <row r="983" spans="1:14">
      <c r="A983" s="150">
        <v>43136</v>
      </c>
      <c r="B983" s="151">
        <v>0.0682</v>
      </c>
      <c r="C983" s="152">
        <f t="shared" si="90"/>
        <v>0.000682</v>
      </c>
      <c r="D983" s="151">
        <f t="shared" si="91"/>
        <v>1.000682</v>
      </c>
      <c r="E983" s="153">
        <f t="shared" si="93"/>
        <v>-0.00647876156952132</v>
      </c>
      <c r="F983" s="153">
        <f t="shared" si="94"/>
        <v>-0.0144010457658015</v>
      </c>
      <c r="G983" s="153">
        <f t="shared" ref="G983:G1046" si="95">PRODUCT(D963:D983)-1</f>
        <v>0.0327138279801638</v>
      </c>
      <c r="I983" s="71">
        <v>982</v>
      </c>
      <c r="J983" s="73">
        <f t="shared" si="92"/>
        <v>0.018</v>
      </c>
      <c r="K983" s="145">
        <v>0.028812</v>
      </c>
      <c r="L983" s="145">
        <v>0.0545674332570463</v>
      </c>
      <c r="M983" s="145">
        <v>0.0755355983400541</v>
      </c>
      <c r="N983" s="145">
        <v>0.114242468137612</v>
      </c>
    </row>
    <row r="984" spans="1:14">
      <c r="A984" s="150">
        <v>43137</v>
      </c>
      <c r="B984" s="151">
        <v>-2.9307</v>
      </c>
      <c r="C984" s="152">
        <f t="shared" si="90"/>
        <v>-0.029307</v>
      </c>
      <c r="D984" s="151">
        <f t="shared" si="91"/>
        <v>0.970693</v>
      </c>
      <c r="E984" s="153">
        <f t="shared" si="93"/>
        <v>-0.0251917601603951</v>
      </c>
      <c r="F984" s="153">
        <f t="shared" si="94"/>
        <v>-0.0533310980362801</v>
      </c>
      <c r="G984" s="153">
        <f t="shared" si="95"/>
        <v>-0.00271089272836733</v>
      </c>
      <c r="I984" s="71">
        <v>983</v>
      </c>
      <c r="J984" s="73">
        <f t="shared" si="92"/>
        <v>0.017</v>
      </c>
      <c r="K984" s="145">
        <v>0.029205</v>
      </c>
      <c r="L984" s="145">
        <v>0.0584256470259801</v>
      </c>
      <c r="M984" s="145">
        <v>0.0768803394985957</v>
      </c>
      <c r="N984" s="145">
        <v>0.114619091802804</v>
      </c>
    </row>
    <row r="985" spans="1:14">
      <c r="A985" s="150">
        <v>43138</v>
      </c>
      <c r="B985" s="151">
        <v>-2.3714</v>
      </c>
      <c r="C985" s="152">
        <f t="shared" si="90"/>
        <v>-0.023714</v>
      </c>
      <c r="D985" s="151">
        <f t="shared" si="91"/>
        <v>0.976286</v>
      </c>
      <c r="E985" s="153">
        <f t="shared" si="93"/>
        <v>-0.0527141890666029</v>
      </c>
      <c r="F985" s="153">
        <f t="shared" si="94"/>
        <v>-0.0773111451875816</v>
      </c>
      <c r="G985" s="153">
        <f t="shared" si="95"/>
        <v>-0.0331325462641724</v>
      </c>
      <c r="I985" s="71">
        <v>984</v>
      </c>
      <c r="J985" s="73">
        <f t="shared" si="92"/>
        <v>0.016</v>
      </c>
      <c r="K985" s="145">
        <v>0.029513</v>
      </c>
      <c r="L985" s="145">
        <v>0.0586905438612368</v>
      </c>
      <c r="M985" s="145">
        <v>0.0769060997284339</v>
      </c>
      <c r="N985" s="145">
        <v>0.115082436629008</v>
      </c>
    </row>
    <row r="986" spans="1:14">
      <c r="A986" s="150">
        <v>43139</v>
      </c>
      <c r="B986" s="151">
        <v>-0.9493</v>
      </c>
      <c r="C986" s="152">
        <f t="shared" si="90"/>
        <v>-0.009493</v>
      </c>
      <c r="D986" s="151">
        <f t="shared" si="91"/>
        <v>0.990507</v>
      </c>
      <c r="E986" s="153">
        <f t="shared" si="93"/>
        <v>-0.0550771948689943</v>
      </c>
      <c r="F986" s="153">
        <f t="shared" si="94"/>
        <v>-0.0808762622442581</v>
      </c>
      <c r="G986" s="153">
        <f t="shared" si="95"/>
        <v>-0.0465253768368677</v>
      </c>
      <c r="I986" s="71">
        <v>985</v>
      </c>
      <c r="J986" s="73">
        <f t="shared" si="92"/>
        <v>0.015</v>
      </c>
      <c r="K986" s="145">
        <v>0.029744</v>
      </c>
      <c r="L986" s="145">
        <v>0.0599369931151639</v>
      </c>
      <c r="M986" s="145">
        <v>0.0770415709934325</v>
      </c>
      <c r="N986" s="145">
        <v>0.118264926352361</v>
      </c>
    </row>
    <row r="987" spans="1:14">
      <c r="A987" s="150">
        <v>43140</v>
      </c>
      <c r="B987" s="151">
        <v>-4.272</v>
      </c>
      <c r="C987" s="152">
        <f t="shared" si="90"/>
        <v>-0.04272</v>
      </c>
      <c r="D987" s="151">
        <f t="shared" si="91"/>
        <v>0.95728</v>
      </c>
      <c r="E987" s="153">
        <f t="shared" si="93"/>
        <v>-0.100809765235033</v>
      </c>
      <c r="F987" s="153">
        <f t="shared" si="94"/>
        <v>-0.123398678830649</v>
      </c>
      <c r="G987" s="153">
        <f t="shared" si="95"/>
        <v>-0.0867747165634589</v>
      </c>
      <c r="I987" s="71">
        <v>986</v>
      </c>
      <c r="J987" s="73">
        <f t="shared" si="92"/>
        <v>0.014</v>
      </c>
      <c r="K987" s="145">
        <v>0.030058</v>
      </c>
      <c r="L987" s="145">
        <v>0.0599986984359775</v>
      </c>
      <c r="M987" s="145">
        <v>0.0785476226867321</v>
      </c>
      <c r="N987" s="145">
        <v>0.121201829236873</v>
      </c>
    </row>
    <row r="988" spans="1:14">
      <c r="A988" s="150">
        <v>43143</v>
      </c>
      <c r="B988" s="151">
        <v>1.2876</v>
      </c>
      <c r="C988" s="152">
        <f t="shared" si="90"/>
        <v>0.012876</v>
      </c>
      <c r="D988" s="151">
        <f t="shared" si="91"/>
        <v>1.012876</v>
      </c>
      <c r="E988" s="153">
        <f t="shared" si="93"/>
        <v>-0.089852512358771</v>
      </c>
      <c r="F988" s="153">
        <f t="shared" si="94"/>
        <v>-0.0957491409242975</v>
      </c>
      <c r="G988" s="153">
        <f t="shared" si="95"/>
        <v>-0.0792661353332319</v>
      </c>
      <c r="I988" s="71">
        <v>987</v>
      </c>
      <c r="J988" s="73">
        <f t="shared" si="92"/>
        <v>0.013</v>
      </c>
      <c r="K988" s="145">
        <v>0.03011</v>
      </c>
      <c r="L988" s="145">
        <v>0.0603873131224426</v>
      </c>
      <c r="M988" s="145">
        <v>0.08149274703583</v>
      </c>
      <c r="N988" s="145">
        <v>0.131356613160577</v>
      </c>
    </row>
    <row r="989" spans="1:14">
      <c r="A989" s="150">
        <v>43144</v>
      </c>
      <c r="B989" s="151">
        <v>1.1703</v>
      </c>
      <c r="C989" s="152">
        <f t="shared" si="90"/>
        <v>0.011703</v>
      </c>
      <c r="D989" s="151">
        <f t="shared" si="91"/>
        <v>1.011703</v>
      </c>
      <c r="E989" s="153">
        <f t="shared" si="93"/>
        <v>-0.0514004492778929</v>
      </c>
      <c r="F989" s="153">
        <f t="shared" si="94"/>
        <v>-0.0752973416479429</v>
      </c>
      <c r="G989" s="153">
        <f t="shared" si="95"/>
        <v>-0.0685429485099202</v>
      </c>
      <c r="I989" s="71">
        <v>988</v>
      </c>
      <c r="J989" s="73">
        <f t="shared" si="92"/>
        <v>0.012</v>
      </c>
      <c r="K989" s="145">
        <v>0.030297</v>
      </c>
      <c r="L989" s="145">
        <v>0.0604320122506163</v>
      </c>
      <c r="M989" s="145">
        <v>0.0822808182910406</v>
      </c>
      <c r="N989" s="145">
        <v>0.135758835383019</v>
      </c>
    </row>
    <row r="990" spans="1:14">
      <c r="A990" s="150">
        <v>43145</v>
      </c>
      <c r="B990" s="151">
        <v>0.796</v>
      </c>
      <c r="C990" s="152">
        <f t="shared" si="90"/>
        <v>0.00796</v>
      </c>
      <c r="D990" s="151">
        <f t="shared" si="91"/>
        <v>1.00796</v>
      </c>
      <c r="E990" s="153">
        <f t="shared" si="93"/>
        <v>-0.0206246907710906</v>
      </c>
      <c r="F990" s="153">
        <f t="shared" si="94"/>
        <v>-0.0722516659889461</v>
      </c>
      <c r="G990" s="153">
        <f t="shared" si="95"/>
        <v>-0.0684560748949353</v>
      </c>
      <c r="I990" s="71">
        <v>989</v>
      </c>
      <c r="J990" s="73">
        <f t="shared" si="92"/>
        <v>0.011</v>
      </c>
      <c r="K990" s="145">
        <v>0.030319</v>
      </c>
      <c r="L990" s="145">
        <v>0.0617448666211153</v>
      </c>
      <c r="M990" s="145">
        <v>0.08282701151813</v>
      </c>
      <c r="N990" s="145">
        <v>0.142411784805825</v>
      </c>
    </row>
    <row r="991" spans="1:14">
      <c r="A991" s="150">
        <v>43153</v>
      </c>
      <c r="B991" s="151">
        <v>2.1622</v>
      </c>
      <c r="C991" s="152">
        <f t="shared" si="90"/>
        <v>0.021622</v>
      </c>
      <c r="D991" s="151">
        <f t="shared" si="91"/>
        <v>1.021622</v>
      </c>
      <c r="E991" s="153">
        <f t="shared" si="93"/>
        <v>0.0101406271384823</v>
      </c>
      <c r="F991" s="153">
        <f t="shared" si="94"/>
        <v>-0.045495085027512</v>
      </c>
      <c r="G991" s="153">
        <f t="shared" si="95"/>
        <v>-0.0459940897726406</v>
      </c>
      <c r="I991" s="71">
        <v>990</v>
      </c>
      <c r="J991" s="73">
        <f t="shared" si="92"/>
        <v>0.01</v>
      </c>
      <c r="K991" s="145">
        <v>0.030654</v>
      </c>
      <c r="L991" s="145">
        <v>0.062627247815974</v>
      </c>
      <c r="M991" s="145">
        <v>0.0839824419919617</v>
      </c>
      <c r="N991" s="145">
        <v>0.148599744456304</v>
      </c>
    </row>
    <row r="992" spans="1:14">
      <c r="A992" s="150">
        <v>43154</v>
      </c>
      <c r="B992" s="151">
        <v>0.4529</v>
      </c>
      <c r="C992" s="152">
        <f t="shared" si="90"/>
        <v>0.004529</v>
      </c>
      <c r="D992" s="151">
        <f t="shared" si="91"/>
        <v>1.004529</v>
      </c>
      <c r="E992" s="153">
        <f t="shared" si="93"/>
        <v>0.0599986984359775</v>
      </c>
      <c r="F992" s="153">
        <f t="shared" si="94"/>
        <v>-0.0468595215027944</v>
      </c>
      <c r="G992" s="153">
        <f t="shared" si="95"/>
        <v>-0.0469011442291239</v>
      </c>
      <c r="I992" s="71">
        <v>991</v>
      </c>
      <c r="J992" s="73">
        <f t="shared" si="92"/>
        <v>0.00900000000000001</v>
      </c>
      <c r="K992" s="145">
        <v>0.03206</v>
      </c>
      <c r="L992" s="145">
        <v>0.065223818708702</v>
      </c>
      <c r="M992" s="145">
        <v>0.0888640384484793</v>
      </c>
      <c r="N992" s="145">
        <v>0.153666716028496</v>
      </c>
    </row>
    <row r="993" spans="1:14">
      <c r="A993" s="150">
        <v>43157</v>
      </c>
      <c r="B993" s="151">
        <v>1.1626</v>
      </c>
      <c r="C993" s="152">
        <f t="shared" si="90"/>
        <v>0.011626</v>
      </c>
      <c r="D993" s="151">
        <f t="shared" si="91"/>
        <v>1.011626</v>
      </c>
      <c r="E993" s="153">
        <f t="shared" si="93"/>
        <v>0.0586905438612368</v>
      </c>
      <c r="F993" s="153">
        <f t="shared" si="94"/>
        <v>-0.0364354613151691</v>
      </c>
      <c r="G993" s="153">
        <f t="shared" si="95"/>
        <v>-0.0389649237015801</v>
      </c>
      <c r="I993" s="71">
        <v>992</v>
      </c>
      <c r="J993" s="73">
        <f t="shared" si="92"/>
        <v>0.00800000000000001</v>
      </c>
      <c r="K993" s="145">
        <v>0.032355</v>
      </c>
      <c r="L993" s="145">
        <v>0.0656059101496029</v>
      </c>
      <c r="M993" s="145">
        <v>0.0894574478111942</v>
      </c>
      <c r="N993" s="145">
        <v>0.156658988685616</v>
      </c>
    </row>
    <row r="994" spans="1:14">
      <c r="A994" s="150">
        <v>43158</v>
      </c>
      <c r="B994" s="151">
        <v>-1.4432</v>
      </c>
      <c r="C994" s="152">
        <f t="shared" si="90"/>
        <v>-0.014432</v>
      </c>
      <c r="D994" s="151">
        <f t="shared" si="91"/>
        <v>0.985568</v>
      </c>
      <c r="E994" s="153">
        <f t="shared" si="93"/>
        <v>0.0313417296699043</v>
      </c>
      <c r="F994" s="153">
        <f t="shared" si="94"/>
        <v>-0.0216696985941678</v>
      </c>
      <c r="G994" s="153">
        <f t="shared" si="95"/>
        <v>-0.064017698461501</v>
      </c>
      <c r="I994" s="71">
        <v>993</v>
      </c>
      <c r="J994" s="73">
        <f t="shared" si="92"/>
        <v>0.00700000000000001</v>
      </c>
      <c r="K994" s="145">
        <v>0.033538</v>
      </c>
      <c r="L994" s="145">
        <v>0.0658388343786314</v>
      </c>
      <c r="M994" s="145">
        <v>0.101098997813118</v>
      </c>
      <c r="N994" s="145">
        <v>0.168196925622497</v>
      </c>
    </row>
    <row r="995" spans="1:14">
      <c r="A995" s="150">
        <v>43159</v>
      </c>
      <c r="B995" s="151">
        <v>-0.8706</v>
      </c>
      <c r="C995" s="152">
        <f t="shared" si="90"/>
        <v>-0.008706</v>
      </c>
      <c r="D995" s="151">
        <f t="shared" si="91"/>
        <v>0.991294</v>
      </c>
      <c r="E995" s="153">
        <f t="shared" si="93"/>
        <v>0.0142891271195269</v>
      </c>
      <c r="F995" s="153">
        <f t="shared" si="94"/>
        <v>-0.00663027247979286</v>
      </c>
      <c r="G995" s="153">
        <f t="shared" si="95"/>
        <v>-0.0819082321275894</v>
      </c>
      <c r="I995" s="71">
        <v>994</v>
      </c>
      <c r="J995" s="73">
        <f t="shared" si="92"/>
        <v>0.00600000000000001</v>
      </c>
      <c r="K995" s="145">
        <v>0.035634</v>
      </c>
      <c r="L995" s="145">
        <v>0.0712547561527801</v>
      </c>
      <c r="M995" s="145">
        <v>0.104151692852306</v>
      </c>
      <c r="N995" s="145">
        <v>0.170226389168679</v>
      </c>
    </row>
    <row r="996" spans="1:14">
      <c r="A996" s="150">
        <v>43160</v>
      </c>
      <c r="B996" s="151">
        <v>0.6324</v>
      </c>
      <c r="C996" s="152">
        <f t="shared" si="90"/>
        <v>0.006324</v>
      </c>
      <c r="D996" s="151">
        <f t="shared" si="91"/>
        <v>1.006324</v>
      </c>
      <c r="E996" s="153">
        <f t="shared" si="93"/>
        <v>-0.000899068775505274</v>
      </c>
      <c r="F996" s="153">
        <f t="shared" si="94"/>
        <v>0.0092324412417526</v>
      </c>
      <c r="G996" s="153">
        <f t="shared" si="95"/>
        <v>-0.0776324275901921</v>
      </c>
      <c r="I996" s="71">
        <v>995</v>
      </c>
      <c r="J996" s="73">
        <f t="shared" si="92"/>
        <v>0.005</v>
      </c>
      <c r="K996" s="145">
        <v>0.036267</v>
      </c>
      <c r="L996" s="145">
        <v>0.0721308970825152</v>
      </c>
      <c r="M996" s="145">
        <v>0.10635435024154</v>
      </c>
      <c r="N996" s="145">
        <v>0.177172332747548</v>
      </c>
    </row>
    <row r="997" spans="1:14">
      <c r="A997" s="150">
        <v>43161</v>
      </c>
      <c r="B997" s="151">
        <v>-0.8057</v>
      </c>
      <c r="C997" s="152">
        <f t="shared" si="90"/>
        <v>-0.008057</v>
      </c>
      <c r="D997" s="151">
        <f t="shared" si="91"/>
        <v>0.991943</v>
      </c>
      <c r="E997" s="153">
        <f t="shared" si="93"/>
        <v>-0.0134170591176372</v>
      </c>
      <c r="F997" s="153">
        <f t="shared" si="94"/>
        <v>0.0457766332344436</v>
      </c>
      <c r="G997" s="153">
        <f t="shared" si="95"/>
        <v>-0.0798642560319343</v>
      </c>
      <c r="I997" s="71">
        <v>996</v>
      </c>
      <c r="J997" s="73">
        <f t="shared" si="92"/>
        <v>0.004</v>
      </c>
      <c r="K997" s="145">
        <v>0.036323</v>
      </c>
      <c r="L997" s="145">
        <v>0.0731927137682375</v>
      </c>
      <c r="M997" s="145">
        <v>0.1064036555017</v>
      </c>
      <c r="N997" s="145">
        <v>0.187075909075108</v>
      </c>
    </row>
    <row r="998" spans="1:14">
      <c r="A998" s="150">
        <v>43164</v>
      </c>
      <c r="B998" s="151">
        <v>0.0407</v>
      </c>
      <c r="C998" s="152">
        <f t="shared" si="90"/>
        <v>0.000407</v>
      </c>
      <c r="D998" s="151">
        <f t="shared" si="91"/>
        <v>1.000407</v>
      </c>
      <c r="E998" s="153">
        <f t="shared" si="93"/>
        <v>-0.0243583299170821</v>
      </c>
      <c r="F998" s="153">
        <f t="shared" si="94"/>
        <v>0.0329026103137702</v>
      </c>
      <c r="G998" s="153">
        <f t="shared" si="95"/>
        <v>-0.0828977128830659</v>
      </c>
      <c r="I998" s="71">
        <v>997</v>
      </c>
      <c r="J998" s="73">
        <f t="shared" si="92"/>
        <v>0.003</v>
      </c>
      <c r="K998" s="145">
        <v>0.038608</v>
      </c>
      <c r="L998" s="145">
        <v>0.0744700134554446</v>
      </c>
      <c r="M998" s="145">
        <v>0.109433746027163</v>
      </c>
      <c r="N998" s="145">
        <v>0.191439725836237</v>
      </c>
    </row>
    <row r="999" spans="1:14">
      <c r="A999" s="150">
        <v>43165</v>
      </c>
      <c r="B999" s="151">
        <v>1.2062</v>
      </c>
      <c r="C999" s="152">
        <f t="shared" si="90"/>
        <v>0.012062</v>
      </c>
      <c r="D999" s="151">
        <f t="shared" si="91"/>
        <v>1.012062</v>
      </c>
      <c r="E999" s="153">
        <f t="shared" si="93"/>
        <v>0.00186883087464107</v>
      </c>
      <c r="F999" s="153">
        <f t="shared" si="94"/>
        <v>0.0332691329366173</v>
      </c>
      <c r="G999" s="153">
        <f t="shared" si="95"/>
        <v>-0.0547309822191165</v>
      </c>
      <c r="I999" s="71">
        <v>998</v>
      </c>
      <c r="J999" s="73">
        <f t="shared" si="92"/>
        <v>0.002</v>
      </c>
      <c r="K999" s="145">
        <v>0.041164</v>
      </c>
      <c r="L999" s="145">
        <v>0.0790182929574044</v>
      </c>
      <c r="M999" s="145">
        <v>0.114766552305908</v>
      </c>
      <c r="N999" s="145">
        <v>0.198580382195878</v>
      </c>
    </row>
    <row r="1000" spans="1:14">
      <c r="A1000" s="150">
        <v>43166</v>
      </c>
      <c r="B1000" s="151">
        <v>-0.7355</v>
      </c>
      <c r="C1000" s="152">
        <f t="shared" si="90"/>
        <v>-0.007355</v>
      </c>
      <c r="D1000" s="151">
        <f t="shared" si="91"/>
        <v>0.992645</v>
      </c>
      <c r="E1000" s="153">
        <f t="shared" si="93"/>
        <v>0.00323424294261643</v>
      </c>
      <c r="F1000" s="153">
        <f t="shared" si="94"/>
        <v>0.017569584570686</v>
      </c>
      <c r="G1000" s="153">
        <f t="shared" si="95"/>
        <v>-0.0515607436619993</v>
      </c>
      <c r="I1000" s="71">
        <v>999</v>
      </c>
      <c r="J1000" s="73">
        <f t="shared" si="92"/>
        <v>0.001</v>
      </c>
      <c r="K1000" s="145">
        <v>0.043167</v>
      </c>
      <c r="L1000" s="145">
        <v>0.0823458247877733</v>
      </c>
      <c r="M1000" s="145">
        <v>0.123104915691056</v>
      </c>
      <c r="N1000" s="145">
        <v>0.202106561078247</v>
      </c>
    </row>
    <row r="1001" spans="1:14">
      <c r="A1001" s="150">
        <v>43167</v>
      </c>
      <c r="B1001" s="151">
        <v>1.0144</v>
      </c>
      <c r="C1001" s="152">
        <f t="shared" si="90"/>
        <v>0.010144</v>
      </c>
      <c r="D1001" s="151">
        <f t="shared" si="91"/>
        <v>1.010144</v>
      </c>
      <c r="E1001" s="153">
        <f t="shared" si="93"/>
        <v>0.00704251424295399</v>
      </c>
      <c r="F1001" s="153">
        <f t="shared" si="94"/>
        <v>0.00613711376279147</v>
      </c>
      <c r="G1001" s="153">
        <f t="shared" si="95"/>
        <v>-0.0463750853238654</v>
      </c>
      <c r="I1001" s="71">
        <v>1000</v>
      </c>
      <c r="J1001" s="73">
        <f t="shared" si="92"/>
        <v>0</v>
      </c>
      <c r="K1001" s="145">
        <v>0.059477</v>
      </c>
      <c r="L1001" s="145">
        <v>0.0895385601328331</v>
      </c>
      <c r="M1001" s="145">
        <v>0.127935070884782</v>
      </c>
      <c r="N1001" s="145">
        <v>0.204799087011095</v>
      </c>
    </row>
    <row r="1002" spans="1:7">
      <c r="A1002" s="150">
        <v>43168</v>
      </c>
      <c r="B1002" s="151">
        <v>0.7668</v>
      </c>
      <c r="C1002" s="152">
        <f t="shared" si="90"/>
        <v>0.007668</v>
      </c>
      <c r="D1002" s="151">
        <f t="shared" si="91"/>
        <v>1.007668</v>
      </c>
      <c r="E1002" s="153">
        <f t="shared" si="93"/>
        <v>0.0230068826960508</v>
      </c>
      <c r="F1002" s="153">
        <f t="shared" si="94"/>
        <v>0.00928113887316795</v>
      </c>
      <c r="G1002" s="153">
        <f t="shared" si="95"/>
        <v>-0.0322731176717136</v>
      </c>
    </row>
    <row r="1003" spans="1:7">
      <c r="A1003" s="150">
        <v>43171</v>
      </c>
      <c r="B1003" s="151">
        <v>0.4576</v>
      </c>
      <c r="C1003" s="152">
        <f t="shared" si="90"/>
        <v>0.004576</v>
      </c>
      <c r="D1003" s="151">
        <f t="shared" si="91"/>
        <v>1.004576</v>
      </c>
      <c r="E1003" s="153">
        <f t="shared" si="93"/>
        <v>0.0272700632755147</v>
      </c>
      <c r="F1003" s="153">
        <f t="shared" si="94"/>
        <v>0.00224748016030785</v>
      </c>
      <c r="G1003" s="153">
        <f t="shared" si="95"/>
        <v>-0.0336112411820461</v>
      </c>
    </row>
    <row r="1004" spans="1:7">
      <c r="A1004" s="150">
        <v>43172</v>
      </c>
      <c r="B1004" s="151">
        <v>-0.8822</v>
      </c>
      <c r="C1004" s="152">
        <f t="shared" si="90"/>
        <v>-0.008822</v>
      </c>
      <c r="D1004" s="151">
        <f t="shared" si="91"/>
        <v>0.991178</v>
      </c>
      <c r="E1004" s="153">
        <f t="shared" si="93"/>
        <v>0.00607224337767653</v>
      </c>
      <c r="F1004" s="153">
        <f t="shared" si="94"/>
        <v>0.00795242224822035</v>
      </c>
      <c r="G1004" s="153">
        <f t="shared" si="95"/>
        <v>-0.0427895403458222</v>
      </c>
    </row>
    <row r="1005" spans="1:7">
      <c r="A1005" s="150">
        <v>43173</v>
      </c>
      <c r="B1005" s="151">
        <v>-0.4377</v>
      </c>
      <c r="C1005" s="152">
        <f t="shared" si="90"/>
        <v>-0.004377</v>
      </c>
      <c r="D1005" s="151">
        <f t="shared" si="91"/>
        <v>0.995623</v>
      </c>
      <c r="E1005" s="153">
        <f t="shared" si="93"/>
        <v>0.00909052598704729</v>
      </c>
      <c r="F1005" s="153">
        <f t="shared" si="94"/>
        <v>0.012354169899182</v>
      </c>
      <c r="G1005" s="153">
        <f t="shared" si="95"/>
        <v>-0.0182058081470954</v>
      </c>
    </row>
    <row r="1006" spans="1:7">
      <c r="A1006" s="150">
        <v>43174</v>
      </c>
      <c r="B1006" s="151">
        <v>0.5602</v>
      </c>
      <c r="C1006" s="152">
        <f t="shared" si="90"/>
        <v>0.005602</v>
      </c>
      <c r="D1006" s="151">
        <f t="shared" si="91"/>
        <v>1.005602</v>
      </c>
      <c r="E1006" s="153">
        <f t="shared" si="93"/>
        <v>0.00455326281562507</v>
      </c>
      <c r="F1006" s="153">
        <f t="shared" si="94"/>
        <v>0.0116278434768102</v>
      </c>
      <c r="G1006" s="153">
        <f t="shared" si="95"/>
        <v>0.0112755923117456</v>
      </c>
    </row>
    <row r="1007" spans="1:7">
      <c r="A1007" s="150">
        <v>43175</v>
      </c>
      <c r="B1007" s="151">
        <v>-0.9702</v>
      </c>
      <c r="C1007" s="152">
        <f t="shared" si="90"/>
        <v>-0.009702</v>
      </c>
      <c r="D1007" s="151">
        <f t="shared" si="91"/>
        <v>0.990298</v>
      </c>
      <c r="E1007" s="153">
        <f t="shared" si="93"/>
        <v>-0.0127630459042185</v>
      </c>
      <c r="F1007" s="153">
        <f t="shared" si="94"/>
        <v>0.00995019889186977</v>
      </c>
      <c r="G1007" s="153">
        <f t="shared" si="95"/>
        <v>0.0110622100753819</v>
      </c>
    </row>
    <row r="1008" spans="1:7">
      <c r="A1008" s="150">
        <v>43178</v>
      </c>
      <c r="B1008" s="151">
        <v>0.4394</v>
      </c>
      <c r="C1008" s="152">
        <f t="shared" si="90"/>
        <v>0.004394</v>
      </c>
      <c r="D1008" s="151">
        <f t="shared" si="91"/>
        <v>1.004394</v>
      </c>
      <c r="E1008" s="153">
        <f t="shared" si="93"/>
        <v>-0.0129419045725975</v>
      </c>
      <c r="F1008" s="153">
        <f t="shared" si="94"/>
        <v>0.0139752321463169</v>
      </c>
      <c r="G1008" s="153">
        <f t="shared" si="95"/>
        <v>0.0608231838401021</v>
      </c>
    </row>
    <row r="1009" spans="1:7">
      <c r="A1009" s="150">
        <v>43179</v>
      </c>
      <c r="B1009" s="151">
        <v>0.0848</v>
      </c>
      <c r="C1009" s="152">
        <f t="shared" si="90"/>
        <v>0.000848</v>
      </c>
      <c r="D1009" s="151">
        <f t="shared" si="91"/>
        <v>1.000848</v>
      </c>
      <c r="E1009" s="153">
        <f t="shared" si="93"/>
        <v>-0.00331209864189363</v>
      </c>
      <c r="F1009" s="153">
        <f t="shared" si="94"/>
        <v>0.00274003286673841</v>
      </c>
      <c r="G1009" s="153">
        <f t="shared" si="95"/>
        <v>0.0482258064165795</v>
      </c>
    </row>
    <row r="1010" spans="1:7">
      <c r="A1010" s="150">
        <v>43180</v>
      </c>
      <c r="B1010" s="151">
        <v>-0.4084</v>
      </c>
      <c r="C1010" s="152">
        <f t="shared" si="90"/>
        <v>-0.004084</v>
      </c>
      <c r="D1010" s="151">
        <f t="shared" si="91"/>
        <v>0.995916</v>
      </c>
      <c r="E1010" s="153">
        <f t="shared" si="93"/>
        <v>-0.00301878525409749</v>
      </c>
      <c r="F1010" s="153">
        <f t="shared" si="94"/>
        <v>0.00604429838714826</v>
      </c>
      <c r="G1010" s="153">
        <f t="shared" si="95"/>
        <v>0.0318688905965228</v>
      </c>
    </row>
    <row r="1011" spans="1:7">
      <c r="A1011" s="150">
        <v>43181</v>
      </c>
      <c r="B1011" s="151">
        <v>-1.0022</v>
      </c>
      <c r="C1011" s="152">
        <f t="shared" si="90"/>
        <v>-0.010022</v>
      </c>
      <c r="D1011" s="151">
        <f t="shared" si="91"/>
        <v>0.989978</v>
      </c>
      <c r="E1011" s="153">
        <f t="shared" si="93"/>
        <v>-0.0185088444417185</v>
      </c>
      <c r="F1011" s="153">
        <f t="shared" si="94"/>
        <v>-0.0140398572592501</v>
      </c>
      <c r="G1011" s="153">
        <f t="shared" si="95"/>
        <v>0.0134603561400894</v>
      </c>
    </row>
    <row r="1012" spans="1:7">
      <c r="A1012" s="150">
        <v>43182</v>
      </c>
      <c r="B1012" s="151">
        <v>-2.8707</v>
      </c>
      <c r="C1012" s="152">
        <f t="shared" si="90"/>
        <v>-0.028707</v>
      </c>
      <c r="D1012" s="151">
        <f t="shared" si="91"/>
        <v>0.971293</v>
      </c>
      <c r="E1012" s="153">
        <f t="shared" si="93"/>
        <v>-0.0373448305907211</v>
      </c>
      <c r="F1012" s="153">
        <f t="shared" si="94"/>
        <v>-0.0496312427078252</v>
      </c>
      <c r="G1012" s="153">
        <f t="shared" si="95"/>
        <v>-0.0364665701243949</v>
      </c>
    </row>
    <row r="1013" spans="1:7">
      <c r="A1013" s="150">
        <v>43185</v>
      </c>
      <c r="B1013" s="151">
        <v>-0.6413</v>
      </c>
      <c r="C1013" s="152">
        <f t="shared" si="90"/>
        <v>-0.006413</v>
      </c>
      <c r="D1013" s="151">
        <f t="shared" si="91"/>
        <v>0.993587</v>
      </c>
      <c r="E1013" s="153">
        <f t="shared" si="93"/>
        <v>-0.0477027323860387</v>
      </c>
      <c r="F1013" s="153">
        <f t="shared" si="94"/>
        <v>-0.0600272727482439</v>
      </c>
      <c r="G1013" s="153">
        <f t="shared" si="95"/>
        <v>-0.0469620190260182</v>
      </c>
    </row>
    <row r="1014" spans="1:7">
      <c r="A1014" s="150">
        <v>43186</v>
      </c>
      <c r="B1014" s="151">
        <v>0.8602</v>
      </c>
      <c r="C1014" s="152">
        <f t="shared" si="90"/>
        <v>0.008602</v>
      </c>
      <c r="D1014" s="151">
        <f t="shared" si="91"/>
        <v>1.008602</v>
      </c>
      <c r="E1014" s="153">
        <f t="shared" si="93"/>
        <v>-0.0403248757953489</v>
      </c>
      <c r="F1014" s="153">
        <f t="shared" si="94"/>
        <v>-0.0435034144708863</v>
      </c>
      <c r="G1014" s="153">
        <f t="shared" si="95"/>
        <v>-0.0498108849650759</v>
      </c>
    </row>
    <row r="1015" spans="1:7">
      <c r="A1015" s="150">
        <v>43187</v>
      </c>
      <c r="B1015" s="151">
        <v>-1.8029</v>
      </c>
      <c r="C1015" s="152">
        <f t="shared" si="90"/>
        <v>-0.018029</v>
      </c>
      <c r="D1015" s="151">
        <f t="shared" si="91"/>
        <v>0.981971</v>
      </c>
      <c r="E1015" s="153">
        <f t="shared" si="93"/>
        <v>-0.0537624243506828</v>
      </c>
      <c r="F1015" s="153">
        <f t="shared" si="94"/>
        <v>-0.0566189123909259</v>
      </c>
      <c r="G1015" s="153">
        <f t="shared" si="95"/>
        <v>-0.0532787636368472</v>
      </c>
    </row>
    <row r="1016" spans="1:7">
      <c r="A1016" s="150">
        <v>43188</v>
      </c>
      <c r="B1016" s="151">
        <v>1.3359</v>
      </c>
      <c r="C1016" s="152">
        <f t="shared" si="90"/>
        <v>0.013359</v>
      </c>
      <c r="D1016" s="151">
        <f t="shared" si="91"/>
        <v>1.013359</v>
      </c>
      <c r="E1016" s="153">
        <f t="shared" si="93"/>
        <v>-0.0314144724201786</v>
      </c>
      <c r="F1016" s="153">
        <f t="shared" si="94"/>
        <v>-0.0493418712786534</v>
      </c>
      <c r="G1016" s="153">
        <f t="shared" si="95"/>
        <v>-0.0322058991986957</v>
      </c>
    </row>
    <row r="1017" spans="1:7">
      <c r="A1017" s="150">
        <v>43189</v>
      </c>
      <c r="B1017" s="151">
        <v>0.1142</v>
      </c>
      <c r="C1017" s="152">
        <f t="shared" si="90"/>
        <v>0.001142</v>
      </c>
      <c r="D1017" s="151">
        <f t="shared" si="91"/>
        <v>1.001142</v>
      </c>
      <c r="E1017" s="153">
        <f t="shared" si="93"/>
        <v>-0.00164867629817433</v>
      </c>
      <c r="F1017" s="153">
        <f t="shared" si="94"/>
        <v>-0.0389319373518409</v>
      </c>
      <c r="G1017" s="153">
        <f t="shared" si="95"/>
        <v>-0.0371894919882468</v>
      </c>
    </row>
    <row r="1018" spans="1:7">
      <c r="A1018" s="150">
        <v>43192</v>
      </c>
      <c r="B1018" s="151">
        <v>-0.297</v>
      </c>
      <c r="C1018" s="152">
        <f t="shared" si="90"/>
        <v>-0.00297</v>
      </c>
      <c r="D1018" s="151">
        <f t="shared" si="91"/>
        <v>0.99703</v>
      </c>
      <c r="E1018" s="153">
        <f t="shared" si="93"/>
        <v>0.00181083314337993</v>
      </c>
      <c r="F1018" s="153">
        <f t="shared" si="94"/>
        <v>-0.0459782809314933</v>
      </c>
      <c r="G1018" s="153">
        <f t="shared" si="95"/>
        <v>-0.032251892696498</v>
      </c>
    </row>
    <row r="1019" spans="1:7">
      <c r="A1019" s="150">
        <v>43193</v>
      </c>
      <c r="B1019" s="151">
        <v>-0.6288</v>
      </c>
      <c r="C1019" s="152">
        <f t="shared" si="90"/>
        <v>-0.006288</v>
      </c>
      <c r="D1019" s="151">
        <f t="shared" si="91"/>
        <v>0.993712</v>
      </c>
      <c r="E1019" s="153">
        <f t="shared" si="93"/>
        <v>-0.0129789088019117</v>
      </c>
      <c r="F1019" s="153">
        <f t="shared" si="94"/>
        <v>-0.0527804117118643</v>
      </c>
      <c r="G1019" s="153">
        <f t="shared" si="95"/>
        <v>-0.0387283303647639</v>
      </c>
    </row>
    <row r="1020" spans="1:7">
      <c r="A1020" s="150">
        <v>43194</v>
      </c>
      <c r="B1020" s="151">
        <v>-0.1972</v>
      </c>
      <c r="C1020" s="152">
        <f t="shared" si="90"/>
        <v>-0.001972</v>
      </c>
      <c r="D1020" s="151">
        <f t="shared" si="91"/>
        <v>0.998028</v>
      </c>
      <c r="E1020" s="153">
        <f t="shared" si="93"/>
        <v>0.00316066931329506</v>
      </c>
      <c r="F1020" s="153">
        <f t="shared" si="94"/>
        <v>-0.0507716802822411</v>
      </c>
      <c r="G1020" s="153">
        <f t="shared" si="95"/>
        <v>-0.05205803409009</v>
      </c>
    </row>
    <row r="1021" spans="1:7">
      <c r="A1021" s="150">
        <v>43199</v>
      </c>
      <c r="B1021" s="151">
        <v>-0.0502</v>
      </c>
      <c r="C1021" s="152">
        <f t="shared" si="90"/>
        <v>-0.000502</v>
      </c>
      <c r="D1021" s="151">
        <f t="shared" si="91"/>
        <v>0.999498</v>
      </c>
      <c r="E1021" s="153">
        <f t="shared" si="93"/>
        <v>-0.0105608351459848</v>
      </c>
      <c r="F1021" s="153">
        <f t="shared" si="94"/>
        <v>-0.0416435445017358</v>
      </c>
      <c r="G1021" s="153">
        <f t="shared" si="95"/>
        <v>-0.0455136538812733</v>
      </c>
    </row>
    <row r="1022" spans="1:7">
      <c r="A1022" s="150">
        <v>43200</v>
      </c>
      <c r="B1022" s="151">
        <v>1.9269</v>
      </c>
      <c r="C1022" s="152">
        <f t="shared" si="90"/>
        <v>0.019269</v>
      </c>
      <c r="D1022" s="151">
        <f t="shared" si="91"/>
        <v>1.019269</v>
      </c>
      <c r="E1022" s="153">
        <f t="shared" si="93"/>
        <v>0.00735426954576601</v>
      </c>
      <c r="F1022" s="153">
        <f t="shared" si="94"/>
        <v>0.00569346843770124</v>
      </c>
      <c r="G1022" s="153">
        <f t="shared" si="95"/>
        <v>-0.0368914298138798</v>
      </c>
    </row>
    <row r="1023" spans="1:7">
      <c r="A1023" s="150">
        <v>43201</v>
      </c>
      <c r="B1023" s="151">
        <v>0.2844</v>
      </c>
      <c r="C1023" s="152">
        <f t="shared" si="90"/>
        <v>0.002844</v>
      </c>
      <c r="D1023" s="151">
        <f t="shared" si="91"/>
        <v>1.002844</v>
      </c>
      <c r="E1023" s="153">
        <f t="shared" si="93"/>
        <v>0.0132284736551098</v>
      </c>
      <c r="F1023" s="153">
        <f t="shared" si="94"/>
        <v>0.0150632613570207</v>
      </c>
      <c r="G1023" s="153">
        <f t="shared" si="95"/>
        <v>-0.0415021108542402</v>
      </c>
    </row>
    <row r="1024" spans="1:7">
      <c r="A1024" s="150">
        <v>43202</v>
      </c>
      <c r="B1024" s="151">
        <v>-1.0082</v>
      </c>
      <c r="C1024" s="152">
        <f t="shared" si="90"/>
        <v>-0.010082</v>
      </c>
      <c r="D1024" s="151">
        <f t="shared" si="91"/>
        <v>0.989918</v>
      </c>
      <c r="E1024" s="153">
        <f t="shared" si="93"/>
        <v>0.00935995960974512</v>
      </c>
      <c r="F1024" s="153">
        <f t="shared" si="94"/>
        <v>-0.00374043125433088</v>
      </c>
      <c r="G1024" s="153">
        <f t="shared" si="95"/>
        <v>-0.0554877745164205</v>
      </c>
    </row>
    <row r="1025" spans="1:7">
      <c r="A1025" s="150">
        <v>43203</v>
      </c>
      <c r="B1025" s="151">
        <v>-0.7051</v>
      </c>
      <c r="C1025" s="152">
        <f t="shared" si="90"/>
        <v>-0.007051</v>
      </c>
      <c r="D1025" s="151">
        <f t="shared" si="91"/>
        <v>0.992949</v>
      </c>
      <c r="E1025" s="153">
        <f t="shared" si="93"/>
        <v>0.00422329086412088</v>
      </c>
      <c r="F1025" s="153">
        <f t="shared" si="94"/>
        <v>0.00739730860325105</v>
      </c>
      <c r="G1025" s="153">
        <f t="shared" si="95"/>
        <v>-0.053800155187368</v>
      </c>
    </row>
    <row r="1026" spans="1:7">
      <c r="A1026" s="150">
        <v>43206</v>
      </c>
      <c r="B1026" s="151">
        <v>-1.6089</v>
      </c>
      <c r="C1026" s="152">
        <f t="shared" si="90"/>
        <v>-0.016089</v>
      </c>
      <c r="D1026" s="151">
        <f t="shared" si="91"/>
        <v>0.983911</v>
      </c>
      <c r="E1026" s="153">
        <f t="shared" si="93"/>
        <v>-0.011437399237009</v>
      </c>
      <c r="F1026" s="153">
        <f t="shared" si="94"/>
        <v>-0.0218774458951531</v>
      </c>
      <c r="G1026" s="153">
        <f t="shared" si="95"/>
        <v>-0.0649307664553336</v>
      </c>
    </row>
    <row r="1027" spans="1:7">
      <c r="A1027" s="150">
        <v>43207</v>
      </c>
      <c r="B1027" s="151">
        <v>-1.5811</v>
      </c>
      <c r="C1027" s="152">
        <f t="shared" ref="C1027:C1090" si="96">B1027/100</f>
        <v>-0.015811</v>
      </c>
      <c r="D1027" s="151">
        <f t="shared" ref="D1027:D1090" si="97">C1027+1</f>
        <v>0.984189</v>
      </c>
      <c r="E1027" s="153">
        <f t="shared" si="93"/>
        <v>-0.0454605825524693</v>
      </c>
      <c r="F1027" s="153">
        <f t="shared" si="94"/>
        <v>-0.0384406423845017</v>
      </c>
      <c r="G1027" s="153">
        <f t="shared" si="95"/>
        <v>-0.084841861996007</v>
      </c>
    </row>
    <row r="1028" spans="1:7">
      <c r="A1028" s="150">
        <v>43208</v>
      </c>
      <c r="B1028" s="151">
        <v>0.4706</v>
      </c>
      <c r="C1028" s="152">
        <f t="shared" si="96"/>
        <v>0.004706</v>
      </c>
      <c r="D1028" s="151">
        <f t="shared" si="97"/>
        <v>1.004706</v>
      </c>
      <c r="E1028" s="153">
        <f t="shared" si="93"/>
        <v>-0.0436882706123397</v>
      </c>
      <c r="F1028" s="153">
        <f t="shared" si="94"/>
        <v>-0.0310377260940625</v>
      </c>
      <c r="G1028" s="153">
        <f t="shared" si="95"/>
        <v>-0.0715270835632906</v>
      </c>
    </row>
    <row r="1029" spans="1:7">
      <c r="A1029" s="150">
        <v>43209</v>
      </c>
      <c r="B1029" s="151">
        <v>1.2097</v>
      </c>
      <c r="C1029" s="152">
        <f t="shared" si="96"/>
        <v>0.012097</v>
      </c>
      <c r="D1029" s="151">
        <f t="shared" si="97"/>
        <v>1.012097</v>
      </c>
      <c r="E1029" s="153">
        <f t="shared" si="93"/>
        <v>-0.0222622152763532</v>
      </c>
      <c r="F1029" s="153">
        <f t="shared" si="94"/>
        <v>-0.0131106291024183</v>
      </c>
      <c r="G1029" s="153">
        <f t="shared" si="95"/>
        <v>-0.0644063452122932</v>
      </c>
    </row>
    <row r="1030" spans="1:7">
      <c r="A1030" s="150">
        <v>43210</v>
      </c>
      <c r="B1030" s="151">
        <v>-1.3376</v>
      </c>
      <c r="C1030" s="152">
        <f t="shared" si="96"/>
        <v>-0.013376</v>
      </c>
      <c r="D1030" s="151">
        <f t="shared" si="97"/>
        <v>0.986624</v>
      </c>
      <c r="E1030" s="153">
        <f t="shared" si="93"/>
        <v>-0.0284903211391692</v>
      </c>
      <c r="F1030" s="153">
        <f t="shared" si="94"/>
        <v>-0.0243873531880312</v>
      </c>
      <c r="G1030" s="153">
        <f t="shared" si="95"/>
        <v>-0.0777029538338825</v>
      </c>
    </row>
    <row r="1031" spans="1:7">
      <c r="A1031" s="150">
        <v>43213</v>
      </c>
      <c r="B1031" s="151">
        <v>0.1455</v>
      </c>
      <c r="C1031" s="152">
        <f t="shared" si="96"/>
        <v>0.001455</v>
      </c>
      <c r="D1031" s="151">
        <f t="shared" si="97"/>
        <v>1.001455</v>
      </c>
      <c r="E1031" s="153">
        <f t="shared" ref="E1031:E1094" si="98">PRODUCT(D1027:D1031)-1</f>
        <v>-0.0111674476212043</v>
      </c>
      <c r="F1031" s="153">
        <f t="shared" si="94"/>
        <v>-0.0224771203013112</v>
      </c>
      <c r="G1031" s="153">
        <f t="shared" si="95"/>
        <v>-0.0725734014030409</v>
      </c>
    </row>
    <row r="1032" spans="1:7">
      <c r="A1032" s="150">
        <v>43214</v>
      </c>
      <c r="B1032" s="151">
        <v>2.0488</v>
      </c>
      <c r="C1032" s="152">
        <f t="shared" si="96"/>
        <v>0.020488</v>
      </c>
      <c r="D1032" s="151">
        <f t="shared" si="97"/>
        <v>1.020488</v>
      </c>
      <c r="E1032" s="153">
        <f t="shared" si="98"/>
        <v>0.0253028165443148</v>
      </c>
      <c r="F1032" s="153">
        <f t="shared" si="94"/>
        <v>-0.0213080467884771</v>
      </c>
      <c r="G1032" s="153">
        <f t="shared" si="95"/>
        <v>-0.0439911647036463</v>
      </c>
    </row>
    <row r="1033" spans="1:7">
      <c r="A1033" s="150">
        <v>43215</v>
      </c>
      <c r="B1033" s="151">
        <v>-0.3847</v>
      </c>
      <c r="C1033" s="152">
        <f t="shared" si="96"/>
        <v>-0.003847</v>
      </c>
      <c r="D1033" s="151">
        <f t="shared" si="97"/>
        <v>0.996153</v>
      </c>
      <c r="E1033" s="153">
        <f t="shared" si="98"/>
        <v>0.0165744771197434</v>
      </c>
      <c r="F1033" s="153">
        <f t="shared" si="94"/>
        <v>-0.0278379037342618</v>
      </c>
      <c r="G1033" s="153">
        <f t="shared" si="95"/>
        <v>-0.0195223590544061</v>
      </c>
    </row>
    <row r="1034" spans="1:7">
      <c r="A1034" s="150">
        <v>43216</v>
      </c>
      <c r="B1034" s="151">
        <v>-1.9121</v>
      </c>
      <c r="C1034" s="152">
        <f t="shared" si="96"/>
        <v>-0.019121</v>
      </c>
      <c r="D1034" s="151">
        <f t="shared" si="97"/>
        <v>0.980879</v>
      </c>
      <c r="E1034" s="153">
        <f t="shared" si="98"/>
        <v>-0.0147816300782073</v>
      </c>
      <c r="F1034" s="153">
        <f t="shared" si="94"/>
        <v>-0.036714773523624</v>
      </c>
      <c r="G1034" s="153">
        <f t="shared" si="95"/>
        <v>-0.0320626900582703</v>
      </c>
    </row>
    <row r="1035" spans="1:7">
      <c r="A1035" s="150">
        <v>43217</v>
      </c>
      <c r="B1035" s="151">
        <v>0.0368</v>
      </c>
      <c r="C1035" s="152">
        <f t="shared" si="96"/>
        <v>0.000368</v>
      </c>
      <c r="D1035" s="151">
        <f t="shared" si="97"/>
        <v>1.000368</v>
      </c>
      <c r="E1035" s="153">
        <f t="shared" si="98"/>
        <v>-0.00105721097203815</v>
      </c>
      <c r="F1035" s="153">
        <f t="shared" si="94"/>
        <v>-0.029517411831102</v>
      </c>
      <c r="G1035" s="153">
        <f t="shared" si="95"/>
        <v>-0.039964712669826</v>
      </c>
    </row>
    <row r="1036" spans="1:7">
      <c r="A1036" s="150">
        <v>43222</v>
      </c>
      <c r="B1036" s="151">
        <v>0.1802</v>
      </c>
      <c r="C1036" s="152">
        <f t="shared" si="96"/>
        <v>0.001802</v>
      </c>
      <c r="D1036" s="151">
        <f t="shared" si="97"/>
        <v>1.001802</v>
      </c>
      <c r="E1036" s="153">
        <f t="shared" si="98"/>
        <v>-0.00071108144271026</v>
      </c>
      <c r="F1036" s="153">
        <f t="shared" ref="F1036:F1099" si="99">PRODUCT(D1027:D1036)-1</f>
        <v>-0.0118705880991486</v>
      </c>
      <c r="G1036" s="153">
        <f t="shared" si="95"/>
        <v>-0.0205767065239781</v>
      </c>
    </row>
    <row r="1037" spans="1:7">
      <c r="A1037" s="150">
        <v>43223</v>
      </c>
      <c r="B1037" s="151">
        <v>0.7799</v>
      </c>
      <c r="C1037" s="152">
        <f t="shared" si="96"/>
        <v>0.007799</v>
      </c>
      <c r="D1037" s="151">
        <f t="shared" si="97"/>
        <v>1.007799</v>
      </c>
      <c r="E1037" s="153">
        <f t="shared" si="98"/>
        <v>-0.0131364868248154</v>
      </c>
      <c r="F1037" s="153">
        <f t="shared" si="99"/>
        <v>0.0118339396033342</v>
      </c>
      <c r="G1037" s="153">
        <f t="shared" si="95"/>
        <v>-0.0259505113766774</v>
      </c>
    </row>
    <row r="1038" spans="1:7">
      <c r="A1038" s="150">
        <v>43224</v>
      </c>
      <c r="B1038" s="151">
        <v>-0.4852</v>
      </c>
      <c r="C1038" s="152">
        <f t="shared" si="96"/>
        <v>-0.004852</v>
      </c>
      <c r="D1038" s="151">
        <f t="shared" si="97"/>
        <v>0.995148</v>
      </c>
      <c r="E1038" s="153">
        <f t="shared" si="98"/>
        <v>-0.0141321148365174</v>
      </c>
      <c r="F1038" s="153">
        <f t="shared" si="99"/>
        <v>0.00220812986921448</v>
      </c>
      <c r="G1038" s="153">
        <f t="shared" si="95"/>
        <v>-0.0317823041041908</v>
      </c>
    </row>
    <row r="1039" spans="1:7">
      <c r="A1039" s="150">
        <v>43227</v>
      </c>
      <c r="B1039" s="151">
        <v>1.5787</v>
      </c>
      <c r="C1039" s="152">
        <f t="shared" si="96"/>
        <v>0.015787</v>
      </c>
      <c r="D1039" s="151">
        <f t="shared" si="97"/>
        <v>1.015787</v>
      </c>
      <c r="E1039" s="153">
        <f t="shared" si="98"/>
        <v>0.0209534320406066</v>
      </c>
      <c r="F1039" s="153">
        <f t="shared" si="99"/>
        <v>0.00586207608110634</v>
      </c>
      <c r="G1039" s="153">
        <f t="shared" si="95"/>
        <v>-0.013567346357766</v>
      </c>
    </row>
    <row r="1040" spans="1:7">
      <c r="A1040" s="150">
        <v>43228</v>
      </c>
      <c r="B1040" s="151">
        <v>1.1603</v>
      </c>
      <c r="C1040" s="152">
        <f t="shared" si="96"/>
        <v>0.011603</v>
      </c>
      <c r="D1040" s="151">
        <f t="shared" si="97"/>
        <v>1.011603</v>
      </c>
      <c r="E1040" s="153">
        <f t="shared" si="98"/>
        <v>0.032419624290835</v>
      </c>
      <c r="F1040" s="153">
        <f t="shared" si="99"/>
        <v>0.0313281389362876</v>
      </c>
      <c r="G1040" s="153">
        <f t="shared" si="95"/>
        <v>0.0041925947582846</v>
      </c>
    </row>
    <row r="1041" spans="1:7">
      <c r="A1041" s="150">
        <v>43229</v>
      </c>
      <c r="B1041" s="151">
        <v>-0.1821</v>
      </c>
      <c r="C1041" s="152">
        <f t="shared" si="96"/>
        <v>-0.001821</v>
      </c>
      <c r="D1041" s="151">
        <f t="shared" si="97"/>
        <v>0.998179</v>
      </c>
      <c r="E1041" s="153">
        <f t="shared" si="98"/>
        <v>0.0286858961701029</v>
      </c>
      <c r="F1041" s="153">
        <f t="shared" si="99"/>
        <v>0.0279544167189585</v>
      </c>
      <c r="G1041" s="153">
        <f t="shared" si="95"/>
        <v>0.00434452745136404</v>
      </c>
    </row>
    <row r="1042" spans="1:7">
      <c r="A1042" s="150">
        <v>43230</v>
      </c>
      <c r="B1042" s="151">
        <v>0.5538</v>
      </c>
      <c r="C1042" s="152">
        <f t="shared" si="96"/>
        <v>0.005538</v>
      </c>
      <c r="D1042" s="151">
        <f t="shared" si="97"/>
        <v>1.005538</v>
      </c>
      <c r="E1042" s="153">
        <f t="shared" si="98"/>
        <v>0.0263780363575408</v>
      </c>
      <c r="F1042" s="153">
        <f t="shared" si="99"/>
        <v>0.0128950348056498</v>
      </c>
      <c r="G1042" s="153">
        <f t="shared" si="95"/>
        <v>0.0104138151796098</v>
      </c>
    </row>
    <row r="1043" spans="1:7">
      <c r="A1043" s="150">
        <v>43231</v>
      </c>
      <c r="B1043" s="151">
        <v>-0.5193</v>
      </c>
      <c r="C1043" s="152">
        <f t="shared" si="96"/>
        <v>-0.005193</v>
      </c>
      <c r="D1043" s="151">
        <f t="shared" si="97"/>
        <v>0.994807</v>
      </c>
      <c r="E1043" s="153">
        <f t="shared" si="98"/>
        <v>0.0260263349921177</v>
      </c>
      <c r="F1043" s="153">
        <f t="shared" si="99"/>
        <v>0.011526413000718</v>
      </c>
      <c r="G1043" s="153">
        <f t="shared" si="95"/>
        <v>-0.0138356643463285</v>
      </c>
    </row>
    <row r="1044" spans="1:7">
      <c r="A1044" s="150">
        <v>43234</v>
      </c>
      <c r="B1044" s="151">
        <v>0.9413</v>
      </c>
      <c r="C1044" s="152">
        <f t="shared" si="96"/>
        <v>0.009413</v>
      </c>
      <c r="D1044" s="151">
        <f t="shared" si="97"/>
        <v>1.009413</v>
      </c>
      <c r="E1044" s="153">
        <f t="shared" si="98"/>
        <v>0.0195880838043785</v>
      </c>
      <c r="F1044" s="153">
        <f t="shared" si="99"/>
        <v>0.040951953427786</v>
      </c>
      <c r="G1044" s="153">
        <f t="shared" si="95"/>
        <v>-0.00737592233170925</v>
      </c>
    </row>
    <row r="1045" spans="1:7">
      <c r="A1045" s="150">
        <v>43235</v>
      </c>
      <c r="B1045" s="151">
        <v>0.3787</v>
      </c>
      <c r="C1045" s="152">
        <f t="shared" si="96"/>
        <v>0.003787</v>
      </c>
      <c r="D1045" s="151">
        <f t="shared" si="97"/>
        <v>1.003787</v>
      </c>
      <c r="E1045" s="153">
        <f t="shared" si="98"/>
        <v>0.0117103882429628</v>
      </c>
      <c r="F1045" s="153">
        <f t="shared" si="99"/>
        <v>0.0445096589209344</v>
      </c>
      <c r="G1045" s="153">
        <f t="shared" si="95"/>
        <v>0.00653099049660755</v>
      </c>
    </row>
    <row r="1046" spans="1:7">
      <c r="A1046" s="150">
        <v>43236</v>
      </c>
      <c r="B1046" s="151">
        <v>-0.7964</v>
      </c>
      <c r="C1046" s="152">
        <f t="shared" si="96"/>
        <v>-0.007964</v>
      </c>
      <c r="D1046" s="151">
        <f t="shared" si="97"/>
        <v>0.992036</v>
      </c>
      <c r="E1046" s="153">
        <f t="shared" si="98"/>
        <v>0.00548411328128084</v>
      </c>
      <c r="F1046" s="153">
        <f t="shared" si="99"/>
        <v>0.0343273261555559</v>
      </c>
      <c r="G1046" s="153">
        <f t="shared" si="95"/>
        <v>0.00560550208348309</v>
      </c>
    </row>
    <row r="1047" spans="1:7">
      <c r="A1047" s="150">
        <v>43237</v>
      </c>
      <c r="B1047" s="151">
        <v>-0.7397</v>
      </c>
      <c r="C1047" s="152">
        <f t="shared" si="96"/>
        <v>-0.007397</v>
      </c>
      <c r="D1047" s="151">
        <f t="shared" si="97"/>
        <v>0.992603</v>
      </c>
      <c r="E1047" s="153">
        <f t="shared" si="98"/>
        <v>-0.00745019353287568</v>
      </c>
      <c r="F1047" s="153">
        <f t="shared" si="99"/>
        <v>0.0187313213487843</v>
      </c>
      <c r="G1047" s="153">
        <f t="shared" ref="G1047:G1110" si="100">PRODUCT(D1027:D1047)-1</f>
        <v>0.0144891541862748</v>
      </c>
    </row>
    <row r="1048" spans="1:7">
      <c r="A1048" s="150">
        <v>43238</v>
      </c>
      <c r="B1048" s="151">
        <v>1.0096</v>
      </c>
      <c r="C1048" s="152">
        <f t="shared" si="96"/>
        <v>0.010096</v>
      </c>
      <c r="D1048" s="151">
        <f t="shared" si="97"/>
        <v>1.010096</v>
      </c>
      <c r="E1048" s="153">
        <f t="shared" si="98"/>
        <v>0.00780411608806153</v>
      </c>
      <c r="F1048" s="153">
        <f t="shared" si="99"/>
        <v>0.0340335636198048</v>
      </c>
      <c r="G1048" s="153">
        <f t="shared" si="100"/>
        <v>0.0411937510853497</v>
      </c>
    </row>
    <row r="1049" spans="1:7">
      <c r="A1049" s="150">
        <v>43241</v>
      </c>
      <c r="B1049" s="151">
        <v>0.4657</v>
      </c>
      <c r="C1049" s="152">
        <f t="shared" si="96"/>
        <v>0.004657</v>
      </c>
      <c r="D1049" s="151">
        <f t="shared" si="97"/>
        <v>1.004657</v>
      </c>
      <c r="E1049" s="153">
        <f t="shared" si="98"/>
        <v>0.0030556965847317</v>
      </c>
      <c r="F1049" s="153">
        <f t="shared" si="99"/>
        <v>0.0227036356298929</v>
      </c>
      <c r="G1049" s="153">
        <f t="shared" si="100"/>
        <v>0.0411429715599929</v>
      </c>
    </row>
    <row r="1050" spans="1:7">
      <c r="A1050" s="150">
        <v>43242</v>
      </c>
      <c r="B1050" s="151">
        <v>-0.3834</v>
      </c>
      <c r="C1050" s="152">
        <f t="shared" si="96"/>
        <v>-0.003834</v>
      </c>
      <c r="D1050" s="151">
        <f t="shared" si="97"/>
        <v>0.996166</v>
      </c>
      <c r="E1050" s="153">
        <f t="shared" si="98"/>
        <v>-0.00455975117826179</v>
      </c>
      <c r="F1050" s="153">
        <f t="shared" si="99"/>
        <v>0.00709724060811201</v>
      </c>
      <c r="G1050" s="153">
        <f t="shared" si="100"/>
        <v>0.0247547709429352</v>
      </c>
    </row>
    <row r="1051" spans="1:7">
      <c r="A1051" s="150">
        <v>43243</v>
      </c>
      <c r="B1051" s="151">
        <v>-1.3216</v>
      </c>
      <c r="C1051" s="152">
        <f t="shared" si="96"/>
        <v>-0.013216</v>
      </c>
      <c r="D1051" s="151">
        <f t="shared" si="97"/>
        <v>0.986784</v>
      </c>
      <c r="E1051" s="153">
        <f t="shared" si="98"/>
        <v>-0.00982977382543571</v>
      </c>
      <c r="F1051" s="153">
        <f t="shared" si="99"/>
        <v>-0.00439956813734299</v>
      </c>
      <c r="G1051" s="153">
        <f t="shared" si="100"/>
        <v>0.0249209545785962</v>
      </c>
    </row>
    <row r="1052" spans="1:7">
      <c r="A1052" s="150">
        <v>43244</v>
      </c>
      <c r="B1052" s="151">
        <v>-0.7099</v>
      </c>
      <c r="C1052" s="152">
        <f t="shared" si="96"/>
        <v>-0.007099</v>
      </c>
      <c r="D1052" s="151">
        <f t="shared" si="97"/>
        <v>0.992901</v>
      </c>
      <c r="E1052" s="153">
        <f t="shared" si="98"/>
        <v>-0.00953250419457641</v>
      </c>
      <c r="F1052" s="153">
        <f t="shared" si="99"/>
        <v>-0.0169116787263495</v>
      </c>
      <c r="G1052" s="153">
        <f t="shared" si="100"/>
        <v>0.0161665184377162</v>
      </c>
    </row>
    <row r="1053" spans="1:7">
      <c r="A1053" s="150">
        <v>43245</v>
      </c>
      <c r="B1053" s="151">
        <v>-0.2801</v>
      </c>
      <c r="C1053" s="152">
        <f t="shared" si="96"/>
        <v>-0.002801</v>
      </c>
      <c r="D1053" s="151">
        <f t="shared" si="97"/>
        <v>0.997199</v>
      </c>
      <c r="E1053" s="153">
        <f t="shared" si="98"/>
        <v>-0.0221788856210968</v>
      </c>
      <c r="F1053" s="153">
        <f t="shared" si="99"/>
        <v>-0.0145478561311261</v>
      </c>
      <c r="G1053" s="153">
        <f t="shared" si="100"/>
        <v>-0.00702385915407899</v>
      </c>
    </row>
    <row r="1054" spans="1:7">
      <c r="A1054" s="150">
        <v>43248</v>
      </c>
      <c r="B1054" s="151">
        <v>0.4392</v>
      </c>
      <c r="C1054" s="152">
        <f t="shared" si="96"/>
        <v>0.004392</v>
      </c>
      <c r="D1054" s="151">
        <f t="shared" si="97"/>
        <v>1.004392</v>
      </c>
      <c r="E1054" s="153">
        <f t="shared" si="98"/>
        <v>-0.0224368070761909</v>
      </c>
      <c r="F1054" s="153">
        <f t="shared" si="99"/>
        <v>-0.0194496705662143</v>
      </c>
      <c r="G1054" s="153">
        <f t="shared" si="100"/>
        <v>0.00118886562256626</v>
      </c>
    </row>
    <row r="1055" spans="1:7">
      <c r="A1055" s="150">
        <v>43249</v>
      </c>
      <c r="B1055" s="151">
        <v>-0.7631</v>
      </c>
      <c r="C1055" s="152">
        <f t="shared" si="96"/>
        <v>-0.007631</v>
      </c>
      <c r="D1055" s="151">
        <f t="shared" si="97"/>
        <v>0.992369</v>
      </c>
      <c r="E1055" s="153">
        <f t="shared" si="98"/>
        <v>-0.026162900361378</v>
      </c>
      <c r="F1055" s="153">
        <f t="shared" si="99"/>
        <v>-0.0306033552238902</v>
      </c>
      <c r="G1055" s="153">
        <f t="shared" si="100"/>
        <v>0.0129167750446284</v>
      </c>
    </row>
    <row r="1056" spans="1:7">
      <c r="A1056" s="150">
        <v>43250</v>
      </c>
      <c r="B1056" s="151">
        <v>-2.1198</v>
      </c>
      <c r="C1056" s="152">
        <f t="shared" si="96"/>
        <v>-0.021198</v>
      </c>
      <c r="D1056" s="151">
        <f t="shared" si="97"/>
        <v>0.978802</v>
      </c>
      <c r="E1056" s="153">
        <f t="shared" si="98"/>
        <v>-0.0340401741409645</v>
      </c>
      <c r="F1056" s="153">
        <f t="shared" si="99"/>
        <v>-0.0435353407536161</v>
      </c>
      <c r="G1056" s="153">
        <f t="shared" si="100"/>
        <v>-0.00891975228392661</v>
      </c>
    </row>
    <row r="1057" spans="1:7">
      <c r="A1057" s="150">
        <v>43251</v>
      </c>
      <c r="B1057" s="151">
        <v>2.1218</v>
      </c>
      <c r="C1057" s="152">
        <f t="shared" si="96"/>
        <v>0.021218</v>
      </c>
      <c r="D1057" s="151">
        <f t="shared" si="97"/>
        <v>1.021218</v>
      </c>
      <c r="E1057" s="153">
        <f t="shared" si="98"/>
        <v>-0.00649152186964019</v>
      </c>
      <c r="F1057" s="153">
        <f t="shared" si="99"/>
        <v>-0.0159621456047652</v>
      </c>
      <c r="G1057" s="153">
        <f t="shared" si="100"/>
        <v>0.0102884486276855</v>
      </c>
    </row>
    <row r="1058" spans="1:7">
      <c r="A1058" s="150">
        <v>43252</v>
      </c>
      <c r="B1058" s="151">
        <v>-0.836</v>
      </c>
      <c r="C1058" s="152">
        <f t="shared" si="96"/>
        <v>-0.00836</v>
      </c>
      <c r="D1058" s="151">
        <f t="shared" si="97"/>
        <v>0.99164</v>
      </c>
      <c r="E1058" s="153">
        <f t="shared" si="98"/>
        <v>-0.0120299486329309</v>
      </c>
      <c r="F1058" s="153">
        <f t="shared" si="99"/>
        <v>-0.0339420233992701</v>
      </c>
      <c r="G1058" s="153">
        <f t="shared" si="100"/>
        <v>-0.0059104670701613</v>
      </c>
    </row>
    <row r="1059" spans="1:7">
      <c r="A1059" s="150">
        <v>43255</v>
      </c>
      <c r="B1059" s="151">
        <v>0.981</v>
      </c>
      <c r="C1059" s="152">
        <f t="shared" si="96"/>
        <v>0.00981</v>
      </c>
      <c r="D1059" s="151">
        <f t="shared" si="97"/>
        <v>1.00981</v>
      </c>
      <c r="E1059" s="153">
        <f t="shared" si="98"/>
        <v>-0.00670053368507495</v>
      </c>
      <c r="F1059" s="153">
        <f t="shared" si="99"/>
        <v>-0.0289870021796661</v>
      </c>
      <c r="G1059" s="153">
        <f t="shared" si="100"/>
        <v>0.00873593801914918</v>
      </c>
    </row>
    <row r="1060" spans="1:7">
      <c r="A1060" s="150">
        <v>43256</v>
      </c>
      <c r="B1060" s="151">
        <v>0.9911</v>
      </c>
      <c r="C1060" s="152">
        <f t="shared" si="96"/>
        <v>0.009911</v>
      </c>
      <c r="D1060" s="151">
        <f t="shared" si="97"/>
        <v>1.009911</v>
      </c>
      <c r="E1060" s="153">
        <f t="shared" si="98"/>
        <v>0.0108579140678238</v>
      </c>
      <c r="F1060" s="153">
        <f t="shared" si="99"/>
        <v>-0.0155890608174429</v>
      </c>
      <c r="G1060" s="153">
        <f t="shared" si="100"/>
        <v>0.00290072613732661</v>
      </c>
    </row>
    <row r="1061" spans="1:7">
      <c r="A1061" s="150">
        <v>43257</v>
      </c>
      <c r="B1061" s="151">
        <v>-0.2071</v>
      </c>
      <c r="C1061" s="152">
        <f t="shared" si="96"/>
        <v>-0.002071</v>
      </c>
      <c r="D1061" s="151">
        <f t="shared" si="97"/>
        <v>0.997929</v>
      </c>
      <c r="E1061" s="153">
        <f t="shared" si="98"/>
        <v>0.0306113262210228</v>
      </c>
      <c r="F1061" s="153">
        <f t="shared" si="99"/>
        <v>-0.00447086279519116</v>
      </c>
      <c r="G1061" s="153">
        <f t="shared" si="100"/>
        <v>-0.0106556438311309</v>
      </c>
    </row>
    <row r="1062" spans="1:7">
      <c r="A1062" s="150">
        <v>43258</v>
      </c>
      <c r="B1062" s="151">
        <v>-0.1652</v>
      </c>
      <c r="C1062" s="152">
        <f t="shared" si="96"/>
        <v>-0.001652</v>
      </c>
      <c r="D1062" s="151">
        <f t="shared" si="97"/>
        <v>0.998348</v>
      </c>
      <c r="E1062" s="153">
        <f t="shared" si="98"/>
        <v>0.00753096430938927</v>
      </c>
      <c r="F1062" s="153">
        <f t="shared" si="99"/>
        <v>0.000990555020234929</v>
      </c>
      <c r="G1062" s="153">
        <f t="shared" si="100"/>
        <v>-0.0104881396097515</v>
      </c>
    </row>
    <row r="1063" spans="1:7">
      <c r="A1063" s="150">
        <v>43259</v>
      </c>
      <c r="B1063" s="151">
        <v>-1.3416</v>
      </c>
      <c r="C1063" s="152">
        <f t="shared" si="96"/>
        <v>-0.013416</v>
      </c>
      <c r="D1063" s="151">
        <f t="shared" si="97"/>
        <v>0.986584</v>
      </c>
      <c r="E1063" s="153">
        <f t="shared" si="98"/>
        <v>0.00239394224941925</v>
      </c>
      <c r="F1063" s="153">
        <f t="shared" si="99"/>
        <v>-0.00966480538580217</v>
      </c>
      <c r="G1063" s="153">
        <f t="shared" si="100"/>
        <v>-0.0291400531145982</v>
      </c>
    </row>
    <row r="1064" spans="1:7">
      <c r="A1064" s="150">
        <v>43262</v>
      </c>
      <c r="B1064" s="151">
        <v>0.0097</v>
      </c>
      <c r="C1064" s="152">
        <f t="shared" si="96"/>
        <v>9.7e-5</v>
      </c>
      <c r="D1064" s="151">
        <f t="shared" si="97"/>
        <v>1.000097</v>
      </c>
      <c r="E1064" s="153">
        <f t="shared" si="98"/>
        <v>-0.00724772535247475</v>
      </c>
      <c r="F1064" s="153">
        <f t="shared" si="99"/>
        <v>-0.0138996954096852</v>
      </c>
      <c r="G1064" s="153">
        <f t="shared" si="100"/>
        <v>-0.0239773943083941</v>
      </c>
    </row>
    <row r="1065" spans="1:7">
      <c r="A1065" s="150">
        <v>43263</v>
      </c>
      <c r="B1065" s="151">
        <v>1.2162</v>
      </c>
      <c r="C1065" s="152">
        <f t="shared" si="96"/>
        <v>0.012162</v>
      </c>
      <c r="D1065" s="151">
        <f t="shared" si="97"/>
        <v>1.012162</v>
      </c>
      <c r="E1065" s="153">
        <f t="shared" si="98"/>
        <v>-0.00503497059464786</v>
      </c>
      <c r="F1065" s="153">
        <f t="shared" si="99"/>
        <v>0.00576827419512527</v>
      </c>
      <c r="G1065" s="153">
        <f t="shared" si="100"/>
        <v>-0.0213193285384403</v>
      </c>
    </row>
    <row r="1066" spans="1:7">
      <c r="A1066" s="150">
        <v>43264</v>
      </c>
      <c r="B1066" s="151">
        <v>-0.9831</v>
      </c>
      <c r="C1066" s="152">
        <f t="shared" si="96"/>
        <v>-0.009831</v>
      </c>
      <c r="D1066" s="151">
        <f t="shared" si="97"/>
        <v>0.990169</v>
      </c>
      <c r="E1066" s="153">
        <f t="shared" si="98"/>
        <v>-0.0127719224501261</v>
      </c>
      <c r="F1066" s="153">
        <f t="shared" si="99"/>
        <v>0.0174484382863063</v>
      </c>
      <c r="G1066" s="153">
        <f t="shared" si="100"/>
        <v>-0.0345967204392751</v>
      </c>
    </row>
    <row r="1067" spans="1:7">
      <c r="A1067" s="150">
        <v>43265</v>
      </c>
      <c r="B1067" s="151">
        <v>-0.3953</v>
      </c>
      <c r="C1067" s="152">
        <f t="shared" si="96"/>
        <v>-0.003953</v>
      </c>
      <c r="D1067" s="151">
        <f t="shared" si="97"/>
        <v>0.996047</v>
      </c>
      <c r="E1067" s="153">
        <f t="shared" si="98"/>
        <v>-0.0150472931689959</v>
      </c>
      <c r="F1067" s="153">
        <f t="shared" si="99"/>
        <v>-0.00762964948741518</v>
      </c>
      <c r="G1067" s="153">
        <f t="shared" si="100"/>
        <v>-0.0306934018557581</v>
      </c>
    </row>
    <row r="1068" spans="1:7">
      <c r="A1068" s="150">
        <v>43266</v>
      </c>
      <c r="B1068" s="151">
        <v>-0.5282</v>
      </c>
      <c r="C1068" s="152">
        <f t="shared" si="96"/>
        <v>-0.005282</v>
      </c>
      <c r="D1068" s="151">
        <f t="shared" si="97"/>
        <v>0.994718</v>
      </c>
      <c r="E1068" s="153">
        <f t="shared" si="98"/>
        <v>-0.00692674254445347</v>
      </c>
      <c r="F1068" s="153">
        <f t="shared" si="99"/>
        <v>-0.00454938251666237</v>
      </c>
      <c r="G1068" s="153">
        <f t="shared" si="100"/>
        <v>-0.0286280409258849</v>
      </c>
    </row>
    <row r="1069" spans="1:7">
      <c r="A1069" s="150">
        <v>43270</v>
      </c>
      <c r="B1069" s="151">
        <v>-3.5252</v>
      </c>
      <c r="C1069" s="152">
        <f t="shared" si="96"/>
        <v>-0.035252</v>
      </c>
      <c r="D1069" s="151">
        <f t="shared" si="97"/>
        <v>0.964748</v>
      </c>
      <c r="E1069" s="153">
        <f t="shared" si="98"/>
        <v>-0.0420274843502945</v>
      </c>
      <c r="F1069" s="153">
        <f t="shared" si="99"/>
        <v>-0.0489706060389429</v>
      </c>
      <c r="G1069" s="153">
        <f t="shared" si="100"/>
        <v>-0.0722375350730677</v>
      </c>
    </row>
    <row r="1070" spans="1:7">
      <c r="A1070" s="150">
        <v>43271</v>
      </c>
      <c r="B1070" s="151">
        <v>0.3957</v>
      </c>
      <c r="C1070" s="152">
        <f t="shared" si="96"/>
        <v>0.003957</v>
      </c>
      <c r="D1070" s="151">
        <f t="shared" si="97"/>
        <v>1.003957</v>
      </c>
      <c r="E1070" s="153">
        <f t="shared" si="98"/>
        <v>-0.0497932021809442</v>
      </c>
      <c r="F1070" s="153">
        <f t="shared" si="99"/>
        <v>-0.0545774654667974</v>
      </c>
      <c r="G1070" s="153">
        <f t="shared" si="100"/>
        <v>-0.0728839584050595</v>
      </c>
    </row>
    <row r="1071" spans="1:7">
      <c r="A1071" s="150">
        <v>43272</v>
      </c>
      <c r="B1071" s="151">
        <v>-1.1685</v>
      </c>
      <c r="C1071" s="152">
        <f t="shared" si="96"/>
        <v>-0.011685</v>
      </c>
      <c r="D1071" s="151">
        <f t="shared" si="97"/>
        <v>0.988315</v>
      </c>
      <c r="E1071" s="153">
        <f t="shared" si="98"/>
        <v>-0.051572376648289</v>
      </c>
      <c r="F1071" s="153">
        <f t="shared" si="99"/>
        <v>-0.0636856207032945</v>
      </c>
      <c r="G1071" s="153">
        <f t="shared" si="100"/>
        <v>-0.0801907607277264</v>
      </c>
    </row>
    <row r="1072" spans="1:7">
      <c r="A1072" s="150">
        <v>43273</v>
      </c>
      <c r="B1072" s="151">
        <v>0.4436</v>
      </c>
      <c r="C1072" s="152">
        <f t="shared" si="96"/>
        <v>0.004436</v>
      </c>
      <c r="D1072" s="151">
        <f t="shared" si="97"/>
        <v>1.004436</v>
      </c>
      <c r="E1072" s="153">
        <f t="shared" si="98"/>
        <v>-0.0435844410063989</v>
      </c>
      <c r="F1072" s="153">
        <f t="shared" si="99"/>
        <v>-0.0579759063139648</v>
      </c>
      <c r="G1072" s="153">
        <f t="shared" si="100"/>
        <v>-0.0637368329262679</v>
      </c>
    </row>
    <row r="1073" spans="1:7">
      <c r="A1073" s="150">
        <v>43276</v>
      </c>
      <c r="B1073" s="151">
        <v>-1.3419</v>
      </c>
      <c r="C1073" s="152">
        <f t="shared" si="96"/>
        <v>-0.013419</v>
      </c>
      <c r="D1073" s="151">
        <f t="shared" si="97"/>
        <v>0.986581</v>
      </c>
      <c r="E1073" s="153">
        <f t="shared" si="98"/>
        <v>-0.0514081190775014</v>
      </c>
      <c r="F1073" s="153">
        <f t="shared" si="99"/>
        <v>-0.0579787708164105</v>
      </c>
      <c r="G1073" s="153">
        <f t="shared" si="100"/>
        <v>-0.0696963225590773</v>
      </c>
    </row>
    <row r="1074" spans="1:7">
      <c r="A1074" s="150">
        <v>43277</v>
      </c>
      <c r="B1074" s="151">
        <v>-0.8248</v>
      </c>
      <c r="C1074" s="152">
        <f t="shared" si="96"/>
        <v>-0.008248</v>
      </c>
      <c r="D1074" s="151">
        <f t="shared" si="97"/>
        <v>0.991752</v>
      </c>
      <c r="E1074" s="153">
        <f t="shared" si="98"/>
        <v>-0.0248563406312844</v>
      </c>
      <c r="F1074" s="153">
        <f t="shared" si="99"/>
        <v>-0.0658391755146919</v>
      </c>
      <c r="G1074" s="153">
        <f t="shared" si="100"/>
        <v>-0.074777920245217</v>
      </c>
    </row>
    <row r="1075" spans="1:7">
      <c r="A1075" s="150">
        <v>43278</v>
      </c>
      <c r="B1075" s="151">
        <v>-2.0347</v>
      </c>
      <c r="C1075" s="152">
        <f t="shared" si="96"/>
        <v>-0.020347</v>
      </c>
      <c r="D1075" s="151">
        <f t="shared" si="97"/>
        <v>0.979653</v>
      </c>
      <c r="E1075" s="153">
        <f t="shared" si="98"/>
        <v>-0.0484628212846363</v>
      </c>
      <c r="F1075" s="153">
        <f t="shared" si="99"/>
        <v>-0.0958429044070958</v>
      </c>
      <c r="G1075" s="153">
        <f t="shared" si="100"/>
        <v>-0.0975669000768499</v>
      </c>
    </row>
    <row r="1076" spans="1:7">
      <c r="A1076" s="150">
        <v>43279</v>
      </c>
      <c r="B1076" s="151">
        <v>-1.0331</v>
      </c>
      <c r="C1076" s="152">
        <f t="shared" si="96"/>
        <v>-0.010331</v>
      </c>
      <c r="D1076" s="151">
        <f t="shared" si="97"/>
        <v>0.989669</v>
      </c>
      <c r="E1076" s="153">
        <f t="shared" si="98"/>
        <v>-0.0471592072142432</v>
      </c>
      <c r="F1076" s="153">
        <f t="shared" si="99"/>
        <v>-0.0962994714656445</v>
      </c>
      <c r="G1076" s="153">
        <f t="shared" si="100"/>
        <v>-0.100022205885266</v>
      </c>
    </row>
    <row r="1077" spans="1:7">
      <c r="A1077" s="150">
        <v>43280</v>
      </c>
      <c r="B1077" s="151">
        <v>2.5546</v>
      </c>
      <c r="C1077" s="152">
        <f t="shared" si="96"/>
        <v>0.025546</v>
      </c>
      <c r="D1077" s="151">
        <f t="shared" si="97"/>
        <v>1.025546</v>
      </c>
      <c r="E1077" s="153">
        <f t="shared" si="98"/>
        <v>-0.0271335717972457</v>
      </c>
      <c r="F1077" s="153">
        <f t="shared" si="99"/>
        <v>-0.0695354112443546</v>
      </c>
      <c r="G1077" s="153">
        <f t="shared" si="100"/>
        <v>-0.0570425613727915</v>
      </c>
    </row>
    <row r="1078" spans="1:7">
      <c r="A1078" s="150">
        <v>43283</v>
      </c>
      <c r="B1078" s="151">
        <v>-2.9342</v>
      </c>
      <c r="C1078" s="152">
        <f t="shared" si="96"/>
        <v>-0.029342</v>
      </c>
      <c r="D1078" s="151">
        <f t="shared" si="97"/>
        <v>0.970658</v>
      </c>
      <c r="E1078" s="153">
        <f t="shared" si="98"/>
        <v>-0.0428352244099278</v>
      </c>
      <c r="F1078" s="153">
        <f t="shared" si="99"/>
        <v>-0.0920412651702522</v>
      </c>
      <c r="G1078" s="153">
        <f t="shared" si="100"/>
        <v>-0.103727919540187</v>
      </c>
    </row>
    <row r="1079" spans="1:7">
      <c r="A1079" s="150">
        <v>43284</v>
      </c>
      <c r="B1079" s="151">
        <v>0.0386</v>
      </c>
      <c r="C1079" s="152">
        <f t="shared" si="96"/>
        <v>0.000386</v>
      </c>
      <c r="D1079" s="151">
        <f t="shared" si="97"/>
        <v>1.000386</v>
      </c>
      <c r="E1079" s="153">
        <f t="shared" si="98"/>
        <v>-0.0345023340578592</v>
      </c>
      <c r="F1079" s="153">
        <f t="shared" si="99"/>
        <v>-0.0585010729212271</v>
      </c>
      <c r="G1079" s="153">
        <f t="shared" si="100"/>
        <v>-0.0958230391242086</v>
      </c>
    </row>
    <row r="1080" spans="1:7">
      <c r="A1080" s="150">
        <v>43285</v>
      </c>
      <c r="B1080" s="151">
        <v>-1.3356</v>
      </c>
      <c r="C1080" s="152">
        <f t="shared" si="96"/>
        <v>-0.013356</v>
      </c>
      <c r="D1080" s="151">
        <f t="shared" si="97"/>
        <v>0.986644</v>
      </c>
      <c r="E1080" s="153">
        <f t="shared" si="98"/>
        <v>-0.02761234935654</v>
      </c>
      <c r="F1080" s="153">
        <f t="shared" si="99"/>
        <v>-0.0747369982890613</v>
      </c>
      <c r="G1080" s="153">
        <f t="shared" si="100"/>
        <v>-0.116565716930576</v>
      </c>
    </row>
    <row r="1081" spans="1:7">
      <c r="A1081" s="150">
        <v>43286</v>
      </c>
      <c r="B1081" s="151">
        <v>-0.6335</v>
      </c>
      <c r="C1081" s="152">
        <f t="shared" si="96"/>
        <v>-0.006335</v>
      </c>
      <c r="D1081" s="151">
        <f t="shared" si="97"/>
        <v>0.993665</v>
      </c>
      <c r="E1081" s="153">
        <f t="shared" si="98"/>
        <v>-0.0236861264961985</v>
      </c>
      <c r="F1081" s="153">
        <f t="shared" si="99"/>
        <v>-0.0697283147629045</v>
      </c>
      <c r="G1081" s="153">
        <f t="shared" si="100"/>
        <v>-0.130777140870652</v>
      </c>
    </row>
    <row r="1082" spans="1:7">
      <c r="A1082" s="150">
        <v>43287</v>
      </c>
      <c r="B1082" s="151">
        <v>0.6787</v>
      </c>
      <c r="C1082" s="152">
        <f t="shared" si="96"/>
        <v>0.006787</v>
      </c>
      <c r="D1082" s="151">
        <f t="shared" si="97"/>
        <v>1.006787</v>
      </c>
      <c r="E1082" s="153">
        <f t="shared" si="98"/>
        <v>-0.0415445862367249</v>
      </c>
      <c r="F1082" s="153">
        <f t="shared" si="99"/>
        <v>-0.0675509050205295</v>
      </c>
      <c r="G1082" s="153">
        <f t="shared" si="100"/>
        <v>-0.123061585870078</v>
      </c>
    </row>
    <row r="1083" spans="1:7">
      <c r="A1083" s="150">
        <v>43290</v>
      </c>
      <c r="B1083" s="151">
        <v>2.7952</v>
      </c>
      <c r="C1083" s="152">
        <f t="shared" si="96"/>
        <v>0.027952</v>
      </c>
      <c r="D1083" s="151">
        <f t="shared" si="97"/>
        <v>1.027952</v>
      </c>
      <c r="E1083" s="153">
        <f t="shared" si="98"/>
        <v>0.0150291446511399</v>
      </c>
      <c r="F1083" s="153">
        <f t="shared" si="99"/>
        <v>-0.0284498565426087</v>
      </c>
      <c r="G1083" s="153">
        <f t="shared" si="100"/>
        <v>-0.0970577427092745</v>
      </c>
    </row>
    <row r="1084" spans="1:7">
      <c r="A1084" s="150">
        <v>43291</v>
      </c>
      <c r="B1084" s="151">
        <v>0.2409</v>
      </c>
      <c r="C1084" s="152">
        <f t="shared" si="96"/>
        <v>0.002409</v>
      </c>
      <c r="D1084" s="151">
        <f t="shared" si="97"/>
        <v>1.002409</v>
      </c>
      <c r="E1084" s="153">
        <f t="shared" si="98"/>
        <v>0.0170817563026719</v>
      </c>
      <c r="F1084" s="153">
        <f t="shared" si="99"/>
        <v>-0.018009938217437</v>
      </c>
      <c r="G1084" s="153">
        <f t="shared" si="100"/>
        <v>-0.0825743725941844</v>
      </c>
    </row>
    <row r="1085" spans="1:7">
      <c r="A1085" s="150">
        <v>43292</v>
      </c>
      <c r="B1085" s="151">
        <v>-1.7299</v>
      </c>
      <c r="C1085" s="152">
        <f t="shared" si="96"/>
        <v>-0.017299</v>
      </c>
      <c r="D1085" s="151">
        <f t="shared" si="97"/>
        <v>0.982701</v>
      </c>
      <c r="E1085" s="153">
        <f t="shared" si="98"/>
        <v>0.0130171155962961</v>
      </c>
      <c r="F1085" s="153">
        <f t="shared" si="99"/>
        <v>-0.0149546669037033</v>
      </c>
      <c r="G1085" s="153">
        <f t="shared" si="100"/>
        <v>-0.098532360883672</v>
      </c>
    </row>
    <row r="1086" spans="1:7">
      <c r="A1086" s="150">
        <v>43293</v>
      </c>
      <c r="B1086" s="151">
        <v>2.1578</v>
      </c>
      <c r="C1086" s="152">
        <f t="shared" si="96"/>
        <v>0.021578</v>
      </c>
      <c r="D1086" s="151">
        <f t="shared" si="97"/>
        <v>1.021578</v>
      </c>
      <c r="E1086" s="153">
        <f t="shared" si="98"/>
        <v>0.0414737350280359</v>
      </c>
      <c r="F1086" s="153">
        <f t="shared" si="99"/>
        <v>0.0168052563976933</v>
      </c>
      <c r="G1086" s="153">
        <f t="shared" si="100"/>
        <v>-0.0901461348744766</v>
      </c>
    </row>
    <row r="1087" spans="1:7">
      <c r="A1087" s="150">
        <v>43294</v>
      </c>
      <c r="B1087" s="151">
        <v>0.3342</v>
      </c>
      <c r="C1087" s="152">
        <f t="shared" si="96"/>
        <v>0.003342</v>
      </c>
      <c r="D1087" s="151">
        <f t="shared" si="97"/>
        <v>1.003342</v>
      </c>
      <c r="E1087" s="153">
        <f t="shared" si="98"/>
        <v>0.0379100447766005</v>
      </c>
      <c r="F1087" s="153">
        <f t="shared" si="99"/>
        <v>-0.00520949858458397</v>
      </c>
      <c r="G1087" s="153">
        <f t="shared" si="100"/>
        <v>-0.0780416305269375</v>
      </c>
    </row>
    <row r="1088" spans="1:7">
      <c r="A1088" s="150">
        <v>43297</v>
      </c>
      <c r="B1088" s="151">
        <v>-0.5899</v>
      </c>
      <c r="C1088" s="152">
        <f t="shared" si="96"/>
        <v>-0.005899</v>
      </c>
      <c r="D1088" s="151">
        <f t="shared" si="97"/>
        <v>0.994101</v>
      </c>
      <c r="E1088" s="153">
        <f t="shared" si="98"/>
        <v>0.00373112112478347</v>
      </c>
      <c r="F1088" s="153">
        <f t="shared" si="99"/>
        <v>0.0188163413350186</v>
      </c>
      <c r="G1088" s="153">
        <f t="shared" si="100"/>
        <v>-0.0798428818604532</v>
      </c>
    </row>
    <row r="1089" spans="1:7">
      <c r="A1089" s="150">
        <v>43298</v>
      </c>
      <c r="B1089" s="151">
        <v>-0.654</v>
      </c>
      <c r="C1089" s="152">
        <f t="shared" si="96"/>
        <v>-0.00654</v>
      </c>
      <c r="D1089" s="151">
        <f t="shared" si="97"/>
        <v>0.99346</v>
      </c>
      <c r="E1089" s="153">
        <f t="shared" si="98"/>
        <v>-0.0052296821031862</v>
      </c>
      <c r="F1089" s="153">
        <f t="shared" si="99"/>
        <v>0.0117627420442585</v>
      </c>
      <c r="G1089" s="153">
        <f t="shared" si="100"/>
        <v>-0.0810065862014018</v>
      </c>
    </row>
    <row r="1090" spans="1:7">
      <c r="A1090" s="150">
        <v>43299</v>
      </c>
      <c r="B1090" s="151">
        <v>-0.5234</v>
      </c>
      <c r="C1090" s="152">
        <f t="shared" si="96"/>
        <v>-0.005234</v>
      </c>
      <c r="D1090" s="151">
        <f t="shared" si="97"/>
        <v>0.994766</v>
      </c>
      <c r="E1090" s="153">
        <f t="shared" si="98"/>
        <v>0.0069834975775358</v>
      </c>
      <c r="F1090" s="153">
        <f t="shared" si="99"/>
        <v>0.0200915181690648</v>
      </c>
      <c r="G1090" s="153">
        <f t="shared" si="100"/>
        <v>-0.0524122337949637</v>
      </c>
    </row>
    <row r="1091" spans="1:7">
      <c r="A1091" s="150">
        <v>43300</v>
      </c>
      <c r="B1091" s="151">
        <v>-0.0868</v>
      </c>
      <c r="C1091" s="152">
        <f t="shared" ref="C1091:C1154" si="101">B1091/100</f>
        <v>-0.000868</v>
      </c>
      <c r="D1091" s="151">
        <f t="shared" ref="D1091:D1154" si="102">C1091+1</f>
        <v>0.999132</v>
      </c>
      <c r="E1091" s="153">
        <f t="shared" si="98"/>
        <v>-0.0151418336126675</v>
      </c>
      <c r="F1091" s="153">
        <f t="shared" si="99"/>
        <v>0.0257039130202779</v>
      </c>
      <c r="G1091" s="153">
        <f t="shared" si="100"/>
        <v>-0.0569663242310472</v>
      </c>
    </row>
    <row r="1092" spans="1:7">
      <c r="A1092" s="150">
        <v>43301</v>
      </c>
      <c r="B1092" s="151">
        <v>1.8829</v>
      </c>
      <c r="C1092" s="152">
        <f t="shared" si="101"/>
        <v>0.018829</v>
      </c>
      <c r="D1092" s="151">
        <f t="shared" si="102"/>
        <v>1.018829</v>
      </c>
      <c r="E1092" s="153">
        <f t="shared" si="98"/>
        <v>5.98607476209878e-5</v>
      </c>
      <c r="F1092" s="153">
        <f t="shared" si="99"/>
        <v>0.0379721748478441</v>
      </c>
      <c r="G1092" s="153">
        <f t="shared" si="100"/>
        <v>-0.0278503747792895</v>
      </c>
    </row>
    <row r="1093" spans="1:7">
      <c r="A1093" s="150">
        <v>43304</v>
      </c>
      <c r="B1093" s="151">
        <v>0.9407</v>
      </c>
      <c r="C1093" s="152">
        <f t="shared" si="101"/>
        <v>0.009407</v>
      </c>
      <c r="D1093" s="151">
        <f t="shared" si="102"/>
        <v>1.009407</v>
      </c>
      <c r="E1093" s="153">
        <f t="shared" si="98"/>
        <v>0.0154576082889706</v>
      </c>
      <c r="F1093" s="153">
        <f t="shared" si="99"/>
        <v>0.0192464036225792</v>
      </c>
      <c r="G1093" s="153">
        <f t="shared" si="100"/>
        <v>-0.0230391615342727</v>
      </c>
    </row>
    <row r="1094" spans="1:7">
      <c r="A1094" s="150">
        <v>43305</v>
      </c>
      <c r="B1094" s="151">
        <v>1.587</v>
      </c>
      <c r="C1094" s="152">
        <f t="shared" si="101"/>
        <v>0.01587</v>
      </c>
      <c r="D1094" s="151">
        <f t="shared" si="102"/>
        <v>1.01587</v>
      </c>
      <c r="E1094" s="153">
        <f t="shared" si="98"/>
        <v>0.0383638199147589</v>
      </c>
      <c r="F1094" s="153">
        <f t="shared" si="99"/>
        <v>0.0329335072291548</v>
      </c>
      <c r="G1094" s="153">
        <f t="shared" si="100"/>
        <v>0.00596424112381899</v>
      </c>
    </row>
    <row r="1095" spans="1:7">
      <c r="A1095" s="150">
        <v>43306</v>
      </c>
      <c r="B1095" s="151">
        <v>-0.1104</v>
      </c>
      <c r="C1095" s="152">
        <f t="shared" si="101"/>
        <v>-0.001104</v>
      </c>
      <c r="D1095" s="151">
        <f t="shared" si="102"/>
        <v>0.998896</v>
      </c>
      <c r="E1095" s="153">
        <f t="shared" ref="E1095:E1158" si="103">PRODUCT(D1091:D1095)-1</f>
        <v>0.0426748262984189</v>
      </c>
      <c r="F1095" s="153">
        <f t="shared" si="99"/>
        <v>0.0499563434220314</v>
      </c>
      <c r="G1095" s="153">
        <f t="shared" si="100"/>
        <v>0.0132106177770435</v>
      </c>
    </row>
    <row r="1096" spans="1:7">
      <c r="A1096" s="150">
        <v>43307</v>
      </c>
      <c r="B1096" s="151">
        <v>-1.1601</v>
      </c>
      <c r="C1096" s="152">
        <f t="shared" si="101"/>
        <v>-0.011601</v>
      </c>
      <c r="D1096" s="151">
        <f t="shared" si="102"/>
        <v>0.988399</v>
      </c>
      <c r="E1096" s="153">
        <f t="shared" si="103"/>
        <v>0.0314740751357487</v>
      </c>
      <c r="F1096" s="153">
        <f t="shared" si="99"/>
        <v>0.0158556663142633</v>
      </c>
      <c r="G1096" s="153">
        <f t="shared" si="100"/>
        <v>0.0222562084740332</v>
      </c>
    </row>
    <row r="1097" spans="1:7">
      <c r="A1097" s="150">
        <v>43308</v>
      </c>
      <c r="B1097" s="151">
        <v>-0.4247</v>
      </c>
      <c r="C1097" s="152">
        <f t="shared" si="101"/>
        <v>-0.004247</v>
      </c>
      <c r="D1097" s="151">
        <f t="shared" si="102"/>
        <v>0.995753</v>
      </c>
      <c r="E1097" s="153">
        <f t="shared" si="103"/>
        <v>0.00811167010229097</v>
      </c>
      <c r="F1097" s="153">
        <f t="shared" si="99"/>
        <v>0.00817201642054921</v>
      </c>
      <c r="G1097" s="153">
        <f t="shared" si="100"/>
        <v>0.0285405386615563</v>
      </c>
    </row>
    <row r="1098" spans="1:7">
      <c r="A1098" s="150">
        <v>43311</v>
      </c>
      <c r="B1098" s="151">
        <v>-0.1746</v>
      </c>
      <c r="C1098" s="152">
        <f t="shared" si="101"/>
        <v>-0.001746</v>
      </c>
      <c r="D1098" s="151">
        <f t="shared" si="102"/>
        <v>0.998254</v>
      </c>
      <c r="E1098" s="153">
        <f t="shared" si="103"/>
        <v>-0.0030270177180336</v>
      </c>
      <c r="F1098" s="153">
        <f t="shared" si="99"/>
        <v>0.0123838001167678</v>
      </c>
      <c r="G1098" s="153">
        <f t="shared" si="100"/>
        <v>0.00116884750274804</v>
      </c>
    </row>
    <row r="1099" spans="1:7">
      <c r="A1099" s="150">
        <v>43312</v>
      </c>
      <c r="B1099" s="151">
        <v>0.0733</v>
      </c>
      <c r="C1099" s="152">
        <f t="shared" si="101"/>
        <v>0.000733</v>
      </c>
      <c r="D1099" s="151">
        <f t="shared" si="102"/>
        <v>1.000733</v>
      </c>
      <c r="E1099" s="153">
        <f t="shared" si="103"/>
        <v>-0.0178824421648647</v>
      </c>
      <c r="F1099" s="153">
        <f t="shared" si="99"/>
        <v>0.0197953389590453</v>
      </c>
      <c r="G1099" s="153">
        <f t="shared" si="100"/>
        <v>0.032189199767547</v>
      </c>
    </row>
    <row r="1100" spans="1:7">
      <c r="A1100" s="150">
        <v>43313</v>
      </c>
      <c r="B1100" s="151">
        <v>-1.9976</v>
      </c>
      <c r="C1100" s="152">
        <f t="shared" si="101"/>
        <v>-0.019976</v>
      </c>
      <c r="D1100" s="151">
        <f t="shared" si="102"/>
        <v>0.980024</v>
      </c>
      <c r="E1100" s="153">
        <f t="shared" si="103"/>
        <v>-0.0364374494443659</v>
      </c>
      <c r="F1100" s="153">
        <f t="shared" ref="F1100:F1163" si="104">PRODUCT(D1091:D1100)-1</f>
        <v>0.00468241502825739</v>
      </c>
      <c r="G1100" s="153">
        <f t="shared" si="100"/>
        <v>0.0111798728820578</v>
      </c>
    </row>
    <row r="1101" spans="1:7">
      <c r="A1101" s="150">
        <v>43314</v>
      </c>
      <c r="B1101" s="151">
        <v>-2.217</v>
      </c>
      <c r="C1101" s="152">
        <f t="shared" si="101"/>
        <v>-0.02217</v>
      </c>
      <c r="D1101" s="151">
        <f t="shared" si="102"/>
        <v>0.97783</v>
      </c>
      <c r="E1101" s="153">
        <f t="shared" si="103"/>
        <v>-0.0467408720467993</v>
      </c>
      <c r="F1101" s="153">
        <f t="shared" si="104"/>
        <v>-0.0167379226297618</v>
      </c>
      <c r="G1101" s="153">
        <f t="shared" si="100"/>
        <v>0.00214668624170655</v>
      </c>
    </row>
    <row r="1102" spans="1:7">
      <c r="A1102" s="150">
        <v>43315</v>
      </c>
      <c r="B1102" s="151">
        <v>-1.6516</v>
      </c>
      <c r="C1102" s="152">
        <f t="shared" si="101"/>
        <v>-0.016516</v>
      </c>
      <c r="D1102" s="151">
        <f t="shared" si="102"/>
        <v>0.983484</v>
      </c>
      <c r="E1102" s="153">
        <f t="shared" si="103"/>
        <v>-0.0584862910823009</v>
      </c>
      <c r="F1102" s="153">
        <f t="shared" si="104"/>
        <v>-0.0508490424787762</v>
      </c>
      <c r="G1102" s="153">
        <f t="shared" si="100"/>
        <v>-0.00812121633373497</v>
      </c>
    </row>
    <row r="1103" spans="1:7">
      <c r="A1103" s="150">
        <v>43318</v>
      </c>
      <c r="B1103" s="151">
        <v>-1.2672</v>
      </c>
      <c r="C1103" s="152">
        <f t="shared" si="101"/>
        <v>-0.012672</v>
      </c>
      <c r="D1103" s="151">
        <f t="shared" si="102"/>
        <v>0.987328</v>
      </c>
      <c r="E1103" s="153">
        <f t="shared" si="103"/>
        <v>-0.0687912623457615</v>
      </c>
      <c r="F1103" s="153">
        <f t="shared" si="104"/>
        <v>-0.0716100476938286</v>
      </c>
      <c r="G1103" s="153">
        <f t="shared" si="100"/>
        <v>-0.027292072981032</v>
      </c>
    </row>
    <row r="1104" spans="1:7">
      <c r="A1104" s="150">
        <v>43319</v>
      </c>
      <c r="B1104" s="151">
        <v>2.9205</v>
      </c>
      <c r="C1104" s="152">
        <f t="shared" si="101"/>
        <v>0.029205</v>
      </c>
      <c r="D1104" s="151">
        <f t="shared" si="102"/>
        <v>1.029205</v>
      </c>
      <c r="E1104" s="153">
        <f t="shared" si="103"/>
        <v>-0.0422973072363654</v>
      </c>
      <c r="F1104" s="153">
        <f t="shared" si="104"/>
        <v>-0.0594233702508463</v>
      </c>
      <c r="G1104" s="153">
        <f t="shared" si="100"/>
        <v>-0.0261064115566129</v>
      </c>
    </row>
    <row r="1105" spans="1:7">
      <c r="A1105" s="150">
        <v>43320</v>
      </c>
      <c r="B1105" s="151">
        <v>-1.6137</v>
      </c>
      <c r="C1105" s="152">
        <f t="shared" si="101"/>
        <v>-0.016137</v>
      </c>
      <c r="D1105" s="151">
        <f t="shared" si="102"/>
        <v>0.983863</v>
      </c>
      <c r="E1105" s="153">
        <f t="shared" si="103"/>
        <v>-0.0385457453995945</v>
      </c>
      <c r="F1105" s="153">
        <f t="shared" si="104"/>
        <v>-0.0735786861946672</v>
      </c>
      <c r="G1105" s="153">
        <f t="shared" si="100"/>
        <v>-0.0441248356642082</v>
      </c>
    </row>
    <row r="1106" spans="1:7">
      <c r="A1106" s="150">
        <v>43321</v>
      </c>
      <c r="B1106" s="151">
        <v>2.5048</v>
      </c>
      <c r="C1106" s="152">
        <f t="shared" si="101"/>
        <v>0.025048</v>
      </c>
      <c r="D1106" s="151">
        <f t="shared" si="102"/>
        <v>1.025048</v>
      </c>
      <c r="E1106" s="153">
        <f t="shared" si="103"/>
        <v>0.00788149348009015</v>
      </c>
      <c r="F1106" s="153">
        <f t="shared" si="104"/>
        <v>-0.0392277664449998</v>
      </c>
      <c r="G1106" s="153">
        <f t="shared" si="100"/>
        <v>-0.0029338268180511</v>
      </c>
    </row>
    <row r="1107" spans="1:7">
      <c r="A1107" s="150">
        <v>43322</v>
      </c>
      <c r="B1107" s="151">
        <v>0.2204</v>
      </c>
      <c r="C1107" s="152">
        <f t="shared" si="101"/>
        <v>0.002204</v>
      </c>
      <c r="D1107" s="151">
        <f t="shared" si="102"/>
        <v>1.002204</v>
      </c>
      <c r="E1107" s="153">
        <f t="shared" si="103"/>
        <v>0.0270658844391167</v>
      </c>
      <c r="F1107" s="153">
        <f t="shared" si="104"/>
        <v>-0.0330033898388902</v>
      </c>
      <c r="G1107" s="153">
        <f t="shared" si="100"/>
        <v>-0.0218429654635848</v>
      </c>
    </row>
    <row r="1108" spans="1:7">
      <c r="A1108" s="150">
        <v>43325</v>
      </c>
      <c r="B1108" s="151">
        <v>-0.431</v>
      </c>
      <c r="C1108" s="152">
        <f t="shared" si="101"/>
        <v>-0.00431</v>
      </c>
      <c r="D1108" s="151">
        <f t="shared" si="102"/>
        <v>0.99569</v>
      </c>
      <c r="E1108" s="153">
        <f t="shared" si="103"/>
        <v>0.0357644374282751</v>
      </c>
      <c r="F1108" s="153">
        <f t="shared" si="104"/>
        <v>-0.0354871057152634</v>
      </c>
      <c r="G1108" s="153">
        <f t="shared" si="100"/>
        <v>-0.0293028920173151</v>
      </c>
    </row>
    <row r="1109" spans="1:7">
      <c r="A1109" s="150">
        <v>43326</v>
      </c>
      <c r="B1109" s="151">
        <v>-0.5141</v>
      </c>
      <c r="C1109" s="152">
        <f t="shared" si="101"/>
        <v>-0.005141</v>
      </c>
      <c r="D1109" s="151">
        <f t="shared" si="102"/>
        <v>0.994859</v>
      </c>
      <c r="E1109" s="153">
        <f t="shared" si="103"/>
        <v>0.00119953989288479</v>
      </c>
      <c r="F1109" s="153">
        <f t="shared" si="104"/>
        <v>-0.0411485046508722</v>
      </c>
      <c r="G1109" s="153">
        <f t="shared" si="100"/>
        <v>-0.0285627374375982</v>
      </c>
    </row>
    <row r="1110" spans="1:7">
      <c r="A1110" s="150">
        <v>43327</v>
      </c>
      <c r="B1110" s="151">
        <v>-2.3996</v>
      </c>
      <c r="C1110" s="152">
        <f t="shared" si="101"/>
        <v>-0.023996</v>
      </c>
      <c r="D1110" s="151">
        <f t="shared" si="102"/>
        <v>0.976004</v>
      </c>
      <c r="E1110" s="153">
        <f t="shared" si="103"/>
        <v>-0.00679794266720568</v>
      </c>
      <c r="F1110" s="153">
        <f t="shared" si="104"/>
        <v>-0.045081656299509</v>
      </c>
      <c r="G1110" s="153">
        <f t="shared" si="100"/>
        <v>-0.0456317778169688</v>
      </c>
    </row>
    <row r="1111" spans="1:7">
      <c r="A1111" s="150">
        <v>43328</v>
      </c>
      <c r="B1111" s="151">
        <v>-0.4632</v>
      </c>
      <c r="C1111" s="152">
        <f t="shared" si="101"/>
        <v>-0.004632</v>
      </c>
      <c r="D1111" s="151">
        <f t="shared" si="102"/>
        <v>0.995368</v>
      </c>
      <c r="E1111" s="153">
        <f t="shared" si="103"/>
        <v>-0.0355558516252614</v>
      </c>
      <c r="F1111" s="153">
        <f t="shared" si="104"/>
        <v>-0.0279545913579349</v>
      </c>
      <c r="G1111" s="153">
        <f t="shared" ref="G1111:G1174" si="105">PRODUCT(D1091:D1111)-1</f>
        <v>-0.0450542252370111</v>
      </c>
    </row>
    <row r="1112" spans="1:7">
      <c r="A1112" s="150">
        <v>43329</v>
      </c>
      <c r="B1112" s="151">
        <v>-1.4376</v>
      </c>
      <c r="C1112" s="152">
        <f t="shared" si="101"/>
        <v>-0.014376</v>
      </c>
      <c r="D1112" s="151">
        <f t="shared" si="102"/>
        <v>0.985624</v>
      </c>
      <c r="E1112" s="153">
        <f t="shared" si="103"/>
        <v>-0.0515111700834329</v>
      </c>
      <c r="F1112" s="153">
        <f t="shared" si="104"/>
        <v>-0.025839481021118</v>
      </c>
      <c r="G1112" s="153">
        <f t="shared" si="105"/>
        <v>-0.0579648391754081</v>
      </c>
    </row>
    <row r="1113" spans="1:7">
      <c r="A1113" s="150">
        <v>43332</v>
      </c>
      <c r="B1113" s="151">
        <v>1.1652</v>
      </c>
      <c r="C1113" s="152">
        <f t="shared" si="101"/>
        <v>0.011652</v>
      </c>
      <c r="D1113" s="151">
        <f t="shared" si="102"/>
        <v>1.011652</v>
      </c>
      <c r="E1113" s="153">
        <f t="shared" si="103"/>
        <v>-0.0363058564786681</v>
      </c>
      <c r="F1113" s="153">
        <f t="shared" si="104"/>
        <v>-0.00183987758270443</v>
      </c>
      <c r="G1113" s="153">
        <f t="shared" si="105"/>
        <v>-0.064600875594904</v>
      </c>
    </row>
    <row r="1114" spans="1:7">
      <c r="A1114" s="150">
        <v>43333</v>
      </c>
      <c r="B1114" s="151">
        <v>1.818</v>
      </c>
      <c r="C1114" s="152">
        <f t="shared" si="101"/>
        <v>0.01818</v>
      </c>
      <c r="D1114" s="151">
        <f t="shared" si="102"/>
        <v>1.01818</v>
      </c>
      <c r="E1114" s="153">
        <f t="shared" si="103"/>
        <v>-0.013715407861265</v>
      </c>
      <c r="F1114" s="153">
        <f t="shared" si="104"/>
        <v>-0.012532320147257</v>
      </c>
      <c r="G1114" s="153">
        <f t="shared" si="105"/>
        <v>-0.0564710959139558</v>
      </c>
    </row>
    <row r="1115" spans="1:7">
      <c r="A1115" s="150">
        <v>43334</v>
      </c>
      <c r="B1115" s="151">
        <v>-0.562</v>
      </c>
      <c r="C1115" s="152">
        <f t="shared" si="101"/>
        <v>-0.00562</v>
      </c>
      <c r="D1115" s="151">
        <f t="shared" si="102"/>
        <v>0.99438</v>
      </c>
      <c r="E1115" s="153">
        <f t="shared" si="103"/>
        <v>0.0048541529859667</v>
      </c>
      <c r="F1115" s="153">
        <f t="shared" si="104"/>
        <v>-0.00197678793493539</v>
      </c>
      <c r="G1115" s="153">
        <f t="shared" si="105"/>
        <v>-0.0764307720032283</v>
      </c>
    </row>
    <row r="1116" spans="1:7">
      <c r="A1116" s="150">
        <v>43335</v>
      </c>
      <c r="B1116" s="151">
        <v>0.3649</v>
      </c>
      <c r="C1116" s="152">
        <f t="shared" si="101"/>
        <v>0.003649</v>
      </c>
      <c r="D1116" s="151">
        <f t="shared" si="102"/>
        <v>1.003649</v>
      </c>
      <c r="E1116" s="153">
        <f t="shared" si="103"/>
        <v>0.0132140733780999</v>
      </c>
      <c r="F1116" s="153">
        <f t="shared" si="104"/>
        <v>-0.0228116158795587</v>
      </c>
      <c r="G1116" s="153">
        <f t="shared" si="105"/>
        <v>-0.072036195850487</v>
      </c>
    </row>
    <row r="1117" spans="1:7">
      <c r="A1117" s="150">
        <v>43336</v>
      </c>
      <c r="B1117" s="151">
        <v>0.1599</v>
      </c>
      <c r="C1117" s="152">
        <f t="shared" si="101"/>
        <v>0.001599</v>
      </c>
      <c r="D1117" s="151">
        <f t="shared" si="102"/>
        <v>1.001599</v>
      </c>
      <c r="E1117" s="153">
        <f t="shared" si="103"/>
        <v>0.0296362534611894</v>
      </c>
      <c r="F1117" s="153">
        <f t="shared" si="104"/>
        <v>-0.0234015147149186</v>
      </c>
      <c r="G1117" s="153">
        <f t="shared" si="105"/>
        <v>-0.0596433036938039</v>
      </c>
    </row>
    <row r="1118" spans="1:7">
      <c r="A1118" s="150">
        <v>43339</v>
      </c>
      <c r="B1118" s="151">
        <v>2.443</v>
      </c>
      <c r="C1118" s="152">
        <f t="shared" si="101"/>
        <v>0.02443</v>
      </c>
      <c r="D1118" s="151">
        <f t="shared" si="102"/>
        <v>1.02443</v>
      </c>
      <c r="E1118" s="153">
        <f t="shared" si="103"/>
        <v>0.0426414094305612</v>
      </c>
      <c r="F1118" s="153">
        <f t="shared" si="104"/>
        <v>0.00478742006105892</v>
      </c>
      <c r="G1118" s="153">
        <f t="shared" si="105"/>
        <v>-0.032561679053986</v>
      </c>
    </row>
    <row r="1119" spans="1:7">
      <c r="A1119" s="150">
        <v>43340</v>
      </c>
      <c r="B1119" s="151">
        <v>-0.188</v>
      </c>
      <c r="C1119" s="152">
        <f t="shared" si="101"/>
        <v>-0.00188</v>
      </c>
      <c r="D1119" s="151">
        <f t="shared" si="102"/>
        <v>0.99812</v>
      </c>
      <c r="E1119" s="153">
        <f t="shared" si="103"/>
        <v>0.0220994751230938</v>
      </c>
      <c r="F1119" s="153">
        <f t="shared" si="104"/>
        <v>0.00808096394699565</v>
      </c>
      <c r="G1119" s="153">
        <f t="shared" si="105"/>
        <v>-0.0326915425306227</v>
      </c>
    </row>
    <row r="1120" spans="1:7">
      <c r="A1120" s="150">
        <v>43341</v>
      </c>
      <c r="B1120" s="151">
        <v>-0.3999</v>
      </c>
      <c r="C1120" s="152">
        <f t="shared" si="101"/>
        <v>-0.003999</v>
      </c>
      <c r="D1120" s="151">
        <f t="shared" si="102"/>
        <v>0.996001</v>
      </c>
      <c r="E1120" s="153">
        <f t="shared" si="103"/>
        <v>0.023765662344452</v>
      </c>
      <c r="F1120" s="153">
        <f t="shared" si="104"/>
        <v>0.0287351774912519</v>
      </c>
      <c r="G1120" s="153">
        <f t="shared" si="105"/>
        <v>-0.0372654934453475</v>
      </c>
    </row>
    <row r="1121" spans="1:7">
      <c r="A1121" s="150">
        <v>43342</v>
      </c>
      <c r="B1121" s="151">
        <v>-1.0476</v>
      </c>
      <c r="C1121" s="152">
        <f t="shared" si="101"/>
        <v>-0.010476</v>
      </c>
      <c r="D1121" s="151">
        <f t="shared" si="102"/>
        <v>0.989524</v>
      </c>
      <c r="E1121" s="153">
        <f t="shared" si="103"/>
        <v>0.00935754757463192</v>
      </c>
      <c r="F1121" s="153">
        <f t="shared" si="104"/>
        <v>0.0226952722730223</v>
      </c>
      <c r="G1121" s="153">
        <f t="shared" si="105"/>
        <v>-0.0279330915732821</v>
      </c>
    </row>
    <row r="1122" spans="1:7">
      <c r="A1122" s="150">
        <v>43343</v>
      </c>
      <c r="B1122" s="151">
        <v>-0.4951</v>
      </c>
      <c r="C1122" s="152">
        <f t="shared" si="101"/>
        <v>-0.004951</v>
      </c>
      <c r="D1122" s="151">
        <f t="shared" si="102"/>
        <v>0.995049</v>
      </c>
      <c r="E1122" s="153">
        <f t="shared" si="103"/>
        <v>0.00275681021705299</v>
      </c>
      <c r="F1122" s="153">
        <f t="shared" si="104"/>
        <v>0.0324747652045791</v>
      </c>
      <c r="G1122" s="153">
        <f t="shared" si="105"/>
        <v>-0.0108155761603781</v>
      </c>
    </row>
    <row r="1123" spans="1:7">
      <c r="A1123" s="150">
        <v>43346</v>
      </c>
      <c r="B1123" s="151">
        <v>-0.3802</v>
      </c>
      <c r="C1123" s="152">
        <f t="shared" si="101"/>
        <v>-0.003802</v>
      </c>
      <c r="D1123" s="151">
        <f t="shared" si="102"/>
        <v>0.996198</v>
      </c>
      <c r="E1123" s="153">
        <f t="shared" si="103"/>
        <v>-0.0248779039811332</v>
      </c>
      <c r="F1123" s="153">
        <f t="shared" si="104"/>
        <v>0.0167026765599942</v>
      </c>
      <c r="G1123" s="153">
        <f t="shared" si="105"/>
        <v>0.00197211613018999</v>
      </c>
    </row>
    <row r="1124" spans="1:7">
      <c r="A1124" s="150">
        <v>43347</v>
      </c>
      <c r="B1124" s="151">
        <v>1.2666</v>
      </c>
      <c r="C1124" s="152">
        <f t="shared" si="101"/>
        <v>0.012666</v>
      </c>
      <c r="D1124" s="151">
        <f t="shared" si="102"/>
        <v>1.012666</v>
      </c>
      <c r="E1124" s="153">
        <f t="shared" si="103"/>
        <v>-0.010667061588745</v>
      </c>
      <c r="F1124" s="153">
        <f t="shared" si="104"/>
        <v>0.0111966770721319</v>
      </c>
      <c r="G1124" s="153">
        <f t="shared" si="105"/>
        <v>0.0276859310716342</v>
      </c>
    </row>
    <row r="1125" spans="1:7">
      <c r="A1125" s="150">
        <v>43348</v>
      </c>
      <c r="B1125" s="151">
        <v>-1.9548</v>
      </c>
      <c r="C1125" s="152">
        <f t="shared" si="101"/>
        <v>-0.019548</v>
      </c>
      <c r="D1125" s="151">
        <f t="shared" si="102"/>
        <v>0.980452</v>
      </c>
      <c r="E1125" s="153">
        <f t="shared" si="103"/>
        <v>-0.0261119636112898</v>
      </c>
      <c r="F1125" s="153">
        <f t="shared" si="104"/>
        <v>-0.00296686937717427</v>
      </c>
      <c r="G1125" s="153">
        <f t="shared" si="105"/>
        <v>-0.0209951112839074</v>
      </c>
    </row>
    <row r="1126" spans="1:7">
      <c r="A1126" s="150">
        <v>43349</v>
      </c>
      <c r="B1126" s="151">
        <v>-1.0691</v>
      </c>
      <c r="C1126" s="152">
        <f t="shared" si="101"/>
        <v>-0.010691</v>
      </c>
      <c r="D1126" s="151">
        <f t="shared" si="102"/>
        <v>0.989309</v>
      </c>
      <c r="E1126" s="153">
        <f t="shared" si="103"/>
        <v>-0.0263235662887623</v>
      </c>
      <c r="F1126" s="153">
        <f t="shared" si="104"/>
        <v>-0.0172123427380115</v>
      </c>
      <c r="G1126" s="153">
        <f t="shared" si="105"/>
        <v>-0.0155760025015382</v>
      </c>
    </row>
    <row r="1127" spans="1:7">
      <c r="A1127" s="150">
        <v>43350</v>
      </c>
      <c r="B1127" s="151">
        <v>0.4525</v>
      </c>
      <c r="C1127" s="152">
        <f t="shared" si="101"/>
        <v>0.004525</v>
      </c>
      <c r="D1127" s="151">
        <f t="shared" si="102"/>
        <v>1.004525</v>
      </c>
      <c r="E1127" s="153">
        <f t="shared" si="103"/>
        <v>-0.0170511004244205</v>
      </c>
      <c r="F1127" s="153">
        <f t="shared" si="104"/>
        <v>-0.0143412968552293</v>
      </c>
      <c r="G1127" s="153">
        <f t="shared" si="105"/>
        <v>-0.0352856489772753</v>
      </c>
    </row>
    <row r="1128" spans="1:7">
      <c r="A1128" s="150">
        <v>43353</v>
      </c>
      <c r="B1128" s="151">
        <v>-1.4515</v>
      </c>
      <c r="C1128" s="152">
        <f t="shared" si="101"/>
        <v>-0.014515</v>
      </c>
      <c r="D1128" s="151">
        <f t="shared" si="102"/>
        <v>0.985485</v>
      </c>
      <c r="E1128" s="153">
        <f t="shared" si="103"/>
        <v>-0.0276216211052021</v>
      </c>
      <c r="F1128" s="153">
        <f t="shared" si="104"/>
        <v>-0.0518123570486768</v>
      </c>
      <c r="G1128" s="153">
        <f t="shared" si="105"/>
        <v>-0.0513792379419458</v>
      </c>
    </row>
    <row r="1129" spans="1:7">
      <c r="A1129" s="150">
        <v>43354</v>
      </c>
      <c r="B1129" s="151">
        <v>-0.1813</v>
      </c>
      <c r="C1129" s="152">
        <f t="shared" si="101"/>
        <v>-0.001813</v>
      </c>
      <c r="D1129" s="151">
        <f t="shared" si="102"/>
        <v>0.998187</v>
      </c>
      <c r="E1129" s="153">
        <f t="shared" si="103"/>
        <v>-0.0415245926160632</v>
      </c>
      <c r="F1129" s="153">
        <f t="shared" si="104"/>
        <v>-0.0517487088179253</v>
      </c>
      <c r="G1129" s="153">
        <f t="shared" si="105"/>
        <v>-0.0490002785842555</v>
      </c>
    </row>
    <row r="1130" spans="1:7">
      <c r="A1130" s="150">
        <v>43355</v>
      </c>
      <c r="B1130" s="151">
        <v>-0.6881</v>
      </c>
      <c r="C1130" s="152">
        <f t="shared" si="101"/>
        <v>-0.006881</v>
      </c>
      <c r="D1130" s="151">
        <f t="shared" si="102"/>
        <v>0.993119</v>
      </c>
      <c r="E1130" s="153">
        <f t="shared" si="103"/>
        <v>-0.0291415203337564</v>
      </c>
      <c r="F1130" s="153">
        <f t="shared" si="104"/>
        <v>-0.0544925416265135</v>
      </c>
      <c r="G1130" s="153">
        <f t="shared" si="105"/>
        <v>-0.0506635690759365</v>
      </c>
    </row>
    <row r="1131" spans="1:7">
      <c r="A1131" s="150">
        <v>43356</v>
      </c>
      <c r="B1131" s="151">
        <v>1.0787</v>
      </c>
      <c r="C1131" s="152">
        <f t="shared" si="101"/>
        <v>0.010787</v>
      </c>
      <c r="D1131" s="151">
        <f t="shared" si="102"/>
        <v>1.010787</v>
      </c>
      <c r="E1131" s="153">
        <f t="shared" si="103"/>
        <v>-0.00806408302521922</v>
      </c>
      <c r="F1131" s="153">
        <f t="shared" si="104"/>
        <v>-0.0341753738899091</v>
      </c>
      <c r="G1131" s="153">
        <f t="shared" si="105"/>
        <v>-0.0168309525325289</v>
      </c>
    </row>
    <row r="1132" spans="1:7">
      <c r="A1132" s="150">
        <v>43357</v>
      </c>
      <c r="B1132" s="151">
        <v>0.1707</v>
      </c>
      <c r="C1132" s="152">
        <f t="shared" si="101"/>
        <v>0.001707</v>
      </c>
      <c r="D1132" s="151">
        <f t="shared" si="102"/>
        <v>1.001707</v>
      </c>
      <c r="E1132" s="153">
        <f t="shared" si="103"/>
        <v>-0.0108467667951949</v>
      </c>
      <c r="F1132" s="153">
        <f t="shared" si="104"/>
        <v>-0.0277129179097103</v>
      </c>
      <c r="G1132" s="153">
        <f t="shared" si="105"/>
        <v>-0.0105696415481531</v>
      </c>
    </row>
    <row r="1133" spans="1:7">
      <c r="A1133" s="150">
        <v>43360</v>
      </c>
      <c r="B1133" s="151">
        <v>-1.1464</v>
      </c>
      <c r="C1133" s="152">
        <f t="shared" si="101"/>
        <v>-0.011464</v>
      </c>
      <c r="D1133" s="151">
        <f t="shared" si="102"/>
        <v>0.988536</v>
      </c>
      <c r="E1133" s="153">
        <f t="shared" si="103"/>
        <v>-0.00778441017433529</v>
      </c>
      <c r="F1133" s="153">
        <f t="shared" si="104"/>
        <v>-0.0351910132511744</v>
      </c>
      <c r="G1133" s="153">
        <f t="shared" si="105"/>
        <v>-0.00764639576293358</v>
      </c>
    </row>
    <row r="1134" spans="1:7">
      <c r="A1134" s="150">
        <v>43361</v>
      </c>
      <c r="B1134" s="151">
        <v>2.0128</v>
      </c>
      <c r="C1134" s="152">
        <f t="shared" si="101"/>
        <v>0.020128</v>
      </c>
      <c r="D1134" s="151">
        <f t="shared" si="102"/>
        <v>1.020128</v>
      </c>
      <c r="E1134" s="153">
        <f t="shared" si="103"/>
        <v>0.0140253331466704</v>
      </c>
      <c r="F1134" s="153">
        <f t="shared" si="104"/>
        <v>-0.028081655714613</v>
      </c>
      <c r="G1134" s="153">
        <f t="shared" si="105"/>
        <v>0.000667915037137368</v>
      </c>
    </row>
    <row r="1135" spans="1:7">
      <c r="A1135" s="150">
        <v>43362</v>
      </c>
      <c r="B1135" s="151">
        <v>1.3168</v>
      </c>
      <c r="C1135" s="152">
        <f t="shared" si="101"/>
        <v>0.013168</v>
      </c>
      <c r="D1135" s="151">
        <f t="shared" si="102"/>
        <v>1.013168</v>
      </c>
      <c r="E1135" s="153">
        <f t="shared" si="103"/>
        <v>0.0344963883820022</v>
      </c>
      <c r="F1135" s="153">
        <f t="shared" si="104"/>
        <v>0.0043495908447706</v>
      </c>
      <c r="G1135" s="153">
        <f t="shared" si="105"/>
        <v>-0.0042578815706984</v>
      </c>
    </row>
    <row r="1136" spans="1:7">
      <c r="A1136" s="150">
        <v>43363</v>
      </c>
      <c r="B1136" s="151">
        <v>-0.0711</v>
      </c>
      <c r="C1136" s="152">
        <f t="shared" si="101"/>
        <v>-0.000711</v>
      </c>
      <c r="D1136" s="151">
        <f t="shared" si="102"/>
        <v>0.999289</v>
      </c>
      <c r="E1136" s="153">
        <f t="shared" si="103"/>
        <v>0.0227286871020922</v>
      </c>
      <c r="F1136" s="153">
        <f t="shared" si="104"/>
        <v>0.0144813180570276</v>
      </c>
      <c r="G1136" s="153">
        <f t="shared" si="105"/>
        <v>0.00065784285997128</v>
      </c>
    </row>
    <row r="1137" spans="1:7">
      <c r="A1137" s="150">
        <v>43364</v>
      </c>
      <c r="B1137" s="151">
        <v>3.0319</v>
      </c>
      <c r="C1137" s="152">
        <f t="shared" si="101"/>
        <v>0.030319</v>
      </c>
      <c r="D1137" s="151">
        <f t="shared" si="102"/>
        <v>1.030319</v>
      </c>
      <c r="E1137" s="153">
        <f t="shared" si="103"/>
        <v>0.0519411346494945</v>
      </c>
      <c r="F1137" s="153">
        <f t="shared" si="104"/>
        <v>0.0405309744796782</v>
      </c>
      <c r="G1137" s="153">
        <f t="shared" si="105"/>
        <v>0.027248358736613</v>
      </c>
    </row>
    <row r="1138" spans="1:7">
      <c r="A1138" s="150">
        <v>43368</v>
      </c>
      <c r="B1138" s="151">
        <v>-0.8996</v>
      </c>
      <c r="C1138" s="152">
        <f t="shared" si="101"/>
        <v>-0.008996</v>
      </c>
      <c r="D1138" s="151">
        <f t="shared" si="102"/>
        <v>0.991004</v>
      </c>
      <c r="E1138" s="153">
        <f t="shared" si="103"/>
        <v>0.0545674332570463</v>
      </c>
      <c r="F1138" s="153">
        <f t="shared" si="104"/>
        <v>0.0463582478000775</v>
      </c>
      <c r="G1138" s="153">
        <f t="shared" si="105"/>
        <v>0.0163820376232593</v>
      </c>
    </row>
    <row r="1139" spans="1:7">
      <c r="A1139" s="150">
        <v>43369</v>
      </c>
      <c r="B1139" s="151">
        <v>1.1077</v>
      </c>
      <c r="C1139" s="152">
        <f t="shared" si="101"/>
        <v>0.011077</v>
      </c>
      <c r="D1139" s="151">
        <f t="shared" si="102"/>
        <v>1.011077</v>
      </c>
      <c r="E1139" s="153">
        <f t="shared" si="103"/>
        <v>0.0452108722780225</v>
      </c>
      <c r="F1139" s="153">
        <f t="shared" si="104"/>
        <v>0.0598703029702436</v>
      </c>
      <c r="G1139" s="153">
        <f t="shared" si="105"/>
        <v>0.00313393931650929</v>
      </c>
    </row>
    <row r="1140" spans="1:7">
      <c r="A1140" s="150">
        <v>43370</v>
      </c>
      <c r="B1140" s="151">
        <v>-0.3995</v>
      </c>
      <c r="C1140" s="152">
        <f t="shared" si="101"/>
        <v>-0.003995</v>
      </c>
      <c r="D1140" s="151">
        <f t="shared" si="102"/>
        <v>0.996005</v>
      </c>
      <c r="E1140" s="153">
        <f t="shared" si="103"/>
        <v>0.0275050681064459</v>
      </c>
      <c r="F1140" s="153">
        <f t="shared" si="104"/>
        <v>0.0629502820003218</v>
      </c>
      <c r="G1140" s="153">
        <f t="shared" si="105"/>
        <v>0.00100831486087838</v>
      </c>
    </row>
    <row r="1141" spans="1:7">
      <c r="A1141" s="150">
        <v>43371</v>
      </c>
      <c r="B1141" s="151">
        <v>1.0364</v>
      </c>
      <c r="C1141" s="152">
        <f t="shared" si="101"/>
        <v>0.010364</v>
      </c>
      <c r="D1141" s="151">
        <f t="shared" si="102"/>
        <v>1.010364</v>
      </c>
      <c r="E1141" s="153">
        <f t="shared" si="103"/>
        <v>0.0388927834012998</v>
      </c>
      <c r="F1141" s="153">
        <f t="shared" si="104"/>
        <v>0.0625054524078497</v>
      </c>
      <c r="G1141" s="153">
        <f t="shared" si="105"/>
        <v>0.0154435236873225</v>
      </c>
    </row>
    <row r="1142" spans="1:7">
      <c r="A1142" s="150">
        <v>43381</v>
      </c>
      <c r="B1142" s="151">
        <v>-4.3028</v>
      </c>
      <c r="C1142" s="152">
        <f t="shared" si="101"/>
        <v>-0.043028</v>
      </c>
      <c r="D1142" s="151">
        <f t="shared" si="102"/>
        <v>0.956972</v>
      </c>
      <c r="E1142" s="153">
        <f t="shared" si="103"/>
        <v>-0.0350645725089912</v>
      </c>
      <c r="F1142" s="153">
        <f t="shared" si="104"/>
        <v>0.0150552684583867</v>
      </c>
      <c r="G1142" s="153">
        <f t="shared" si="105"/>
        <v>-0.0179611411647371</v>
      </c>
    </row>
    <row r="1143" spans="1:7">
      <c r="A1143" s="150">
        <v>43382</v>
      </c>
      <c r="B1143" s="151">
        <v>-0.0671</v>
      </c>
      <c r="C1143" s="152">
        <f t="shared" si="101"/>
        <v>-0.000671</v>
      </c>
      <c r="D1143" s="151">
        <f t="shared" si="102"/>
        <v>0.999329</v>
      </c>
      <c r="E1143" s="153">
        <f t="shared" si="103"/>
        <v>-0.0269585634173402</v>
      </c>
      <c r="F1143" s="153">
        <f t="shared" si="104"/>
        <v>0.0261378102297247</v>
      </c>
      <c r="G1143" s="153">
        <f t="shared" si="105"/>
        <v>-0.0137371016291822</v>
      </c>
    </row>
    <row r="1144" spans="1:7">
      <c r="A1144" s="150">
        <v>43383</v>
      </c>
      <c r="B1144" s="151">
        <v>-0.2157</v>
      </c>
      <c r="C1144" s="152">
        <f t="shared" si="101"/>
        <v>-0.002157</v>
      </c>
      <c r="D1144" s="151">
        <f t="shared" si="102"/>
        <v>0.997843</v>
      </c>
      <c r="E1144" s="153">
        <f t="shared" si="103"/>
        <v>-0.0396947154331955</v>
      </c>
      <c r="F1144" s="153">
        <f t="shared" si="104"/>
        <v>0.00372152413526439</v>
      </c>
      <c r="G1144" s="153">
        <f t="shared" si="105"/>
        <v>-0.0121085072455154</v>
      </c>
    </row>
    <row r="1145" spans="1:7">
      <c r="A1145" s="150">
        <v>43384</v>
      </c>
      <c r="B1145" s="151">
        <v>-4.799</v>
      </c>
      <c r="C1145" s="152">
        <f t="shared" si="101"/>
        <v>-0.04799</v>
      </c>
      <c r="D1145" s="151">
        <f t="shared" si="102"/>
        <v>0.95201</v>
      </c>
      <c r="E1145" s="153">
        <f t="shared" si="103"/>
        <v>-0.0821128067023321</v>
      </c>
      <c r="F1145" s="153">
        <f t="shared" si="104"/>
        <v>-0.0568662569366453</v>
      </c>
      <c r="G1145" s="153">
        <f t="shared" si="105"/>
        <v>-0.0712805801545652</v>
      </c>
    </row>
    <row r="1146" spans="1:7">
      <c r="A1146" s="150">
        <v>43385</v>
      </c>
      <c r="B1146" s="151">
        <v>1.492</v>
      </c>
      <c r="C1146" s="152">
        <f t="shared" si="101"/>
        <v>0.01492</v>
      </c>
      <c r="D1146" s="151">
        <f t="shared" si="102"/>
        <v>1.01492</v>
      </c>
      <c r="E1146" s="153">
        <f t="shared" si="103"/>
        <v>-0.0779738092195792</v>
      </c>
      <c r="F1146" s="153">
        <f t="shared" si="104"/>
        <v>-0.0421136442912309</v>
      </c>
      <c r="G1146" s="153">
        <f t="shared" si="105"/>
        <v>-0.0386312500871755</v>
      </c>
    </row>
    <row r="1147" spans="1:7">
      <c r="A1147" s="150">
        <v>43388</v>
      </c>
      <c r="B1147" s="151">
        <v>-1.3964</v>
      </c>
      <c r="C1147" s="152">
        <f t="shared" si="101"/>
        <v>-0.013964</v>
      </c>
      <c r="D1147" s="151">
        <f t="shared" si="102"/>
        <v>0.986036</v>
      </c>
      <c r="E1147" s="153">
        <f t="shared" si="103"/>
        <v>-0.0499711412116938</v>
      </c>
      <c r="F1147" s="153">
        <f t="shared" si="104"/>
        <v>-0.0832834970163105</v>
      </c>
      <c r="G1147" s="153">
        <f t="shared" si="105"/>
        <v>-0.0418118134081045</v>
      </c>
    </row>
    <row r="1148" spans="1:7">
      <c r="A1148" s="150">
        <v>43389</v>
      </c>
      <c r="B1148" s="151">
        <v>-0.8149</v>
      </c>
      <c r="C1148" s="152">
        <f t="shared" si="101"/>
        <v>-0.008149</v>
      </c>
      <c r="D1148" s="151">
        <f t="shared" si="102"/>
        <v>0.991851</v>
      </c>
      <c r="E1148" s="153">
        <f t="shared" si="103"/>
        <v>-0.0570802272144206</v>
      </c>
      <c r="F1148" s="153">
        <f t="shared" si="104"/>
        <v>-0.0824999897065245</v>
      </c>
      <c r="G1148" s="153">
        <f t="shared" si="105"/>
        <v>-0.0539011860736581</v>
      </c>
    </row>
    <row r="1149" spans="1:7">
      <c r="A1149" s="150">
        <v>43390</v>
      </c>
      <c r="B1149" s="151">
        <v>0.557</v>
      </c>
      <c r="C1149" s="152">
        <f t="shared" si="101"/>
        <v>0.00557</v>
      </c>
      <c r="D1149" s="151">
        <f t="shared" si="102"/>
        <v>1.00557</v>
      </c>
      <c r="E1149" s="153">
        <f t="shared" si="103"/>
        <v>-0.049778536382983</v>
      </c>
      <c r="F1149" s="153">
        <f t="shared" si="104"/>
        <v>-0.0874973069797751</v>
      </c>
      <c r="G1149" s="153">
        <f t="shared" si="105"/>
        <v>-0.0346189091463472</v>
      </c>
    </row>
    <row r="1150" spans="1:7">
      <c r="A1150" s="150">
        <v>43391</v>
      </c>
      <c r="B1150" s="151">
        <v>-2.3685</v>
      </c>
      <c r="C1150" s="152">
        <f t="shared" si="101"/>
        <v>-0.023685</v>
      </c>
      <c r="D1150" s="151">
        <f t="shared" si="102"/>
        <v>0.976315</v>
      </c>
      <c r="E1150" s="153">
        <f t="shared" si="103"/>
        <v>-0.0255191980638355</v>
      </c>
      <c r="F1150" s="153">
        <f t="shared" si="104"/>
        <v>-0.105536551788353</v>
      </c>
      <c r="G1150" s="153">
        <f t="shared" si="105"/>
        <v>-0.0557720750552916</v>
      </c>
    </row>
    <row r="1151" spans="1:7">
      <c r="A1151" s="150">
        <v>43392</v>
      </c>
      <c r="B1151" s="151">
        <v>2.9744</v>
      </c>
      <c r="C1151" s="152">
        <f t="shared" si="101"/>
        <v>0.029744</v>
      </c>
      <c r="D1151" s="151">
        <f t="shared" si="102"/>
        <v>1.029744</v>
      </c>
      <c r="E1151" s="153">
        <f t="shared" si="103"/>
        <v>-0.0112858561177692</v>
      </c>
      <c r="F1151" s="153">
        <f t="shared" si="104"/>
        <v>-0.0883796641455418</v>
      </c>
      <c r="G1151" s="153">
        <f t="shared" si="105"/>
        <v>-0.0209501174136593</v>
      </c>
    </row>
    <row r="1152" spans="1:7">
      <c r="A1152" s="150">
        <v>43395</v>
      </c>
      <c r="B1152" s="151">
        <v>4.3167</v>
      </c>
      <c r="C1152" s="152">
        <f t="shared" si="101"/>
        <v>0.043167</v>
      </c>
      <c r="D1152" s="151">
        <f t="shared" si="102"/>
        <v>1.043167</v>
      </c>
      <c r="E1152" s="153">
        <f t="shared" si="103"/>
        <v>0.0460003157401911</v>
      </c>
      <c r="F1152" s="153">
        <f t="shared" si="104"/>
        <v>-0.0062695137451384</v>
      </c>
      <c r="G1152" s="153">
        <f t="shared" si="105"/>
        <v>0.0104132016616212</v>
      </c>
    </row>
    <row r="1153" spans="1:7">
      <c r="A1153" s="150">
        <v>43396</v>
      </c>
      <c r="B1153" s="151">
        <v>-2.6557</v>
      </c>
      <c r="C1153" s="152">
        <f t="shared" si="101"/>
        <v>-0.026557</v>
      </c>
      <c r="D1153" s="151">
        <f t="shared" si="102"/>
        <v>0.973443</v>
      </c>
      <c r="E1153" s="153">
        <f t="shared" si="103"/>
        <v>0.0265873456346555</v>
      </c>
      <c r="F1153" s="153">
        <f t="shared" si="104"/>
        <v>-0.0320104933096196</v>
      </c>
      <c r="G1153" s="153">
        <f t="shared" si="105"/>
        <v>-0.0180964510928905</v>
      </c>
    </row>
    <row r="1154" spans="1:7">
      <c r="A1154" s="150">
        <v>43397</v>
      </c>
      <c r="B1154" s="151">
        <v>0.15</v>
      </c>
      <c r="C1154" s="152">
        <f t="shared" si="101"/>
        <v>0.0015</v>
      </c>
      <c r="D1154" s="151">
        <f t="shared" si="102"/>
        <v>1.0015</v>
      </c>
      <c r="E1154" s="153">
        <f t="shared" si="103"/>
        <v>0.0224322788598583</v>
      </c>
      <c r="F1154" s="153">
        <f t="shared" si="104"/>
        <v>-0.0284629035325036</v>
      </c>
      <c r="G1154" s="153">
        <f t="shared" si="105"/>
        <v>-0.00521943133030056</v>
      </c>
    </row>
    <row r="1155" spans="1:7">
      <c r="A1155" s="150">
        <v>43398</v>
      </c>
      <c r="B1155" s="151">
        <v>0.1915</v>
      </c>
      <c r="C1155" s="152">
        <f t="shared" ref="C1155:C1218" si="106">B1155/100</f>
        <v>0.001915</v>
      </c>
      <c r="D1155" s="151">
        <f t="shared" ref="D1155:D1218" si="107">C1155+1</f>
        <v>1.001915</v>
      </c>
      <c r="E1155" s="153">
        <f t="shared" si="103"/>
        <v>0.049241522125415</v>
      </c>
      <c r="F1155" s="153">
        <f t="shared" si="104"/>
        <v>0.0224657199054963</v>
      </c>
      <c r="G1155" s="153">
        <f t="shared" si="105"/>
        <v>-0.0229798873683484</v>
      </c>
    </row>
    <row r="1156" spans="1:7">
      <c r="A1156" s="150">
        <v>43399</v>
      </c>
      <c r="B1156" s="151">
        <v>-0.6472</v>
      </c>
      <c r="C1156" s="152">
        <f t="shared" si="106"/>
        <v>-0.006472</v>
      </c>
      <c r="D1156" s="151">
        <f t="shared" si="107"/>
        <v>0.993528</v>
      </c>
      <c r="E1156" s="153">
        <f t="shared" si="103"/>
        <v>0.0123397960990492</v>
      </c>
      <c r="F1156" s="153">
        <f t="shared" si="104"/>
        <v>0.000914674817983352</v>
      </c>
      <c r="G1156" s="153">
        <f t="shared" si="105"/>
        <v>-0.0419191699079525</v>
      </c>
    </row>
    <row r="1157" spans="1:7">
      <c r="A1157" s="150">
        <v>43402</v>
      </c>
      <c r="B1157" s="151">
        <v>-3.0484</v>
      </c>
      <c r="C1157" s="152">
        <f t="shared" si="106"/>
        <v>-0.030484</v>
      </c>
      <c r="D1157" s="151">
        <f t="shared" si="107"/>
        <v>0.969516</v>
      </c>
      <c r="E1157" s="153">
        <f t="shared" si="103"/>
        <v>-0.0591347025406613</v>
      </c>
      <c r="F1157" s="153">
        <f t="shared" si="104"/>
        <v>-0.0158546017885431</v>
      </c>
      <c r="G1157" s="153">
        <f t="shared" si="105"/>
        <v>-0.0704644061252332</v>
      </c>
    </row>
    <row r="1158" spans="1:7">
      <c r="A1158" s="150">
        <v>43403</v>
      </c>
      <c r="B1158" s="151">
        <v>1.0846</v>
      </c>
      <c r="C1158" s="152">
        <f t="shared" si="106"/>
        <v>0.010846</v>
      </c>
      <c r="D1158" s="151">
        <f t="shared" si="107"/>
        <v>1.010846</v>
      </c>
      <c r="E1158" s="153">
        <f t="shared" si="103"/>
        <v>-0.0229834489789513</v>
      </c>
      <c r="F1158" s="153">
        <f t="shared" si="104"/>
        <v>0.00299282775382448</v>
      </c>
      <c r="G1158" s="153">
        <f t="shared" si="105"/>
        <v>-0.0880326025959607</v>
      </c>
    </row>
    <row r="1159" spans="1:7">
      <c r="A1159" s="150">
        <v>43404</v>
      </c>
      <c r="B1159" s="151">
        <v>1.4006</v>
      </c>
      <c r="C1159" s="152">
        <f t="shared" si="106"/>
        <v>0.014006</v>
      </c>
      <c r="D1159" s="151">
        <f t="shared" si="107"/>
        <v>1.014006</v>
      </c>
      <c r="E1159" s="153">
        <f t="shared" ref="E1159:E1222" si="108">PRODUCT(D1155:D1159)-1</f>
        <v>-0.0107831803947586</v>
      </c>
      <c r="F1159" s="153">
        <f t="shared" si="104"/>
        <v>0.0114072071554885</v>
      </c>
      <c r="G1159" s="153">
        <f t="shared" si="105"/>
        <v>-0.0668651057189674</v>
      </c>
    </row>
    <row r="1160" spans="1:7">
      <c r="A1160" s="150">
        <v>43405</v>
      </c>
      <c r="B1160" s="151">
        <v>0.7359</v>
      </c>
      <c r="C1160" s="152">
        <f t="shared" si="106"/>
        <v>0.007359</v>
      </c>
      <c r="D1160" s="151">
        <f t="shared" si="107"/>
        <v>1.007359</v>
      </c>
      <c r="E1160" s="153">
        <f t="shared" si="108"/>
        <v>-0.00540817716002218</v>
      </c>
      <c r="F1160" s="153">
        <f t="shared" si="104"/>
        <v>0.0435670380901094</v>
      </c>
      <c r="G1160" s="153">
        <f t="shared" si="105"/>
        <v>-0.07029649179237</v>
      </c>
    </row>
    <row r="1161" spans="1:7">
      <c r="A1161" s="150">
        <v>43406</v>
      </c>
      <c r="B1161" s="151">
        <v>3.5634</v>
      </c>
      <c r="C1161" s="152">
        <f t="shared" si="106"/>
        <v>0.035634</v>
      </c>
      <c r="D1161" s="151">
        <f t="shared" si="107"/>
        <v>1.035634</v>
      </c>
      <c r="E1161" s="153">
        <f t="shared" si="108"/>
        <v>0.0367429079553445</v>
      </c>
      <c r="F1161" s="153">
        <f t="shared" si="104"/>
        <v>0.0495361040466489</v>
      </c>
      <c r="G1161" s="153">
        <f t="shared" si="105"/>
        <v>-0.0333054924231293</v>
      </c>
    </row>
    <row r="1162" spans="1:7">
      <c r="A1162" s="150">
        <v>43409</v>
      </c>
      <c r="B1162" s="151">
        <v>-0.8331</v>
      </c>
      <c r="C1162" s="152">
        <f t="shared" si="106"/>
        <v>-0.008331</v>
      </c>
      <c r="D1162" s="151">
        <f t="shared" si="107"/>
        <v>0.991669</v>
      </c>
      <c r="E1162" s="153">
        <f t="shared" si="108"/>
        <v>0.0604320122506163</v>
      </c>
      <c r="F1162" s="153">
        <f t="shared" si="104"/>
        <v>-0.00227631935841865</v>
      </c>
      <c r="G1162" s="153">
        <f t="shared" si="105"/>
        <v>-0.0511924656517377</v>
      </c>
    </row>
    <row r="1163" spans="1:7">
      <c r="A1163" s="150">
        <v>43410</v>
      </c>
      <c r="B1163" s="151">
        <v>-0.6033</v>
      </c>
      <c r="C1163" s="152">
        <f t="shared" si="106"/>
        <v>-0.006033</v>
      </c>
      <c r="D1163" s="151">
        <f t="shared" si="107"/>
        <v>0.993967</v>
      </c>
      <c r="E1163" s="153">
        <f t="shared" si="108"/>
        <v>0.042725030242696</v>
      </c>
      <c r="F1163" s="153">
        <f t="shared" si="104"/>
        <v>0.0187596127110377</v>
      </c>
      <c r="G1163" s="153">
        <f t="shared" si="105"/>
        <v>-0.0145130907763872</v>
      </c>
    </row>
    <row r="1164" spans="1:7">
      <c r="A1164" s="150">
        <v>43411</v>
      </c>
      <c r="B1164" s="151">
        <v>-0.6549</v>
      </c>
      <c r="C1164" s="152">
        <f t="shared" si="106"/>
        <v>-0.006549</v>
      </c>
      <c r="D1164" s="151">
        <f t="shared" si="107"/>
        <v>0.993451</v>
      </c>
      <c r="E1164" s="153">
        <f t="shared" si="108"/>
        <v>0.0215878643909768</v>
      </c>
      <c r="F1164" s="153">
        <f t="shared" ref="F1164:F1227" si="109">PRODUCT(D1155:D1164)-1</f>
        <v>0.0105718981601526</v>
      </c>
      <c r="G1164" s="153">
        <f t="shared" si="105"/>
        <v>-0.0203096723350294</v>
      </c>
    </row>
    <row r="1165" spans="1:7">
      <c r="A1165" s="150">
        <v>43412</v>
      </c>
      <c r="B1165" s="151">
        <v>-0.2836</v>
      </c>
      <c r="C1165" s="152">
        <f t="shared" si="106"/>
        <v>-0.002836</v>
      </c>
      <c r="D1165" s="151">
        <f t="shared" si="107"/>
        <v>0.997164</v>
      </c>
      <c r="E1165" s="153">
        <f t="shared" si="108"/>
        <v>0.0112488608406378</v>
      </c>
      <c r="F1165" s="153">
        <f t="shared" si="109"/>
        <v>0.00577984784834129</v>
      </c>
      <c r="G1165" s="153">
        <f t="shared" si="105"/>
        <v>-0.0209763200265843</v>
      </c>
    </row>
    <row r="1166" spans="1:7">
      <c r="A1166" s="150">
        <v>43413</v>
      </c>
      <c r="B1166" s="151">
        <v>-1.4109</v>
      </c>
      <c r="C1166" s="152">
        <f t="shared" si="106"/>
        <v>-0.014109</v>
      </c>
      <c r="D1166" s="151">
        <f t="shared" si="107"/>
        <v>0.985891</v>
      </c>
      <c r="E1166" s="153">
        <f t="shared" si="108"/>
        <v>-0.0373228856304086</v>
      </c>
      <c r="F1166" s="153">
        <f t="shared" si="109"/>
        <v>-0.00195132902640993</v>
      </c>
      <c r="G1166" s="153">
        <f t="shared" si="105"/>
        <v>0.0138660674495754</v>
      </c>
    </row>
    <row r="1167" spans="1:7">
      <c r="A1167" s="150">
        <v>43416</v>
      </c>
      <c r="B1167" s="151">
        <v>1.1901</v>
      </c>
      <c r="C1167" s="152">
        <f t="shared" si="106"/>
        <v>0.011901</v>
      </c>
      <c r="D1167" s="151">
        <f t="shared" si="107"/>
        <v>1.011901</v>
      </c>
      <c r="E1167" s="153">
        <f t="shared" si="108"/>
        <v>-0.0176823771765541</v>
      </c>
      <c r="F1167" s="153">
        <f t="shared" si="109"/>
        <v>0.0416810534399088</v>
      </c>
      <c r="G1167" s="153">
        <f t="shared" si="105"/>
        <v>0.0108502024970369</v>
      </c>
    </row>
    <row r="1168" spans="1:7">
      <c r="A1168" s="150">
        <v>43417</v>
      </c>
      <c r="B1168" s="151">
        <v>1.0059</v>
      </c>
      <c r="C1168" s="152">
        <f t="shared" si="106"/>
        <v>0.010059</v>
      </c>
      <c r="D1168" s="151">
        <f t="shared" si="107"/>
        <v>1.010059</v>
      </c>
      <c r="E1168" s="153">
        <f t="shared" si="108"/>
        <v>-0.00177897677545935</v>
      </c>
      <c r="F1168" s="153">
        <f t="shared" si="109"/>
        <v>0.0408700466307039</v>
      </c>
      <c r="G1168" s="153">
        <f t="shared" si="105"/>
        <v>0.0354777560697117</v>
      </c>
    </row>
    <row r="1169" spans="1:7">
      <c r="A1169" s="150">
        <v>43418</v>
      </c>
      <c r="B1169" s="151">
        <v>-1.002</v>
      </c>
      <c r="C1169" s="152">
        <f t="shared" si="106"/>
        <v>-0.01002</v>
      </c>
      <c r="D1169" s="151">
        <f t="shared" si="107"/>
        <v>0.98998</v>
      </c>
      <c r="E1169" s="153">
        <f t="shared" si="108"/>
        <v>-0.00526664267102184</v>
      </c>
      <c r="F1169" s="153">
        <f t="shared" si="109"/>
        <v>0.0162075261521772</v>
      </c>
      <c r="G1169" s="153">
        <f t="shared" si="105"/>
        <v>0.0335244597766136</v>
      </c>
    </row>
    <row r="1170" spans="1:7">
      <c r="A1170" s="150">
        <v>43419</v>
      </c>
      <c r="B1170" s="151">
        <v>1.1678</v>
      </c>
      <c r="C1170" s="152">
        <f t="shared" si="106"/>
        <v>0.011678</v>
      </c>
      <c r="D1170" s="151">
        <f t="shared" si="107"/>
        <v>1.011678</v>
      </c>
      <c r="E1170" s="153">
        <f t="shared" si="108"/>
        <v>0.00921197864730994</v>
      </c>
      <c r="F1170" s="153">
        <f t="shared" si="109"/>
        <v>0.0205644637538178</v>
      </c>
      <c r="G1170" s="153">
        <f t="shared" si="105"/>
        <v>0.0398022598306285</v>
      </c>
    </row>
    <row r="1171" spans="1:7">
      <c r="A1171" s="150">
        <v>43420</v>
      </c>
      <c r="B1171" s="151">
        <v>0.4719</v>
      </c>
      <c r="C1171" s="152">
        <f t="shared" si="106"/>
        <v>0.004719</v>
      </c>
      <c r="D1171" s="151">
        <f t="shared" si="107"/>
        <v>1.004719</v>
      </c>
      <c r="E1171" s="153">
        <f t="shared" si="108"/>
        <v>0.0284853497745148</v>
      </c>
      <c r="F1171" s="153">
        <f t="shared" si="109"/>
        <v>-0.00990069130767013</v>
      </c>
      <c r="G1171" s="153">
        <f t="shared" si="105"/>
        <v>0.0700532990835627</v>
      </c>
    </row>
    <row r="1172" spans="1:7">
      <c r="A1172" s="150">
        <v>43423</v>
      </c>
      <c r="B1172" s="151">
        <v>1.1336</v>
      </c>
      <c r="C1172" s="152">
        <f t="shared" si="106"/>
        <v>0.011336</v>
      </c>
      <c r="D1172" s="151">
        <f t="shared" si="107"/>
        <v>1.011336</v>
      </c>
      <c r="E1172" s="153">
        <f t="shared" si="108"/>
        <v>0.027911089819616</v>
      </c>
      <c r="F1172" s="153">
        <f t="shared" si="109"/>
        <v>0.00973517822546266</v>
      </c>
      <c r="G1172" s="153">
        <f t="shared" si="105"/>
        <v>0.0509247184562125</v>
      </c>
    </row>
    <row r="1173" spans="1:7">
      <c r="A1173" s="150">
        <v>43424</v>
      </c>
      <c r="B1173" s="151">
        <v>-2.3127</v>
      </c>
      <c r="C1173" s="152">
        <f t="shared" si="106"/>
        <v>-0.023127</v>
      </c>
      <c r="D1173" s="151">
        <f t="shared" si="107"/>
        <v>0.976873</v>
      </c>
      <c r="E1173" s="153">
        <f t="shared" si="108"/>
        <v>-0.00586144963278634</v>
      </c>
      <c r="F1173" s="153">
        <f t="shared" si="109"/>
        <v>-0.00762999902547823</v>
      </c>
      <c r="G1173" s="153">
        <f t="shared" si="105"/>
        <v>-0.015862290033642</v>
      </c>
    </row>
    <row r="1174" spans="1:7">
      <c r="A1174" s="150">
        <v>43425</v>
      </c>
      <c r="B1174" s="151">
        <v>0.2512</v>
      </c>
      <c r="C1174" s="152">
        <f t="shared" si="106"/>
        <v>0.002512</v>
      </c>
      <c r="D1174" s="151">
        <f t="shared" si="107"/>
        <v>1.002512</v>
      </c>
      <c r="E1174" s="153">
        <f t="shared" si="108"/>
        <v>0.00672319279756772</v>
      </c>
      <c r="F1174" s="153">
        <f t="shared" si="109"/>
        <v>0.00142114147247296</v>
      </c>
      <c r="G1174" s="153">
        <f t="shared" si="105"/>
        <v>0.0135260758912372</v>
      </c>
    </row>
    <row r="1175" spans="1:7">
      <c r="A1175" s="150">
        <v>43426</v>
      </c>
      <c r="B1175" s="151">
        <v>-0.3739</v>
      </c>
      <c r="C1175" s="152">
        <f t="shared" si="106"/>
        <v>-0.003739</v>
      </c>
      <c r="D1175" s="151">
        <f t="shared" si="107"/>
        <v>0.996261</v>
      </c>
      <c r="E1175" s="153">
        <f t="shared" si="108"/>
        <v>-0.00861830070467318</v>
      </c>
      <c r="F1175" s="153">
        <f t="shared" si="109"/>
        <v>0.000514286340568937</v>
      </c>
      <c r="G1175" s="153">
        <f t="shared" ref="G1175:G1238" si="110">PRODUCT(D1155:D1175)-1</f>
        <v>0.00822416564501127</v>
      </c>
    </row>
    <row r="1176" spans="1:7">
      <c r="A1176" s="150">
        <v>43427</v>
      </c>
      <c r="B1176" s="151">
        <v>-2.2073</v>
      </c>
      <c r="C1176" s="152">
        <f t="shared" si="106"/>
        <v>-0.022073</v>
      </c>
      <c r="D1176" s="151">
        <f t="shared" si="107"/>
        <v>0.977927</v>
      </c>
      <c r="E1176" s="153">
        <f t="shared" si="108"/>
        <v>-0.0350546460783752</v>
      </c>
      <c r="F1176" s="153">
        <f t="shared" si="109"/>
        <v>-0.00756784015862455</v>
      </c>
      <c r="G1176" s="153">
        <f t="shared" si="110"/>
        <v>-0.0159148893501645</v>
      </c>
    </row>
    <row r="1177" spans="1:7">
      <c r="A1177" s="150">
        <v>43430</v>
      </c>
      <c r="B1177" s="151">
        <v>-0.071</v>
      </c>
      <c r="C1177" s="152">
        <f t="shared" si="106"/>
        <v>-0.00071</v>
      </c>
      <c r="D1177" s="151">
        <f t="shared" si="107"/>
        <v>0.99929</v>
      </c>
      <c r="E1177" s="153">
        <f t="shared" si="108"/>
        <v>-0.0465480881523642</v>
      </c>
      <c r="F1177" s="153">
        <f t="shared" si="109"/>
        <v>-0.0199362062021005</v>
      </c>
      <c r="G1177" s="153">
        <f t="shared" si="110"/>
        <v>-0.0102076537135604</v>
      </c>
    </row>
    <row r="1178" spans="1:7">
      <c r="A1178" s="150">
        <v>43431</v>
      </c>
      <c r="B1178" s="151">
        <v>-0.1274</v>
      </c>
      <c r="C1178" s="152">
        <f t="shared" si="106"/>
        <v>-0.001274</v>
      </c>
      <c r="D1178" s="151">
        <f t="shared" si="107"/>
        <v>0.998726</v>
      </c>
      <c r="E1178" s="153">
        <f t="shared" si="108"/>
        <v>-0.0252190263095183</v>
      </c>
      <c r="F1178" s="153">
        <f t="shared" si="109"/>
        <v>-0.0309326558898034</v>
      </c>
      <c r="G1178" s="153">
        <f t="shared" si="110"/>
        <v>0.0196132408720133</v>
      </c>
    </row>
    <row r="1179" spans="1:7">
      <c r="A1179" s="150">
        <v>43432</v>
      </c>
      <c r="B1179" s="151">
        <v>1.3289</v>
      </c>
      <c r="C1179" s="152">
        <f t="shared" si="106"/>
        <v>0.013289</v>
      </c>
      <c r="D1179" s="151">
        <f t="shared" si="107"/>
        <v>1.013289</v>
      </c>
      <c r="E1179" s="153">
        <f t="shared" si="108"/>
        <v>-0.0147401347316996</v>
      </c>
      <c r="F1179" s="153">
        <f t="shared" si="109"/>
        <v>-0.008116042701795</v>
      </c>
      <c r="G1179" s="153">
        <f t="shared" si="110"/>
        <v>0.0220774294303594</v>
      </c>
    </row>
    <row r="1180" spans="1:7">
      <c r="A1180" s="150">
        <v>43433</v>
      </c>
      <c r="B1180" s="151">
        <v>-1.2985</v>
      </c>
      <c r="C1180" s="152">
        <f t="shared" si="106"/>
        <v>-0.012985</v>
      </c>
      <c r="D1180" s="151">
        <f t="shared" si="107"/>
        <v>0.987015</v>
      </c>
      <c r="E1180" s="153">
        <f t="shared" si="108"/>
        <v>-0.023884036494662</v>
      </c>
      <c r="F1180" s="153">
        <f t="shared" si="109"/>
        <v>-0.0322964973907826</v>
      </c>
      <c r="G1180" s="153">
        <f t="shared" si="110"/>
        <v>-0.00512841737701064</v>
      </c>
    </row>
    <row r="1181" spans="1:7">
      <c r="A1181" s="150">
        <v>43434</v>
      </c>
      <c r="B1181" s="151">
        <v>1.1166</v>
      </c>
      <c r="C1181" s="152">
        <f t="shared" si="106"/>
        <v>0.011166</v>
      </c>
      <c r="D1181" s="151">
        <f t="shared" si="107"/>
        <v>1.011166</v>
      </c>
      <c r="E1181" s="153">
        <f t="shared" si="108"/>
        <v>0.00929340774294873</v>
      </c>
      <c r="F1181" s="153">
        <f t="shared" si="109"/>
        <v>-0.0260870154547174</v>
      </c>
      <c r="G1181" s="153">
        <f t="shared" si="110"/>
        <v>-0.00136860968675778</v>
      </c>
    </row>
    <row r="1182" spans="1:7">
      <c r="A1182" s="150">
        <v>43437</v>
      </c>
      <c r="B1182" s="151">
        <v>2.7819</v>
      </c>
      <c r="C1182" s="152">
        <f t="shared" si="106"/>
        <v>0.027819</v>
      </c>
      <c r="D1182" s="151">
        <f t="shared" si="107"/>
        <v>1.027819</v>
      </c>
      <c r="E1182" s="153">
        <f t="shared" si="108"/>
        <v>0.0381079977313392</v>
      </c>
      <c r="F1182" s="153">
        <f t="shared" si="109"/>
        <v>-0.0102139448587334</v>
      </c>
      <c r="G1182" s="153">
        <f t="shared" si="110"/>
        <v>-0.00890438421260165</v>
      </c>
    </row>
    <row r="1183" spans="1:7">
      <c r="A1183" s="150">
        <v>43438</v>
      </c>
      <c r="B1183" s="151">
        <v>0.2073</v>
      </c>
      <c r="C1183" s="152">
        <f t="shared" si="106"/>
        <v>0.002073</v>
      </c>
      <c r="D1183" s="151">
        <f t="shared" si="107"/>
        <v>1.002073</v>
      </c>
      <c r="E1183" s="153">
        <f t="shared" si="108"/>
        <v>0.0415869774198692</v>
      </c>
      <c r="F1183" s="153">
        <f t="shared" si="109"/>
        <v>0.0153191680326659</v>
      </c>
      <c r="G1183" s="153">
        <f t="shared" si="110"/>
        <v>0.0014936001820427</v>
      </c>
    </row>
    <row r="1184" spans="1:7">
      <c r="A1184" s="150">
        <v>43439</v>
      </c>
      <c r="B1184" s="151">
        <v>-0.4806</v>
      </c>
      <c r="C1184" s="152">
        <f t="shared" si="106"/>
        <v>-0.004806</v>
      </c>
      <c r="D1184" s="151">
        <f t="shared" si="107"/>
        <v>0.995194</v>
      </c>
      <c r="E1184" s="153">
        <f t="shared" si="108"/>
        <v>0.0229866409350039</v>
      </c>
      <c r="F1184" s="153">
        <f t="shared" si="109"/>
        <v>0.00790768001889308</v>
      </c>
      <c r="G1184" s="153">
        <f t="shared" si="110"/>
        <v>0.00272989137422841</v>
      </c>
    </row>
    <row r="1185" spans="1:7">
      <c r="A1185" s="150">
        <v>43440</v>
      </c>
      <c r="B1185" s="151">
        <v>-2.1627</v>
      </c>
      <c r="C1185" s="152">
        <f t="shared" si="106"/>
        <v>-0.021627</v>
      </c>
      <c r="D1185" s="151">
        <f t="shared" si="107"/>
        <v>0.978373</v>
      </c>
      <c r="E1185" s="153">
        <f t="shared" si="108"/>
        <v>0.0140296843021663</v>
      </c>
      <c r="F1185" s="153">
        <f t="shared" si="109"/>
        <v>-0.0101894376843773</v>
      </c>
      <c r="G1185" s="153">
        <f t="shared" si="110"/>
        <v>-0.0124889380417573</v>
      </c>
    </row>
    <row r="1186" spans="1:7">
      <c r="A1186" s="150">
        <v>43441</v>
      </c>
      <c r="B1186" s="151">
        <v>-0.0034</v>
      </c>
      <c r="C1186" s="152">
        <f t="shared" si="106"/>
        <v>-3.4e-5</v>
      </c>
      <c r="D1186" s="151">
        <f t="shared" si="107"/>
        <v>0.999966</v>
      </c>
      <c r="E1186" s="153">
        <f t="shared" si="108"/>
        <v>0.00279796521332809</v>
      </c>
      <c r="F1186" s="153">
        <f t="shared" si="109"/>
        <v>0.0121173755878548</v>
      </c>
      <c r="G1186" s="153">
        <f t="shared" si="110"/>
        <v>-0.00971406249911189</v>
      </c>
    </row>
    <row r="1187" spans="1:7">
      <c r="A1187" s="150">
        <v>43444</v>
      </c>
      <c r="B1187" s="151">
        <v>-1.1567</v>
      </c>
      <c r="C1187" s="152">
        <f t="shared" si="106"/>
        <v>-0.011567</v>
      </c>
      <c r="D1187" s="151">
        <f t="shared" si="107"/>
        <v>0.988433</v>
      </c>
      <c r="E1187" s="153">
        <f t="shared" si="108"/>
        <v>-0.0356292293198458</v>
      </c>
      <c r="F1187" s="153">
        <f t="shared" si="109"/>
        <v>0.0011210098214034</v>
      </c>
      <c r="G1187" s="153">
        <f t="shared" si="110"/>
        <v>-0.00716073068745371</v>
      </c>
    </row>
    <row r="1188" spans="1:7">
      <c r="A1188" s="150">
        <v>43445</v>
      </c>
      <c r="B1188" s="151">
        <v>0.4787</v>
      </c>
      <c r="C1188" s="152">
        <f t="shared" si="106"/>
        <v>0.004787</v>
      </c>
      <c r="D1188" s="151">
        <f t="shared" si="107"/>
        <v>1.004787</v>
      </c>
      <c r="E1188" s="153">
        <f t="shared" si="108"/>
        <v>-0.0330173414916874</v>
      </c>
      <c r="F1188" s="153">
        <f t="shared" si="109"/>
        <v>0.00719654449310259</v>
      </c>
      <c r="G1188" s="153">
        <f t="shared" si="110"/>
        <v>-0.0141407203918708</v>
      </c>
    </row>
    <row r="1189" spans="1:7">
      <c r="A1189" s="150">
        <v>43446</v>
      </c>
      <c r="B1189" s="151">
        <v>0.3416</v>
      </c>
      <c r="C1189" s="152">
        <f t="shared" si="106"/>
        <v>0.003416</v>
      </c>
      <c r="D1189" s="151">
        <f t="shared" si="107"/>
        <v>1.003416</v>
      </c>
      <c r="E1189" s="153">
        <f t="shared" si="108"/>
        <v>-0.0250284152941266</v>
      </c>
      <c r="F1189" s="153">
        <f t="shared" si="109"/>
        <v>-0.002617093554661</v>
      </c>
      <c r="G1189" s="153">
        <f t="shared" si="110"/>
        <v>-0.020624562617361</v>
      </c>
    </row>
    <row r="1190" spans="1:7">
      <c r="A1190" s="150">
        <v>43447</v>
      </c>
      <c r="B1190" s="151">
        <v>1.5481</v>
      </c>
      <c r="C1190" s="152">
        <f t="shared" si="106"/>
        <v>0.015481</v>
      </c>
      <c r="D1190" s="151">
        <f t="shared" si="107"/>
        <v>1.015481</v>
      </c>
      <c r="E1190" s="153">
        <f t="shared" si="108"/>
        <v>0.011950574891892</v>
      </c>
      <c r="F1190" s="153">
        <f t="shared" si="109"/>
        <v>0.0261479219870209</v>
      </c>
      <c r="G1190" s="153">
        <f t="shared" si="110"/>
        <v>0.00460327332750099</v>
      </c>
    </row>
    <row r="1191" spans="1:7">
      <c r="A1191" s="150">
        <v>43448</v>
      </c>
      <c r="B1191" s="151">
        <v>-1.6704</v>
      </c>
      <c r="C1191" s="152">
        <f t="shared" si="106"/>
        <v>-0.016704</v>
      </c>
      <c r="D1191" s="151">
        <f t="shared" si="107"/>
        <v>0.983296</v>
      </c>
      <c r="E1191" s="153">
        <f t="shared" si="108"/>
        <v>-0.00491921476440416</v>
      </c>
      <c r="F1191" s="153">
        <f t="shared" si="109"/>
        <v>-0.00213501334286392</v>
      </c>
      <c r="G1191" s="153">
        <f t="shared" si="110"/>
        <v>-0.0235802495953864</v>
      </c>
    </row>
    <row r="1192" spans="1:7">
      <c r="A1192" s="150">
        <v>43451</v>
      </c>
      <c r="B1192" s="151">
        <v>-0.1489</v>
      </c>
      <c r="C1192" s="152">
        <f t="shared" si="106"/>
        <v>-0.001489</v>
      </c>
      <c r="D1192" s="151">
        <f t="shared" si="107"/>
        <v>0.998511</v>
      </c>
      <c r="E1192" s="153">
        <f t="shared" si="108"/>
        <v>0.00522656563103419</v>
      </c>
      <c r="F1192" s="153">
        <f t="shared" si="109"/>
        <v>-0.0305888821942348</v>
      </c>
      <c r="G1192" s="153">
        <f t="shared" si="110"/>
        <v>-0.0296133930021621</v>
      </c>
    </row>
    <row r="1193" spans="1:7">
      <c r="A1193" s="150">
        <v>43452</v>
      </c>
      <c r="B1193" s="151">
        <v>-1.0366</v>
      </c>
      <c r="C1193" s="152">
        <f t="shared" si="106"/>
        <v>-0.010366</v>
      </c>
      <c r="D1193" s="151">
        <f t="shared" si="107"/>
        <v>0.989634</v>
      </c>
      <c r="E1193" s="153">
        <f t="shared" si="108"/>
        <v>-0.00993306337392608</v>
      </c>
      <c r="F1193" s="153">
        <f t="shared" si="109"/>
        <v>-0.0426224415201381</v>
      </c>
      <c r="G1193" s="153">
        <f t="shared" si="110"/>
        <v>-0.0504366704738104</v>
      </c>
    </row>
    <row r="1194" spans="1:7">
      <c r="A1194" s="150">
        <v>43453</v>
      </c>
      <c r="B1194" s="151">
        <v>-1.1923</v>
      </c>
      <c r="C1194" s="152">
        <f t="shared" si="106"/>
        <v>-0.011923</v>
      </c>
      <c r="D1194" s="151">
        <f t="shared" si="107"/>
        <v>0.988077</v>
      </c>
      <c r="E1194" s="153">
        <f t="shared" si="108"/>
        <v>-0.02506799917414</v>
      </c>
      <c r="F1194" s="153">
        <f t="shared" si="109"/>
        <v>-0.0494690021743435</v>
      </c>
      <c r="G1194" s="153">
        <f t="shared" si="110"/>
        <v>-0.0395458918935736</v>
      </c>
    </row>
    <row r="1195" spans="1:7">
      <c r="A1195" s="150">
        <v>43454</v>
      </c>
      <c r="B1195" s="151">
        <v>-0.767</v>
      </c>
      <c r="C1195" s="152">
        <f t="shared" si="106"/>
        <v>-0.00767</v>
      </c>
      <c r="D1195" s="151">
        <f t="shared" si="107"/>
        <v>0.99233</v>
      </c>
      <c r="E1195" s="153">
        <f t="shared" si="108"/>
        <v>-0.0472945605289262</v>
      </c>
      <c r="F1195" s="153">
        <f t="shared" si="109"/>
        <v>-0.0359091828246142</v>
      </c>
      <c r="G1195" s="153">
        <f t="shared" si="110"/>
        <v>-0.0493007314653096</v>
      </c>
    </row>
    <row r="1196" spans="1:7">
      <c r="A1196" s="150">
        <v>43455</v>
      </c>
      <c r="B1196" s="151">
        <v>-1.2395</v>
      </c>
      <c r="C1196" s="152">
        <f t="shared" si="106"/>
        <v>-0.012395</v>
      </c>
      <c r="D1196" s="151">
        <f t="shared" si="107"/>
        <v>0.987605</v>
      </c>
      <c r="E1196" s="153">
        <f t="shared" si="108"/>
        <v>-0.0431196144916385</v>
      </c>
      <c r="F1196" s="153">
        <f t="shared" si="109"/>
        <v>-0.0478267146117999</v>
      </c>
      <c r="G1196" s="153">
        <f t="shared" si="110"/>
        <v>-0.0575608689879429</v>
      </c>
    </row>
    <row r="1197" spans="1:7">
      <c r="A1197" s="150">
        <v>43458</v>
      </c>
      <c r="B1197" s="151">
        <v>0.2906</v>
      </c>
      <c r="C1197" s="152">
        <f t="shared" si="106"/>
        <v>0.002906</v>
      </c>
      <c r="D1197" s="151">
        <f t="shared" si="107"/>
        <v>1.002906</v>
      </c>
      <c r="E1197" s="153">
        <f t="shared" si="108"/>
        <v>-0.0389078538857871</v>
      </c>
      <c r="F1197" s="153">
        <f t="shared" si="109"/>
        <v>-0.0338846427066497</v>
      </c>
      <c r="G1197" s="153">
        <f t="shared" si="110"/>
        <v>-0.0334883287538046</v>
      </c>
    </row>
    <row r="1198" spans="1:7">
      <c r="A1198" s="150">
        <v>43459</v>
      </c>
      <c r="B1198" s="151">
        <v>-0.6885</v>
      </c>
      <c r="C1198" s="152">
        <f t="shared" si="106"/>
        <v>-0.006885</v>
      </c>
      <c r="D1198" s="151">
        <f t="shared" si="107"/>
        <v>0.993115</v>
      </c>
      <c r="E1198" s="153">
        <f t="shared" si="108"/>
        <v>-0.0355272487725599</v>
      </c>
      <c r="F1198" s="153">
        <f t="shared" si="109"/>
        <v>-0.0451074177329268</v>
      </c>
      <c r="G1198" s="153">
        <f t="shared" si="110"/>
        <v>-0.0394607787632565</v>
      </c>
    </row>
    <row r="1199" spans="1:7">
      <c r="A1199" s="150">
        <v>43460</v>
      </c>
      <c r="B1199" s="151">
        <v>-0.5054</v>
      </c>
      <c r="C1199" s="152">
        <f t="shared" si="106"/>
        <v>-0.005054</v>
      </c>
      <c r="D1199" s="151">
        <f t="shared" si="107"/>
        <v>0.994946</v>
      </c>
      <c r="E1199" s="153">
        <f t="shared" si="108"/>
        <v>-0.0288223428510767</v>
      </c>
      <c r="F1199" s="153">
        <f t="shared" si="109"/>
        <v>-0.0531678235584292</v>
      </c>
      <c r="G1199" s="153">
        <f t="shared" si="110"/>
        <v>-0.0430962486081138</v>
      </c>
    </row>
    <row r="1200" spans="1:7">
      <c r="A1200" s="150">
        <v>43461</v>
      </c>
      <c r="B1200" s="151">
        <v>-0.384</v>
      </c>
      <c r="C1200" s="152">
        <f t="shared" si="106"/>
        <v>-0.00384</v>
      </c>
      <c r="D1200" s="151">
        <f t="shared" si="107"/>
        <v>0.99616</v>
      </c>
      <c r="E1200" s="153">
        <f t="shared" si="108"/>
        <v>-0.0250739825003058</v>
      </c>
      <c r="F1200" s="153">
        <f t="shared" si="109"/>
        <v>-0.0711826800461702</v>
      </c>
      <c r="G1200" s="153">
        <f t="shared" si="110"/>
        <v>-0.0592720921804724</v>
      </c>
    </row>
    <row r="1201" spans="1:7">
      <c r="A1201" s="150">
        <v>43462</v>
      </c>
      <c r="B1201" s="151">
        <v>0.6737</v>
      </c>
      <c r="C1201" s="152">
        <f t="shared" si="106"/>
        <v>0.006737</v>
      </c>
      <c r="D1201" s="151">
        <f t="shared" si="107"/>
        <v>1.006737</v>
      </c>
      <c r="E1201" s="153">
        <f t="shared" si="108"/>
        <v>-0.0061876012377523</v>
      </c>
      <c r="F1201" s="153">
        <f t="shared" si="109"/>
        <v>-0.049040408749391</v>
      </c>
      <c r="G1201" s="153">
        <f t="shared" si="110"/>
        <v>-0.0404749758266002</v>
      </c>
    </row>
    <row r="1202" spans="1:7">
      <c r="A1202" s="150">
        <v>43467</v>
      </c>
      <c r="B1202" s="151">
        <v>-1.3658</v>
      </c>
      <c r="C1202" s="152">
        <f t="shared" si="106"/>
        <v>-0.013658</v>
      </c>
      <c r="D1202" s="151">
        <f t="shared" si="107"/>
        <v>0.986342</v>
      </c>
      <c r="E1202" s="153">
        <f t="shared" si="108"/>
        <v>-0.0226014112788708</v>
      </c>
      <c r="F1202" s="153">
        <f t="shared" si="109"/>
        <v>-0.060629892757007</v>
      </c>
      <c r="G1202" s="153">
        <f t="shared" si="110"/>
        <v>-0.0640311962692186</v>
      </c>
    </row>
    <row r="1203" spans="1:7">
      <c r="A1203" s="150">
        <v>43468</v>
      </c>
      <c r="B1203" s="151">
        <v>-0.158</v>
      </c>
      <c r="C1203" s="152">
        <f t="shared" si="106"/>
        <v>-0.00158</v>
      </c>
      <c r="D1203" s="151">
        <f t="shared" si="107"/>
        <v>0.99842</v>
      </c>
      <c r="E1203" s="153">
        <f t="shared" si="108"/>
        <v>-0.017380364861119</v>
      </c>
      <c r="F1203" s="153">
        <f t="shared" si="109"/>
        <v>-0.0522901370875</v>
      </c>
      <c r="G1203" s="153">
        <f t="shared" si="110"/>
        <v>-0.0908029789088481</v>
      </c>
    </row>
    <row r="1204" spans="1:7">
      <c r="A1204" s="150">
        <v>43469</v>
      </c>
      <c r="B1204" s="151">
        <v>2.3958</v>
      </c>
      <c r="C1204" s="152">
        <f t="shared" si="106"/>
        <v>0.023958</v>
      </c>
      <c r="D1204" s="151">
        <f t="shared" si="107"/>
        <v>1.023958</v>
      </c>
      <c r="E1204" s="153">
        <f t="shared" si="108"/>
        <v>0.0112722060871024</v>
      </c>
      <c r="F1204" s="153">
        <f t="shared" si="109"/>
        <v>-0.0178750281525045</v>
      </c>
      <c r="G1204" s="153">
        <f t="shared" si="110"/>
        <v>-0.0709463648631847</v>
      </c>
    </row>
    <row r="1205" spans="1:7">
      <c r="A1205" s="150">
        <v>43472</v>
      </c>
      <c r="B1205" s="151">
        <v>0.607</v>
      </c>
      <c r="C1205" s="152">
        <f t="shared" si="106"/>
        <v>0.00607</v>
      </c>
      <c r="D1205" s="151">
        <f t="shared" si="107"/>
        <v>1.00607</v>
      </c>
      <c r="E1205" s="153">
        <f t="shared" si="108"/>
        <v>0.0213325453522037</v>
      </c>
      <c r="F1205" s="153">
        <f t="shared" si="109"/>
        <v>-0.00427632901695019</v>
      </c>
      <c r="G1205" s="153">
        <f t="shared" si="110"/>
        <v>-0.0607931813273639</v>
      </c>
    </row>
    <row r="1206" spans="1:7">
      <c r="A1206" s="150">
        <v>43473</v>
      </c>
      <c r="B1206" s="151">
        <v>-0.2161</v>
      </c>
      <c r="C1206" s="152">
        <f t="shared" si="106"/>
        <v>-0.002161</v>
      </c>
      <c r="D1206" s="151">
        <f t="shared" si="107"/>
        <v>0.997839</v>
      </c>
      <c r="E1206" s="153">
        <f t="shared" si="108"/>
        <v>0.0123055432766428</v>
      </c>
      <c r="F1206" s="153">
        <f t="shared" si="109"/>
        <v>0.00604180024408052</v>
      </c>
      <c r="G1206" s="153">
        <f t="shared" si="110"/>
        <v>-0.0421064433120244</v>
      </c>
    </row>
    <row r="1207" spans="1:7">
      <c r="A1207" s="150">
        <v>43474</v>
      </c>
      <c r="B1207" s="151">
        <v>1.0097</v>
      </c>
      <c r="C1207" s="152">
        <f t="shared" si="106"/>
        <v>0.010097</v>
      </c>
      <c r="D1207" s="151">
        <f t="shared" si="107"/>
        <v>1.010097</v>
      </c>
      <c r="E1207" s="153">
        <f t="shared" si="108"/>
        <v>0.0366858476543703</v>
      </c>
      <c r="F1207" s="153">
        <f t="shared" si="109"/>
        <v>0.0132552844445493</v>
      </c>
      <c r="G1207" s="153">
        <f t="shared" si="110"/>
        <v>-0.0324016937277325</v>
      </c>
    </row>
    <row r="1208" spans="1:7">
      <c r="A1208" s="150">
        <v>43475</v>
      </c>
      <c r="B1208" s="151">
        <v>-0.1881</v>
      </c>
      <c r="C1208" s="152">
        <f t="shared" si="106"/>
        <v>-0.001881</v>
      </c>
      <c r="D1208" s="151">
        <f t="shared" si="107"/>
        <v>0.998119</v>
      </c>
      <c r="E1208" s="153">
        <f t="shared" si="108"/>
        <v>0.0363733114069555</v>
      </c>
      <c r="F1208" s="153">
        <f t="shared" si="109"/>
        <v>0.0183607651223767</v>
      </c>
      <c r="G1208" s="153">
        <f t="shared" si="110"/>
        <v>-0.022919860164352</v>
      </c>
    </row>
    <row r="1209" spans="1:7">
      <c r="A1209" s="150">
        <v>43476</v>
      </c>
      <c r="B1209" s="151">
        <v>0.719</v>
      </c>
      <c r="C1209" s="152">
        <f t="shared" si="106"/>
        <v>0.00719</v>
      </c>
      <c r="D1209" s="151">
        <f t="shared" si="107"/>
        <v>1.00719</v>
      </c>
      <c r="E1209" s="153">
        <f t="shared" si="108"/>
        <v>0.0194020023438184</v>
      </c>
      <c r="F1209" s="153">
        <f t="shared" si="109"/>
        <v>0.0308929117998429</v>
      </c>
      <c r="G1209" s="153">
        <f t="shared" si="110"/>
        <v>-0.0205831225512805</v>
      </c>
    </row>
    <row r="1210" spans="1:7">
      <c r="A1210" s="150">
        <v>43479</v>
      </c>
      <c r="B1210" s="151">
        <v>-0.8722</v>
      </c>
      <c r="C1210" s="152">
        <f t="shared" si="106"/>
        <v>-0.008722</v>
      </c>
      <c r="D1210" s="151">
        <f t="shared" si="107"/>
        <v>0.991278</v>
      </c>
      <c r="E1210" s="153">
        <f t="shared" si="108"/>
        <v>0.00441398518927683</v>
      </c>
      <c r="F1210" s="153">
        <f t="shared" si="109"/>
        <v>0.0258406920807146</v>
      </c>
      <c r="G1210" s="153">
        <f t="shared" si="110"/>
        <v>-0.0324308128995237</v>
      </c>
    </row>
    <row r="1211" spans="1:7">
      <c r="A1211" s="150">
        <v>43480</v>
      </c>
      <c r="B1211" s="151">
        <v>1.9625</v>
      </c>
      <c r="C1211" s="152">
        <f t="shared" si="106"/>
        <v>0.019625</v>
      </c>
      <c r="D1211" s="151">
        <f t="shared" si="107"/>
        <v>1.019625</v>
      </c>
      <c r="E1211" s="153">
        <f t="shared" si="108"/>
        <v>0.0263435380343084</v>
      </c>
      <c r="F1211" s="153">
        <f t="shared" si="109"/>
        <v>0.0389732528582925</v>
      </c>
      <c r="G1211" s="153">
        <f t="shared" si="110"/>
        <v>-0.0284823326115182</v>
      </c>
    </row>
    <row r="1212" spans="1:7">
      <c r="A1212" s="150">
        <v>43481</v>
      </c>
      <c r="B1212" s="151">
        <v>0.0211</v>
      </c>
      <c r="C1212" s="152">
        <f t="shared" si="106"/>
        <v>0.000211</v>
      </c>
      <c r="D1212" s="151">
        <f t="shared" si="107"/>
        <v>1.000211</v>
      </c>
      <c r="E1212" s="153">
        <f t="shared" si="108"/>
        <v>0.0162985302607905</v>
      </c>
      <c r="F1212" s="153">
        <f t="shared" si="109"/>
        <v>0.0535823033132983</v>
      </c>
      <c r="G1212" s="153">
        <f t="shared" si="110"/>
        <v>-0.0117699475882125</v>
      </c>
    </row>
    <row r="1213" spans="1:7">
      <c r="A1213" s="150">
        <v>43482</v>
      </c>
      <c r="B1213" s="151">
        <v>-0.5509</v>
      </c>
      <c r="C1213" s="152">
        <f t="shared" si="106"/>
        <v>-0.005509</v>
      </c>
      <c r="D1213" s="151">
        <f t="shared" si="107"/>
        <v>0.994491</v>
      </c>
      <c r="E1213" s="153">
        <f t="shared" si="108"/>
        <v>0.0126044506292173</v>
      </c>
      <c r="F1213" s="153">
        <f t="shared" si="109"/>
        <v>0.0494362276440232</v>
      </c>
      <c r="G1213" s="153">
        <f t="shared" si="110"/>
        <v>-0.0157485565476486</v>
      </c>
    </row>
    <row r="1214" spans="1:7">
      <c r="A1214" s="150">
        <v>43483</v>
      </c>
      <c r="B1214" s="151">
        <v>1.8242</v>
      </c>
      <c r="C1214" s="152">
        <f t="shared" si="106"/>
        <v>0.018242</v>
      </c>
      <c r="D1214" s="151">
        <f t="shared" si="107"/>
        <v>1.018242</v>
      </c>
      <c r="E1214" s="153">
        <f t="shared" si="108"/>
        <v>0.0237158639557538</v>
      </c>
      <c r="F1214" s="153">
        <f t="shared" si="109"/>
        <v>0.0435780015476273</v>
      </c>
      <c r="G1214" s="153">
        <f t="shared" si="110"/>
        <v>0.0127038463551266</v>
      </c>
    </row>
    <row r="1215" spans="1:7">
      <c r="A1215" s="150">
        <v>43486</v>
      </c>
      <c r="B1215" s="151">
        <v>0.5512</v>
      </c>
      <c r="C1215" s="152">
        <f t="shared" si="106"/>
        <v>0.005512</v>
      </c>
      <c r="D1215" s="151">
        <f t="shared" si="107"/>
        <v>1.005512</v>
      </c>
      <c r="E1215" s="153">
        <f t="shared" si="108"/>
        <v>0.0384156470716366</v>
      </c>
      <c r="F1215" s="153">
        <f t="shared" si="109"/>
        <v>0.0429991983581244</v>
      </c>
      <c r="G1215" s="153">
        <f t="shared" si="110"/>
        <v>0.0305733965634625</v>
      </c>
    </row>
    <row r="1216" spans="1:7">
      <c r="A1216" s="150">
        <v>43487</v>
      </c>
      <c r="B1216" s="151">
        <v>-1.3284</v>
      </c>
      <c r="C1216" s="152">
        <f t="shared" si="106"/>
        <v>-0.013284</v>
      </c>
      <c r="D1216" s="151">
        <f t="shared" si="107"/>
        <v>0.986716</v>
      </c>
      <c r="E1216" s="153">
        <f t="shared" si="108"/>
        <v>0.00490016782242186</v>
      </c>
      <c r="F1216" s="153">
        <f t="shared" si="109"/>
        <v>0.0313727936141348</v>
      </c>
      <c r="G1216" s="153">
        <f t="shared" si="110"/>
        <v>0.0247430386701133</v>
      </c>
    </row>
    <row r="1217" spans="1:7">
      <c r="A1217" s="150">
        <v>43488</v>
      </c>
      <c r="B1217" s="151">
        <v>-0.072</v>
      </c>
      <c r="C1217" s="152">
        <f t="shared" si="106"/>
        <v>-0.00072</v>
      </c>
      <c r="D1217" s="151">
        <f t="shared" si="107"/>
        <v>0.99928</v>
      </c>
      <c r="E1217" s="153">
        <f t="shared" si="108"/>
        <v>0.00396480312812986</v>
      </c>
      <c r="F1217" s="153">
        <f t="shared" si="109"/>
        <v>0.0203279538526819</v>
      </c>
      <c r="G1217" s="153">
        <f t="shared" si="110"/>
        <v>0.0368570670280832</v>
      </c>
    </row>
    <row r="1218" spans="1:7">
      <c r="A1218" s="150">
        <v>43489</v>
      </c>
      <c r="B1218" s="151">
        <v>0.5644</v>
      </c>
      <c r="C1218" s="152">
        <f t="shared" si="106"/>
        <v>0.005644</v>
      </c>
      <c r="D1218" s="151">
        <f t="shared" si="107"/>
        <v>1.005644</v>
      </c>
      <c r="E1218" s="153">
        <f t="shared" si="108"/>
        <v>0.0152240497671521</v>
      </c>
      <c r="F1218" s="153">
        <f t="shared" si="109"/>
        <v>0.0280203911800361</v>
      </c>
      <c r="G1218" s="153">
        <f t="shared" si="110"/>
        <v>0.0396877556963364</v>
      </c>
    </row>
    <row r="1219" spans="1:7">
      <c r="A1219" s="150">
        <v>43490</v>
      </c>
      <c r="B1219" s="151">
        <v>0.8132</v>
      </c>
      <c r="C1219" s="152">
        <f t="shared" ref="C1219:C1282" si="111">B1219/100</f>
        <v>0.008132</v>
      </c>
      <c r="D1219" s="151">
        <f t="shared" ref="D1219:D1282" si="112">C1219+1</f>
        <v>1.008132</v>
      </c>
      <c r="E1219" s="153">
        <f t="shared" si="108"/>
        <v>0.00514401462506808</v>
      </c>
      <c r="F1219" s="153">
        <f t="shared" si="109"/>
        <v>0.0289818733318563</v>
      </c>
      <c r="G1219" s="153">
        <f t="shared" si="110"/>
        <v>0.0554089874039354</v>
      </c>
    </row>
    <row r="1220" spans="1:7">
      <c r="A1220" s="150">
        <v>43493</v>
      </c>
      <c r="B1220" s="151">
        <v>-0.0217</v>
      </c>
      <c r="C1220" s="152">
        <f t="shared" si="111"/>
        <v>-0.000217</v>
      </c>
      <c r="D1220" s="151">
        <f t="shared" si="112"/>
        <v>0.999783</v>
      </c>
      <c r="E1220" s="153">
        <f t="shared" si="108"/>
        <v>-0.000582888743352106</v>
      </c>
      <c r="F1220" s="153">
        <f t="shared" si="109"/>
        <v>0.0378103662800375</v>
      </c>
      <c r="G1220" s="153">
        <f t="shared" si="110"/>
        <v>0.0605399324723841</v>
      </c>
    </row>
    <row r="1221" spans="1:7">
      <c r="A1221" s="150">
        <v>43494</v>
      </c>
      <c r="B1221" s="151">
        <v>0.3201</v>
      </c>
      <c r="C1221" s="152">
        <f t="shared" si="111"/>
        <v>0.003201</v>
      </c>
      <c r="D1221" s="151">
        <f t="shared" si="112"/>
        <v>1.003201</v>
      </c>
      <c r="E1221" s="153">
        <f t="shared" si="108"/>
        <v>0.016114307895869</v>
      </c>
      <c r="F1221" s="153">
        <f t="shared" si="109"/>
        <v>0.0210934385313226</v>
      </c>
      <c r="G1221" s="153">
        <f t="shared" si="110"/>
        <v>0.0680359789554168</v>
      </c>
    </row>
    <row r="1222" spans="1:7">
      <c r="A1222" s="150">
        <v>43495</v>
      </c>
      <c r="B1222" s="151">
        <v>-0.798</v>
      </c>
      <c r="C1222" s="152">
        <f t="shared" si="111"/>
        <v>-0.00798</v>
      </c>
      <c r="D1222" s="151">
        <f t="shared" si="112"/>
        <v>0.99202</v>
      </c>
      <c r="E1222" s="153">
        <f t="shared" si="108"/>
        <v>0.00873200276084796</v>
      </c>
      <c r="F1222" s="153">
        <f t="shared" si="109"/>
        <v>0.0127314265608389</v>
      </c>
      <c r="G1222" s="153">
        <f t="shared" si="110"/>
        <v>0.0524228789081482</v>
      </c>
    </row>
    <row r="1223" spans="1:7">
      <c r="A1223" s="150">
        <v>43496</v>
      </c>
      <c r="B1223" s="151">
        <v>1.0462</v>
      </c>
      <c r="C1223" s="152">
        <f t="shared" si="111"/>
        <v>0.010462</v>
      </c>
      <c r="D1223" s="151">
        <f t="shared" si="112"/>
        <v>1.010462</v>
      </c>
      <c r="E1223" s="153">
        <f t="shared" ref="E1223:E1286" si="113">PRODUCT(D1219:D1223)-1</f>
        <v>0.0135647972580077</v>
      </c>
      <c r="F1223" s="153">
        <f t="shared" si="109"/>
        <v>0.0289953581736972</v>
      </c>
      <c r="G1223" s="153">
        <f t="shared" si="110"/>
        <v>0.0781588202340417</v>
      </c>
    </row>
    <row r="1224" spans="1:7">
      <c r="A1224" s="150">
        <v>43497</v>
      </c>
      <c r="B1224" s="151">
        <v>1.4294</v>
      </c>
      <c r="C1224" s="152">
        <f t="shared" si="111"/>
        <v>0.014294</v>
      </c>
      <c r="D1224" s="151">
        <f t="shared" si="112"/>
        <v>1.014294</v>
      </c>
      <c r="E1224" s="153">
        <f t="shared" si="113"/>
        <v>0.019760004116538</v>
      </c>
      <c r="F1224" s="153">
        <f t="shared" si="109"/>
        <v>0.0250056644917731</v>
      </c>
      <c r="G1224" s="153">
        <f t="shared" si="110"/>
        <v>0.0953005973542875</v>
      </c>
    </row>
    <row r="1225" spans="1:7">
      <c r="A1225" s="150">
        <v>43507</v>
      </c>
      <c r="B1225" s="151">
        <v>1.8192</v>
      </c>
      <c r="C1225" s="152">
        <f t="shared" si="111"/>
        <v>0.018192</v>
      </c>
      <c r="D1225" s="151">
        <f t="shared" si="112"/>
        <v>1.018192</v>
      </c>
      <c r="E1225" s="153">
        <f t="shared" si="113"/>
        <v>0.0385368406058375</v>
      </c>
      <c r="F1225" s="153">
        <f t="shared" si="109"/>
        <v>0.0379314891718918</v>
      </c>
      <c r="G1225" s="153">
        <f t="shared" si="110"/>
        <v>0.0891328607436592</v>
      </c>
    </row>
    <row r="1226" spans="1:7">
      <c r="A1226" s="150">
        <v>43508</v>
      </c>
      <c r="B1226" s="151">
        <v>0.7217</v>
      </c>
      <c r="C1226" s="152">
        <f t="shared" si="111"/>
        <v>0.007217</v>
      </c>
      <c r="D1226" s="151">
        <f t="shared" si="112"/>
        <v>1.007217</v>
      </c>
      <c r="E1226" s="153">
        <f t="shared" si="113"/>
        <v>0.0426942965412613</v>
      </c>
      <c r="F1226" s="153">
        <f t="shared" si="109"/>
        <v>0.0594965934769935</v>
      </c>
      <c r="G1226" s="153">
        <f t="shared" si="110"/>
        <v>0.0903745590263569</v>
      </c>
    </row>
    <row r="1227" spans="1:7">
      <c r="A1227" s="150">
        <v>43509</v>
      </c>
      <c r="B1227" s="151">
        <v>2.0026</v>
      </c>
      <c r="C1227" s="152">
        <f t="shared" si="111"/>
        <v>0.020026</v>
      </c>
      <c r="D1227" s="151">
        <f t="shared" si="112"/>
        <v>1.020026</v>
      </c>
      <c r="E1227" s="153">
        <f t="shared" si="113"/>
        <v>0.0721308970825152</v>
      </c>
      <c r="F1227" s="153">
        <f t="shared" si="109"/>
        <v>0.08149274703583</v>
      </c>
      <c r="G1227" s="153">
        <f t="shared" si="110"/>
        <v>0.114619091802804</v>
      </c>
    </row>
    <row r="1228" spans="1:7">
      <c r="A1228" s="150">
        <v>43510</v>
      </c>
      <c r="B1228" s="151">
        <v>0.1505</v>
      </c>
      <c r="C1228" s="152">
        <f t="shared" si="111"/>
        <v>0.001505</v>
      </c>
      <c r="D1228" s="151">
        <f t="shared" si="112"/>
        <v>1.001505</v>
      </c>
      <c r="E1228" s="153">
        <f t="shared" si="113"/>
        <v>0.062627247815974</v>
      </c>
      <c r="F1228" s="153">
        <f t="shared" ref="F1228:F1291" si="114">PRODUCT(D1219:D1228)-1</f>
        <v>0.0770415709934325</v>
      </c>
      <c r="G1228" s="153">
        <f t="shared" si="110"/>
        <v>0.105138014998527</v>
      </c>
    </row>
    <row r="1229" spans="1:7">
      <c r="A1229" s="150">
        <v>43511</v>
      </c>
      <c r="B1229" s="151">
        <v>-1.8646</v>
      </c>
      <c r="C1229" s="152">
        <f t="shared" si="111"/>
        <v>-0.018646</v>
      </c>
      <c r="D1229" s="151">
        <f t="shared" si="112"/>
        <v>0.981354</v>
      </c>
      <c r="E1229" s="153">
        <f t="shared" si="113"/>
        <v>0.0281175873594806</v>
      </c>
      <c r="F1229" s="153">
        <f t="shared" si="114"/>
        <v>0.0484331951179888</v>
      </c>
      <c r="G1229" s="153">
        <f t="shared" si="110"/>
        <v>0.0865754600111457</v>
      </c>
    </row>
    <row r="1230" spans="1:7">
      <c r="A1230" s="150">
        <v>43514</v>
      </c>
      <c r="B1230" s="151">
        <v>3.206</v>
      </c>
      <c r="C1230" s="152">
        <f t="shared" si="111"/>
        <v>0.03206</v>
      </c>
      <c r="D1230" s="151">
        <f t="shared" si="112"/>
        <v>1.03206</v>
      </c>
      <c r="E1230" s="153">
        <f t="shared" si="113"/>
        <v>0.0421207760522824</v>
      </c>
      <c r="F1230" s="153">
        <f t="shared" si="114"/>
        <v>0.0822808182910406</v>
      </c>
      <c r="G1230" s="153">
        <f t="shared" si="110"/>
        <v>0.113405682402628</v>
      </c>
    </row>
    <row r="1231" spans="1:7">
      <c r="A1231" s="150">
        <v>43515</v>
      </c>
      <c r="B1231" s="151">
        <v>-0.1781</v>
      </c>
      <c r="C1231" s="152">
        <f t="shared" si="111"/>
        <v>-0.001781</v>
      </c>
      <c r="D1231" s="151">
        <f t="shared" si="112"/>
        <v>0.998219</v>
      </c>
      <c r="E1231" s="153">
        <f t="shared" si="113"/>
        <v>0.0328109622356785</v>
      </c>
      <c r="F1231" s="153">
        <f t="shared" si="114"/>
        <v>0.0769060997284339</v>
      </c>
      <c r="G1231" s="153">
        <f t="shared" si="110"/>
        <v>0.121201829236873</v>
      </c>
    </row>
    <row r="1232" spans="1:7">
      <c r="A1232" s="150">
        <v>43516</v>
      </c>
      <c r="B1232" s="151">
        <v>0.3582</v>
      </c>
      <c r="C1232" s="152">
        <f t="shared" si="111"/>
        <v>0.003582</v>
      </c>
      <c r="D1232" s="151">
        <f t="shared" si="112"/>
        <v>1.003582</v>
      </c>
      <c r="E1232" s="153">
        <f t="shared" si="113"/>
        <v>0.0161608538433398</v>
      </c>
      <c r="F1232" s="153">
        <f t="shared" si="114"/>
        <v>0.0894574478111942</v>
      </c>
      <c r="G1232" s="153">
        <f t="shared" si="110"/>
        <v>0.103560597463969</v>
      </c>
    </row>
    <row r="1233" spans="1:7">
      <c r="A1233" s="150">
        <v>43517</v>
      </c>
      <c r="B1233" s="151">
        <v>-0.2671</v>
      </c>
      <c r="C1233" s="152">
        <f t="shared" si="111"/>
        <v>-0.002671</v>
      </c>
      <c r="D1233" s="151">
        <f t="shared" si="112"/>
        <v>0.997329</v>
      </c>
      <c r="E1233" s="153">
        <f t="shared" si="113"/>
        <v>0.0119237429695547</v>
      </c>
      <c r="F1233" s="153">
        <f t="shared" si="114"/>
        <v>0.0752977419913772</v>
      </c>
      <c r="G1233" s="153">
        <f t="shared" si="110"/>
        <v>0.100380806757918</v>
      </c>
    </row>
    <row r="1234" spans="1:7">
      <c r="A1234" s="150">
        <v>43518</v>
      </c>
      <c r="B1234" s="151">
        <v>2.2486</v>
      </c>
      <c r="C1234" s="152">
        <f t="shared" si="111"/>
        <v>0.022486</v>
      </c>
      <c r="D1234" s="151">
        <f t="shared" si="112"/>
        <v>1.022486</v>
      </c>
      <c r="E1234" s="153">
        <f t="shared" si="113"/>
        <v>0.0543370284871396</v>
      </c>
      <c r="F1234" s="153">
        <f t="shared" si="114"/>
        <v>0.0839824419919617</v>
      </c>
      <c r="G1234" s="153">
        <f t="shared" si="110"/>
        <v>0.131356613160577</v>
      </c>
    </row>
    <row r="1235" spans="1:7">
      <c r="A1235" s="150">
        <v>43521</v>
      </c>
      <c r="B1235" s="151">
        <v>5.9477</v>
      </c>
      <c r="C1235" s="152">
        <f t="shared" si="111"/>
        <v>0.059477</v>
      </c>
      <c r="D1235" s="151">
        <f t="shared" si="112"/>
        <v>1.059477</v>
      </c>
      <c r="E1235" s="153">
        <f t="shared" si="113"/>
        <v>0.0823458247877733</v>
      </c>
      <c r="F1235" s="153">
        <f t="shared" si="114"/>
        <v>0.127935070884782</v>
      </c>
      <c r="G1235" s="153">
        <f t="shared" si="110"/>
        <v>0.177172332747548</v>
      </c>
    </row>
    <row r="1236" spans="1:7">
      <c r="A1236" s="150">
        <v>43522</v>
      </c>
      <c r="B1236" s="151">
        <v>-1.201</v>
      </c>
      <c r="C1236" s="152">
        <f t="shared" si="111"/>
        <v>-0.01201</v>
      </c>
      <c r="D1236" s="151">
        <f t="shared" si="112"/>
        <v>0.98799</v>
      </c>
      <c r="E1236" s="153">
        <f t="shared" si="113"/>
        <v>0.0712547561527801</v>
      </c>
      <c r="F1236" s="153">
        <f t="shared" si="114"/>
        <v>0.1064036555017</v>
      </c>
      <c r="G1236" s="153">
        <f t="shared" si="110"/>
        <v>0.156658988685616</v>
      </c>
    </row>
    <row r="1237" spans="1:7">
      <c r="A1237" s="150">
        <v>43523</v>
      </c>
      <c r="B1237" s="151">
        <v>-0.171</v>
      </c>
      <c r="C1237" s="152">
        <f t="shared" si="111"/>
        <v>-0.00171</v>
      </c>
      <c r="D1237" s="151">
        <f t="shared" si="112"/>
        <v>0.99829</v>
      </c>
      <c r="E1237" s="153">
        <f t="shared" si="113"/>
        <v>0.0656059101496029</v>
      </c>
      <c r="F1237" s="153">
        <f t="shared" si="114"/>
        <v>0.08282701151813</v>
      </c>
      <c r="G1237" s="153">
        <f t="shared" si="110"/>
        <v>0.170226389168679</v>
      </c>
    </row>
    <row r="1238" spans="1:7">
      <c r="A1238" s="150">
        <v>43524</v>
      </c>
      <c r="B1238" s="151">
        <v>-0.2453</v>
      </c>
      <c r="C1238" s="152">
        <f t="shared" si="111"/>
        <v>-0.002453</v>
      </c>
      <c r="D1238" s="151">
        <f t="shared" si="112"/>
        <v>0.997547</v>
      </c>
      <c r="E1238" s="153">
        <f t="shared" si="113"/>
        <v>0.0658388343786314</v>
      </c>
      <c r="F1238" s="153">
        <f t="shared" si="114"/>
        <v>0.0785476226867321</v>
      </c>
      <c r="G1238" s="153">
        <f t="shared" si="110"/>
        <v>0.168196925622497</v>
      </c>
    </row>
    <row r="1239" spans="1:7">
      <c r="A1239" s="150">
        <v>43525</v>
      </c>
      <c r="B1239" s="151">
        <v>2.1896</v>
      </c>
      <c r="C1239" s="152">
        <f t="shared" si="111"/>
        <v>0.021896</v>
      </c>
      <c r="D1239" s="151">
        <f t="shared" si="112"/>
        <v>1.021896</v>
      </c>
      <c r="E1239" s="153">
        <f t="shared" si="113"/>
        <v>0.065223818708702</v>
      </c>
      <c r="F1239" s="153">
        <f t="shared" si="114"/>
        <v>0.123104915691056</v>
      </c>
      <c r="G1239" s="153">
        <f t="shared" ref="G1239:G1302" si="115">PRODUCT(D1219:D1239)-1</f>
        <v>0.187075909075108</v>
      </c>
    </row>
    <row r="1240" spans="1:7">
      <c r="A1240" s="150">
        <v>43528</v>
      </c>
      <c r="B1240" s="151">
        <v>1.1838</v>
      </c>
      <c r="C1240" s="152">
        <f t="shared" si="111"/>
        <v>0.011838</v>
      </c>
      <c r="D1240" s="151">
        <f t="shared" si="112"/>
        <v>1.011838</v>
      </c>
      <c r="E1240" s="153">
        <f t="shared" si="113"/>
        <v>0.0173264150845895</v>
      </c>
      <c r="F1240" s="153">
        <f t="shared" si="114"/>
        <v>0.101098997813118</v>
      </c>
      <c r="G1240" s="153">
        <f t="shared" si="115"/>
        <v>0.191439725836237</v>
      </c>
    </row>
    <row r="1241" spans="1:7">
      <c r="A1241" s="150">
        <v>43529</v>
      </c>
      <c r="B1241" s="151">
        <v>0.5775</v>
      </c>
      <c r="C1241" s="152">
        <f t="shared" si="111"/>
        <v>0.005775</v>
      </c>
      <c r="D1241" s="151">
        <f t="shared" si="112"/>
        <v>1.005775</v>
      </c>
      <c r="E1241" s="153">
        <f t="shared" si="113"/>
        <v>0.0356395055938854</v>
      </c>
      <c r="F1241" s="153">
        <f t="shared" si="114"/>
        <v>0.109433746027163</v>
      </c>
      <c r="G1241" s="153">
        <f t="shared" si="115"/>
        <v>0.198580382195878</v>
      </c>
    </row>
    <row r="1242" spans="1:7">
      <c r="A1242" s="150">
        <v>43530</v>
      </c>
      <c r="B1242" s="151">
        <v>0.8406</v>
      </c>
      <c r="C1242" s="152">
        <f t="shared" si="111"/>
        <v>0.008406</v>
      </c>
      <c r="D1242" s="151">
        <f t="shared" si="112"/>
        <v>1.008406</v>
      </c>
      <c r="E1242" s="153">
        <f t="shared" si="113"/>
        <v>0.0461339803843648</v>
      </c>
      <c r="F1242" s="153">
        <f t="shared" si="114"/>
        <v>0.114766552305908</v>
      </c>
      <c r="G1242" s="153">
        <f t="shared" si="115"/>
        <v>0.204799087011095</v>
      </c>
    </row>
    <row r="1243" spans="1:7">
      <c r="A1243" s="150">
        <v>43531</v>
      </c>
      <c r="B1243" s="151">
        <v>-1.0197</v>
      </c>
      <c r="C1243" s="152">
        <f t="shared" si="111"/>
        <v>-0.010197</v>
      </c>
      <c r="D1243" s="151">
        <f t="shared" si="112"/>
        <v>0.989803</v>
      </c>
      <c r="E1243" s="153">
        <f t="shared" si="113"/>
        <v>0.0380127975788465</v>
      </c>
      <c r="F1243" s="153">
        <f t="shared" si="114"/>
        <v>0.10635435024154</v>
      </c>
      <c r="G1243" s="153">
        <f t="shared" si="115"/>
        <v>0.202106561078247</v>
      </c>
    </row>
    <row r="1244" spans="1:7">
      <c r="A1244" s="150">
        <v>43532</v>
      </c>
      <c r="B1244" s="151">
        <v>-3.9716</v>
      </c>
      <c r="C1244" s="152">
        <f t="shared" si="111"/>
        <v>-0.039716</v>
      </c>
      <c r="D1244" s="151">
        <f t="shared" si="112"/>
        <v>0.960284</v>
      </c>
      <c r="E1244" s="153">
        <f t="shared" si="113"/>
        <v>-0.0245709139577754</v>
      </c>
      <c r="F1244" s="153">
        <f t="shared" si="114"/>
        <v>0.0390502959134376</v>
      </c>
      <c r="G1244" s="153">
        <f t="shared" si="115"/>
        <v>0.142411784805825</v>
      </c>
    </row>
    <row r="1245" spans="1:7">
      <c r="A1245" s="150">
        <v>43535</v>
      </c>
      <c r="B1245" s="151">
        <v>1.9788</v>
      </c>
      <c r="C1245" s="152">
        <f t="shared" si="111"/>
        <v>0.019788</v>
      </c>
      <c r="D1245" s="151">
        <f t="shared" si="112"/>
        <v>1.019788</v>
      </c>
      <c r="E1245" s="153">
        <f t="shared" si="113"/>
        <v>-0.0169069783929563</v>
      </c>
      <c r="F1245" s="153">
        <f t="shared" si="114"/>
        <v>0.000126499366170929</v>
      </c>
      <c r="G1245" s="153">
        <f t="shared" si="115"/>
        <v>0.148599744456304</v>
      </c>
    </row>
    <row r="1246" spans="1:7">
      <c r="A1246" s="150">
        <v>43536</v>
      </c>
      <c r="B1246" s="151">
        <v>0.6809</v>
      </c>
      <c r="C1246" s="152">
        <f t="shared" si="111"/>
        <v>0.006809</v>
      </c>
      <c r="D1246" s="151">
        <f t="shared" si="112"/>
        <v>1.006809</v>
      </c>
      <c r="E1246" s="153">
        <f t="shared" si="113"/>
        <v>-0.0158962968942695</v>
      </c>
      <c r="F1246" s="153">
        <f t="shared" si="114"/>
        <v>0.0191766725375304</v>
      </c>
      <c r="G1246" s="153">
        <f t="shared" si="115"/>
        <v>0.135758835383019</v>
      </c>
    </row>
    <row r="1247" spans="1:7">
      <c r="A1247" s="150">
        <v>43537</v>
      </c>
      <c r="B1247" s="151">
        <v>-0.8297</v>
      </c>
      <c r="C1247" s="152">
        <f t="shared" si="111"/>
        <v>-0.008297</v>
      </c>
      <c r="D1247" s="151">
        <f t="shared" si="112"/>
        <v>0.991703</v>
      </c>
      <c r="E1247" s="153">
        <f t="shared" si="113"/>
        <v>-0.0321967593597595</v>
      </c>
      <c r="F1247" s="153">
        <f t="shared" si="114"/>
        <v>0.0124518563598621</v>
      </c>
      <c r="G1247" s="153">
        <f t="shared" si="115"/>
        <v>0.118264926352361</v>
      </c>
    </row>
    <row r="1248" spans="1:7">
      <c r="A1248" s="150">
        <v>43538</v>
      </c>
      <c r="B1248" s="151">
        <v>-0.6903</v>
      </c>
      <c r="C1248" s="152">
        <f t="shared" si="111"/>
        <v>-0.006903</v>
      </c>
      <c r="D1248" s="151">
        <f t="shared" si="112"/>
        <v>0.993097</v>
      </c>
      <c r="E1248" s="153">
        <f t="shared" si="113"/>
        <v>-0.028975973127884</v>
      </c>
      <c r="F1248" s="153">
        <f t="shared" si="114"/>
        <v>0.00793536664980188</v>
      </c>
      <c r="G1248" s="153">
        <f t="shared" si="115"/>
        <v>0.0887423884937744</v>
      </c>
    </row>
    <row r="1249" spans="1:7">
      <c r="A1249" s="150">
        <v>43539</v>
      </c>
      <c r="B1249" s="151">
        <v>1.2578</v>
      </c>
      <c r="C1249" s="152">
        <f t="shared" si="111"/>
        <v>0.012578</v>
      </c>
      <c r="D1249" s="151">
        <f t="shared" si="112"/>
        <v>1.012578</v>
      </c>
      <c r="E1249" s="153">
        <f t="shared" si="113"/>
        <v>0.023902894437597</v>
      </c>
      <c r="F1249" s="153">
        <f t="shared" si="114"/>
        <v>-0.00125533548274648</v>
      </c>
      <c r="G1249" s="153">
        <f t="shared" si="115"/>
        <v>0.100779916481944</v>
      </c>
    </row>
    <row r="1250" spans="1:7">
      <c r="A1250" s="150">
        <v>43542</v>
      </c>
      <c r="B1250" s="151">
        <v>2.8503</v>
      </c>
      <c r="C1250" s="152">
        <f t="shared" si="111"/>
        <v>0.028503</v>
      </c>
      <c r="D1250" s="151">
        <f t="shared" si="112"/>
        <v>1.028503</v>
      </c>
      <c r="E1250" s="153">
        <f t="shared" si="113"/>
        <v>0.0326530598886747</v>
      </c>
      <c r="F1250" s="153">
        <f t="shared" si="114"/>
        <v>0.0151940169177167</v>
      </c>
      <c r="G1250" s="153">
        <f t="shared" si="115"/>
        <v>0.153666716028496</v>
      </c>
    </row>
    <row r="1251" spans="1:7">
      <c r="A1251" s="150">
        <v>43543</v>
      </c>
      <c r="B1251" s="151">
        <v>-0.4617</v>
      </c>
      <c r="C1251" s="152">
        <f t="shared" si="111"/>
        <v>-0.004617</v>
      </c>
      <c r="D1251" s="151">
        <f t="shared" si="112"/>
        <v>0.995383</v>
      </c>
      <c r="E1251" s="153">
        <f t="shared" si="113"/>
        <v>0.0209337627208028</v>
      </c>
      <c r="F1251" s="153">
        <f t="shared" si="114"/>
        <v>0.00470469651920902</v>
      </c>
      <c r="G1251" s="153">
        <f t="shared" si="115"/>
        <v>0.112668097591799</v>
      </c>
    </row>
    <row r="1252" spans="1:7">
      <c r="A1252" s="150">
        <v>43544</v>
      </c>
      <c r="B1252" s="151">
        <v>0.0385</v>
      </c>
      <c r="C1252" s="152">
        <f t="shared" si="111"/>
        <v>0.000385</v>
      </c>
      <c r="D1252" s="151">
        <f t="shared" si="112"/>
        <v>1.000385</v>
      </c>
      <c r="E1252" s="153">
        <f t="shared" si="113"/>
        <v>0.0298716674442352</v>
      </c>
      <c r="F1252" s="153">
        <f t="shared" si="114"/>
        <v>-0.00328686280390111</v>
      </c>
      <c r="G1252" s="153">
        <f t="shared" si="115"/>
        <v>0.115082436629008</v>
      </c>
    </row>
    <row r="1253" spans="1:7">
      <c r="A1253" s="150">
        <v>43545</v>
      </c>
      <c r="B1253" s="151">
        <v>0.0378</v>
      </c>
      <c r="C1253" s="152">
        <f t="shared" si="111"/>
        <v>0.000378</v>
      </c>
      <c r="D1253" s="151">
        <f t="shared" si="112"/>
        <v>1.000378</v>
      </c>
      <c r="E1253" s="153">
        <f t="shared" si="113"/>
        <v>0.0374222849676609</v>
      </c>
      <c r="F1253" s="153">
        <f t="shared" si="114"/>
        <v>0.00736196471616979</v>
      </c>
      <c r="G1253" s="153">
        <f t="shared" si="115"/>
        <v>0.11152246432285</v>
      </c>
    </row>
    <row r="1254" spans="1:7">
      <c r="A1254" s="150">
        <v>43546</v>
      </c>
      <c r="B1254" s="151">
        <v>-0.0805</v>
      </c>
      <c r="C1254" s="152">
        <f t="shared" si="111"/>
        <v>-0.000805</v>
      </c>
      <c r="D1254" s="151">
        <f t="shared" si="112"/>
        <v>0.999195</v>
      </c>
      <c r="E1254" s="153">
        <f t="shared" si="113"/>
        <v>0.0237109240258646</v>
      </c>
      <c r="F1254" s="153">
        <f t="shared" si="114"/>
        <v>0.0481805781774698</v>
      </c>
      <c r="G1254" s="153">
        <f t="shared" si="115"/>
        <v>0.113602120001594</v>
      </c>
    </row>
    <row r="1255" spans="1:7">
      <c r="A1255" s="150">
        <v>43549</v>
      </c>
      <c r="B1255" s="151">
        <v>-2.373</v>
      </c>
      <c r="C1255" s="152">
        <f t="shared" si="111"/>
        <v>-0.02373</v>
      </c>
      <c r="D1255" s="151">
        <f t="shared" si="112"/>
        <v>0.97627</v>
      </c>
      <c r="E1255" s="153">
        <f t="shared" si="113"/>
        <v>-0.0282787081819588</v>
      </c>
      <c r="F1255" s="153">
        <f t="shared" si="114"/>
        <v>0.00345096535487621</v>
      </c>
      <c r="G1255" s="153">
        <f t="shared" si="115"/>
        <v>0.0632677040995731</v>
      </c>
    </row>
    <row r="1256" spans="1:7">
      <c r="A1256" s="150">
        <v>43550</v>
      </c>
      <c r="B1256" s="151">
        <v>-1.1325</v>
      </c>
      <c r="C1256" s="152">
        <f t="shared" si="111"/>
        <v>-0.011325</v>
      </c>
      <c r="D1256" s="151">
        <f t="shared" si="112"/>
        <v>0.988675</v>
      </c>
      <c r="E1256" s="153">
        <f t="shared" si="113"/>
        <v>-0.0348272492214536</v>
      </c>
      <c r="F1256" s="153">
        <f t="shared" si="114"/>
        <v>-0.0146225518720708</v>
      </c>
      <c r="G1256" s="153">
        <f t="shared" si="115"/>
        <v>-0.00778761846585985</v>
      </c>
    </row>
    <row r="1257" spans="1:7">
      <c r="A1257" s="150">
        <v>43551</v>
      </c>
      <c r="B1257" s="151">
        <v>1.1606</v>
      </c>
      <c r="C1257" s="152">
        <f t="shared" si="111"/>
        <v>0.011606</v>
      </c>
      <c r="D1257" s="151">
        <f t="shared" si="112"/>
        <v>1.011606</v>
      </c>
      <c r="E1257" s="153">
        <f t="shared" si="113"/>
        <v>-0.0240012138086015</v>
      </c>
      <c r="F1257" s="153">
        <f t="shared" si="114"/>
        <v>0.00515349735848503</v>
      </c>
      <c r="G1257" s="153">
        <f t="shared" si="115"/>
        <v>0.0159293094406061</v>
      </c>
    </row>
    <row r="1258" spans="1:7">
      <c r="A1258" s="150">
        <v>43552</v>
      </c>
      <c r="B1258" s="151">
        <v>-0.4005</v>
      </c>
      <c r="C1258" s="152">
        <f t="shared" si="111"/>
        <v>-0.004005</v>
      </c>
      <c r="D1258" s="151">
        <f t="shared" si="112"/>
        <v>0.995995</v>
      </c>
      <c r="E1258" s="153">
        <f t="shared" si="113"/>
        <v>-0.0282774000900641</v>
      </c>
      <c r="F1258" s="153">
        <f t="shared" si="114"/>
        <v>0.00808667995328172</v>
      </c>
      <c r="G1258" s="153">
        <f t="shared" si="115"/>
        <v>0.0135937578822753</v>
      </c>
    </row>
    <row r="1259" spans="1:7">
      <c r="A1259" s="150">
        <v>43553</v>
      </c>
      <c r="B1259" s="151">
        <v>3.8608</v>
      </c>
      <c r="C1259" s="152">
        <f t="shared" si="111"/>
        <v>0.038608</v>
      </c>
      <c r="D1259" s="151">
        <f t="shared" si="112"/>
        <v>1.038608</v>
      </c>
      <c r="E1259" s="153">
        <f t="shared" si="113"/>
        <v>0.0100519578733467</v>
      </c>
      <c r="F1259" s="153">
        <f t="shared" si="114"/>
        <v>0.0340012231086573</v>
      </c>
      <c r="G1259" s="153">
        <f t="shared" si="115"/>
        <v>0.0553152740538481</v>
      </c>
    </row>
    <row r="1260" spans="1:7">
      <c r="A1260" s="150">
        <v>43556</v>
      </c>
      <c r="B1260" s="151">
        <v>2.6234</v>
      </c>
      <c r="C1260" s="152">
        <f t="shared" si="111"/>
        <v>0.026234</v>
      </c>
      <c r="D1260" s="151">
        <f t="shared" si="112"/>
        <v>1.026234</v>
      </c>
      <c r="E1260" s="153">
        <f t="shared" si="113"/>
        <v>0.0617448666211153</v>
      </c>
      <c r="F1260" s="153">
        <f t="shared" si="114"/>
        <v>0.0317200933742439</v>
      </c>
      <c r="G1260" s="153">
        <f t="shared" si="115"/>
        <v>0.0597951405557682</v>
      </c>
    </row>
    <row r="1261" spans="1:7">
      <c r="A1261" s="150">
        <v>43557</v>
      </c>
      <c r="B1261" s="151">
        <v>-0.0665</v>
      </c>
      <c r="C1261" s="152">
        <f t="shared" si="111"/>
        <v>-0.000665</v>
      </c>
      <c r="D1261" s="151">
        <f t="shared" si="112"/>
        <v>0.999335</v>
      </c>
      <c r="E1261" s="153">
        <f t="shared" si="113"/>
        <v>0.0731927137682375</v>
      </c>
      <c r="F1261" s="153">
        <f t="shared" si="114"/>
        <v>0.0358163636631832</v>
      </c>
      <c r="G1261" s="153">
        <f t="shared" si="115"/>
        <v>0.0466995475434786</v>
      </c>
    </row>
    <row r="1262" spans="1:7">
      <c r="A1262" s="150">
        <v>43558</v>
      </c>
      <c r="B1262" s="151">
        <v>1.281</v>
      </c>
      <c r="C1262" s="152">
        <f t="shared" si="111"/>
        <v>0.01281</v>
      </c>
      <c r="D1262" s="151">
        <f t="shared" si="112"/>
        <v>1.01281</v>
      </c>
      <c r="E1262" s="153">
        <f t="shared" si="113"/>
        <v>0.0744700134554446</v>
      </c>
      <c r="F1262" s="153">
        <f t="shared" si="114"/>
        <v>0.0486814289315696</v>
      </c>
      <c r="G1262" s="153">
        <f t="shared" si="115"/>
        <v>0.0540207986353911</v>
      </c>
    </row>
    <row r="1263" spans="1:7">
      <c r="A1263" s="150">
        <v>43559</v>
      </c>
      <c r="B1263" s="151">
        <v>0.9963</v>
      </c>
      <c r="C1263" s="152">
        <f t="shared" si="111"/>
        <v>0.009963</v>
      </c>
      <c r="D1263" s="151">
        <f t="shared" si="112"/>
        <v>1.009963</v>
      </c>
      <c r="E1263" s="153">
        <f t="shared" si="113"/>
        <v>0.0895385601328331</v>
      </c>
      <c r="F1263" s="153">
        <f t="shared" si="114"/>
        <v>0.058729242354405</v>
      </c>
      <c r="G1263" s="153">
        <f t="shared" si="115"/>
        <v>0.0556482288405624</v>
      </c>
    </row>
    <row r="1264" spans="1:7">
      <c r="A1264" s="150">
        <v>43563</v>
      </c>
      <c r="B1264" s="151">
        <v>-0.1231</v>
      </c>
      <c r="C1264" s="152">
        <f t="shared" si="111"/>
        <v>-0.001231</v>
      </c>
      <c r="D1264" s="151">
        <f t="shared" si="112"/>
        <v>0.998769</v>
      </c>
      <c r="E1264" s="153">
        <f t="shared" si="113"/>
        <v>0.0477459620620193</v>
      </c>
      <c r="F1264" s="153">
        <f t="shared" si="114"/>
        <v>0.0582778603346361</v>
      </c>
      <c r="G1264" s="153">
        <f t="shared" si="115"/>
        <v>0.0652106791663185</v>
      </c>
    </row>
    <row r="1265" spans="1:7">
      <c r="A1265" s="150">
        <v>43564</v>
      </c>
      <c r="B1265" s="151">
        <v>0.4486</v>
      </c>
      <c r="C1265" s="152">
        <f t="shared" si="111"/>
        <v>0.004486</v>
      </c>
      <c r="D1265" s="151">
        <f t="shared" si="112"/>
        <v>1.004486</v>
      </c>
      <c r="E1265" s="153">
        <f t="shared" si="113"/>
        <v>0.0255420795333519</v>
      </c>
      <c r="F1265" s="153">
        <f t="shared" si="114"/>
        <v>0.0888640384484793</v>
      </c>
      <c r="G1265" s="153">
        <f t="shared" si="115"/>
        <v>0.114242468137612</v>
      </c>
    </row>
    <row r="1266" spans="1:7">
      <c r="A1266" s="150">
        <v>43565</v>
      </c>
      <c r="B1266" s="151">
        <v>0.2556</v>
      </c>
      <c r="C1266" s="152">
        <f t="shared" si="111"/>
        <v>0.002556</v>
      </c>
      <c r="D1266" s="151">
        <f t="shared" si="112"/>
        <v>1.002556</v>
      </c>
      <c r="E1266" s="153">
        <f t="shared" si="113"/>
        <v>0.02884754870853</v>
      </c>
      <c r="F1266" s="153">
        <f t="shared" si="114"/>
        <v>0.104151692852306</v>
      </c>
      <c r="G1266" s="153">
        <f t="shared" si="115"/>
        <v>0.0954144115111881</v>
      </c>
    </row>
    <row r="1267" spans="1:7">
      <c r="A1267" s="150">
        <v>43566</v>
      </c>
      <c r="B1267" s="151">
        <v>-2.1604</v>
      </c>
      <c r="C1267" s="152">
        <f t="shared" si="111"/>
        <v>-0.021604</v>
      </c>
      <c r="D1267" s="151">
        <f t="shared" si="112"/>
        <v>0.978396</v>
      </c>
      <c r="E1267" s="153">
        <f t="shared" si="113"/>
        <v>-0.00611138686799029</v>
      </c>
      <c r="F1267" s="153">
        <f t="shared" si="114"/>
        <v>0.0679035115251638</v>
      </c>
      <c r="G1267" s="153">
        <f t="shared" si="115"/>
        <v>0.0645008919913319</v>
      </c>
    </row>
    <row r="1268" spans="1:7">
      <c r="A1268" s="150">
        <v>43567</v>
      </c>
      <c r="B1268" s="151">
        <v>-0.2242</v>
      </c>
      <c r="C1268" s="152">
        <f t="shared" si="111"/>
        <v>-0.002242</v>
      </c>
      <c r="D1268" s="151">
        <f t="shared" si="112"/>
        <v>0.997758</v>
      </c>
      <c r="E1268" s="153">
        <f t="shared" si="113"/>
        <v>-0.0181221343144571</v>
      </c>
      <c r="F1268" s="153">
        <f t="shared" si="114"/>
        <v>0.0697937960053259</v>
      </c>
      <c r="G1268" s="153">
        <f t="shared" si="115"/>
        <v>0.0710003710702571</v>
      </c>
    </row>
    <row r="1269" spans="1:7">
      <c r="A1269" s="150">
        <v>43570</v>
      </c>
      <c r="B1269" s="151">
        <v>-0.3282</v>
      </c>
      <c r="C1269" s="152">
        <f t="shared" si="111"/>
        <v>-0.003282</v>
      </c>
      <c r="D1269" s="151">
        <f t="shared" si="112"/>
        <v>0.996718</v>
      </c>
      <c r="E1269" s="153">
        <f t="shared" si="113"/>
        <v>-0.0201384478990007</v>
      </c>
      <c r="F1269" s="153">
        <f t="shared" si="114"/>
        <v>0.0266459845936451</v>
      </c>
      <c r="G1269" s="153">
        <f t="shared" si="115"/>
        <v>0.0749054199664323</v>
      </c>
    </row>
    <row r="1270" spans="1:7">
      <c r="A1270" s="150">
        <v>43571</v>
      </c>
      <c r="B1270" s="151">
        <v>2.7736</v>
      </c>
      <c r="C1270" s="152">
        <f t="shared" si="111"/>
        <v>0.027736</v>
      </c>
      <c r="D1270" s="151">
        <f t="shared" si="112"/>
        <v>1.027736</v>
      </c>
      <c r="E1270" s="153">
        <f t="shared" si="113"/>
        <v>0.00254159053493286</v>
      </c>
      <c r="F1270" s="153">
        <f t="shared" si="114"/>
        <v>0.0281485875758691</v>
      </c>
      <c r="G1270" s="153">
        <f t="shared" si="115"/>
        <v>0.0909964434291692</v>
      </c>
    </row>
    <row r="1271" spans="1:7">
      <c r="A1271" s="150">
        <v>43572</v>
      </c>
      <c r="B1271" s="151">
        <v>0.0355</v>
      </c>
      <c r="C1271" s="152">
        <f t="shared" si="111"/>
        <v>0.000355</v>
      </c>
      <c r="D1271" s="151">
        <f t="shared" si="112"/>
        <v>1.000355</v>
      </c>
      <c r="E1271" s="153">
        <f t="shared" si="113"/>
        <v>0.00034062216930808</v>
      </c>
      <c r="F1271" s="153">
        <f t="shared" si="114"/>
        <v>0.0291979969924585</v>
      </c>
      <c r="G1271" s="153">
        <f t="shared" si="115"/>
        <v>0.0611381271290281</v>
      </c>
    </row>
    <row r="1272" spans="1:7">
      <c r="A1272" s="150">
        <v>43573</v>
      </c>
      <c r="B1272" s="151">
        <v>-0.371</v>
      </c>
      <c r="C1272" s="152">
        <f t="shared" si="111"/>
        <v>-0.00371</v>
      </c>
      <c r="D1272" s="151">
        <f t="shared" si="112"/>
        <v>0.99629</v>
      </c>
      <c r="E1272" s="153">
        <f t="shared" si="113"/>
        <v>0.018635969955989</v>
      </c>
      <c r="F1272" s="153">
        <f t="shared" si="114"/>
        <v>0.0124106914659374</v>
      </c>
      <c r="G1272" s="153">
        <f t="shared" si="115"/>
        <v>0.0621050436639763</v>
      </c>
    </row>
    <row r="1273" spans="1:7">
      <c r="A1273" s="150">
        <v>43574</v>
      </c>
      <c r="B1273" s="151">
        <v>1.1918</v>
      </c>
      <c r="C1273" s="152">
        <f t="shared" si="111"/>
        <v>0.011918</v>
      </c>
      <c r="D1273" s="151">
        <f t="shared" si="112"/>
        <v>1.011918</v>
      </c>
      <c r="E1273" s="153">
        <f t="shared" si="113"/>
        <v>0.033092266306985</v>
      </c>
      <c r="F1273" s="153">
        <f t="shared" si="114"/>
        <v>0.0143704294977427</v>
      </c>
      <c r="G1273" s="153">
        <f t="shared" si="115"/>
        <v>0.0743495869833748</v>
      </c>
    </row>
    <row r="1274" spans="1:7">
      <c r="A1274" s="150">
        <v>43577</v>
      </c>
      <c r="B1274" s="151">
        <v>-2.3054</v>
      </c>
      <c r="C1274" s="152">
        <f t="shared" si="111"/>
        <v>-0.023054</v>
      </c>
      <c r="D1274" s="151">
        <f t="shared" si="112"/>
        <v>0.976946</v>
      </c>
      <c r="E1274" s="153">
        <f t="shared" si="113"/>
        <v>0.0125987061531383</v>
      </c>
      <c r="F1274" s="153">
        <f t="shared" si="114"/>
        <v>-0.00779346013332216</v>
      </c>
      <c r="G1274" s="153">
        <f t="shared" si="115"/>
        <v>0.0491849396978545</v>
      </c>
    </row>
    <row r="1275" spans="1:7">
      <c r="A1275" s="150">
        <v>43578</v>
      </c>
      <c r="B1275" s="151">
        <v>-0.1641</v>
      </c>
      <c r="C1275" s="152">
        <f t="shared" si="111"/>
        <v>-0.001641</v>
      </c>
      <c r="D1275" s="151">
        <f t="shared" si="112"/>
        <v>0.998359</v>
      </c>
      <c r="E1275" s="153">
        <f t="shared" si="113"/>
        <v>-0.016345606579568</v>
      </c>
      <c r="F1275" s="153">
        <f t="shared" si="114"/>
        <v>-0.0138455598836056</v>
      </c>
      <c r="G1275" s="153">
        <f t="shared" si="115"/>
        <v>0.0483071144389338</v>
      </c>
    </row>
    <row r="1276" spans="1:7">
      <c r="A1276" s="150">
        <v>43579</v>
      </c>
      <c r="B1276" s="151">
        <v>0.2758</v>
      </c>
      <c r="C1276" s="152">
        <f t="shared" si="111"/>
        <v>0.002758</v>
      </c>
      <c r="D1276" s="151">
        <f t="shared" si="112"/>
        <v>1.002758</v>
      </c>
      <c r="E1276" s="153">
        <f t="shared" si="113"/>
        <v>-0.0139827238955315</v>
      </c>
      <c r="F1276" s="153">
        <f t="shared" si="114"/>
        <v>-0.0136468645519697</v>
      </c>
      <c r="G1276" s="153">
        <f t="shared" si="115"/>
        <v>0.0767496137959334</v>
      </c>
    </row>
    <row r="1277" spans="1:7">
      <c r="A1277" s="150">
        <v>43580</v>
      </c>
      <c r="B1277" s="151">
        <v>-2.1903</v>
      </c>
      <c r="C1277" s="152">
        <f t="shared" si="111"/>
        <v>-0.021903</v>
      </c>
      <c r="D1277" s="151">
        <f t="shared" si="112"/>
        <v>0.978097</v>
      </c>
      <c r="E1277" s="153">
        <f t="shared" si="113"/>
        <v>-0.0319881362796453</v>
      </c>
      <c r="F1277" s="153">
        <f t="shared" si="114"/>
        <v>-0.0139482962703118</v>
      </c>
      <c r="G1277" s="153">
        <f t="shared" si="115"/>
        <v>0.0652292886994832</v>
      </c>
    </row>
    <row r="1278" spans="1:7">
      <c r="A1278" s="150">
        <v>43581</v>
      </c>
      <c r="B1278" s="151">
        <v>-1.3329</v>
      </c>
      <c r="C1278" s="152">
        <f t="shared" si="111"/>
        <v>-0.013329</v>
      </c>
      <c r="D1278" s="151">
        <f t="shared" si="112"/>
        <v>0.986671</v>
      </c>
      <c r="E1278" s="153">
        <f t="shared" si="113"/>
        <v>-0.0561396935435223</v>
      </c>
      <c r="F1278" s="153">
        <f t="shared" si="114"/>
        <v>-0.0249052169256719</v>
      </c>
      <c r="G1278" s="153">
        <f t="shared" si="115"/>
        <v>0.0389725323005274</v>
      </c>
    </row>
    <row r="1279" spans="1:7">
      <c r="A1279" s="150">
        <v>43584</v>
      </c>
      <c r="B1279" s="151">
        <v>0.2843</v>
      </c>
      <c r="C1279" s="152">
        <f t="shared" si="111"/>
        <v>0.002843</v>
      </c>
      <c r="D1279" s="151">
        <f t="shared" si="112"/>
        <v>1.002843</v>
      </c>
      <c r="E1279" s="153">
        <f t="shared" si="113"/>
        <v>-0.0311197330172461</v>
      </c>
      <c r="F1279" s="153">
        <f t="shared" si="114"/>
        <v>-0.0189130952359563</v>
      </c>
      <c r="G1279" s="153">
        <f t="shared" si="115"/>
        <v>0.0461160258935613</v>
      </c>
    </row>
    <row r="1280" spans="1:7">
      <c r="A1280" s="150">
        <v>43585</v>
      </c>
      <c r="B1280" s="151">
        <v>0.3302</v>
      </c>
      <c r="C1280" s="152">
        <f t="shared" si="111"/>
        <v>0.003302</v>
      </c>
      <c r="D1280" s="151">
        <f t="shared" si="112"/>
        <v>1.003302</v>
      </c>
      <c r="E1280" s="153">
        <f t="shared" si="113"/>
        <v>-0.0263226859032365</v>
      </c>
      <c r="F1280" s="153">
        <f t="shared" si="114"/>
        <v>-0.0422380322149125</v>
      </c>
      <c r="G1280" s="153">
        <f t="shared" si="115"/>
        <v>0.0105548012446104</v>
      </c>
    </row>
    <row r="1281" spans="1:7">
      <c r="A1281" s="150">
        <v>43591</v>
      </c>
      <c r="B1281" s="151">
        <v>-5.8416</v>
      </c>
      <c r="C1281" s="152">
        <f t="shared" si="111"/>
        <v>-0.058416</v>
      </c>
      <c r="D1281" s="151">
        <f t="shared" si="112"/>
        <v>0.941584</v>
      </c>
      <c r="E1281" s="153">
        <f t="shared" si="113"/>
        <v>-0.0857225969610944</v>
      </c>
      <c r="F1281" s="153">
        <f t="shared" si="114"/>
        <v>-0.0985066854517108</v>
      </c>
      <c r="G1281" s="153">
        <f t="shared" si="115"/>
        <v>-0.0728018834153756</v>
      </c>
    </row>
    <row r="1282" spans="1:7">
      <c r="A1282" s="150">
        <v>43592</v>
      </c>
      <c r="B1282" s="151">
        <v>0.9784</v>
      </c>
      <c r="C1282" s="152">
        <f t="shared" si="111"/>
        <v>0.009784</v>
      </c>
      <c r="D1282" s="151">
        <f t="shared" si="112"/>
        <v>1.009784</v>
      </c>
      <c r="E1282" s="153">
        <f t="shared" si="113"/>
        <v>-0.0561031337891453</v>
      </c>
      <c r="F1282" s="153">
        <f t="shared" si="114"/>
        <v>-0.0862966353794281</v>
      </c>
      <c r="G1282" s="153">
        <f t="shared" si="115"/>
        <v>-0.0631071432930019</v>
      </c>
    </row>
    <row r="1283" spans="1:7">
      <c r="A1283" s="150">
        <v>43593</v>
      </c>
      <c r="B1283" s="151">
        <v>-1.4301</v>
      </c>
      <c r="C1283" s="152">
        <f t="shared" ref="C1283:C1346" si="116">B1283/100</f>
        <v>-0.014301</v>
      </c>
      <c r="D1283" s="151">
        <f t="shared" ref="D1283:D1346" si="117">C1283+1</f>
        <v>0.985699</v>
      </c>
      <c r="E1283" s="153">
        <f t="shared" si="113"/>
        <v>-0.0570329956721406</v>
      </c>
      <c r="F1283" s="153">
        <f t="shared" si="114"/>
        <v>-0.10997087431676</v>
      </c>
      <c r="G1283" s="153">
        <f t="shared" si="115"/>
        <v>-0.0881859855617234</v>
      </c>
    </row>
    <row r="1284" spans="1:7">
      <c r="A1284" s="150">
        <v>43594</v>
      </c>
      <c r="B1284" s="151">
        <v>-1.8475</v>
      </c>
      <c r="C1284" s="152">
        <f t="shared" si="116"/>
        <v>-0.018475</v>
      </c>
      <c r="D1284" s="151">
        <f t="shared" si="117"/>
        <v>0.981525</v>
      </c>
      <c r="E1284" s="153">
        <f t="shared" si="113"/>
        <v>-0.0770781778175625</v>
      </c>
      <c r="F1284" s="153">
        <f t="shared" si="114"/>
        <v>-0.10579925851967</v>
      </c>
      <c r="G1284" s="153">
        <f t="shared" si="115"/>
        <v>-0.113860358724498</v>
      </c>
    </row>
    <row r="1285" spans="1:7">
      <c r="A1285" s="150">
        <v>43595</v>
      </c>
      <c r="B1285" s="151">
        <v>3.6323</v>
      </c>
      <c r="C1285" s="152">
        <f t="shared" si="116"/>
        <v>0.036323</v>
      </c>
      <c r="D1285" s="151">
        <f t="shared" si="117"/>
        <v>1.036323</v>
      </c>
      <c r="E1285" s="153">
        <f t="shared" si="113"/>
        <v>-0.0467026762335065</v>
      </c>
      <c r="F1285" s="153">
        <f t="shared" si="114"/>
        <v>-0.0717960222594078</v>
      </c>
      <c r="G1285" s="153">
        <f t="shared" si="115"/>
        <v>-0.0805412548191303</v>
      </c>
    </row>
    <row r="1286" spans="1:7">
      <c r="A1286" s="150">
        <v>43598</v>
      </c>
      <c r="B1286" s="151">
        <v>-1.6546</v>
      </c>
      <c r="C1286" s="152">
        <f t="shared" si="116"/>
        <v>-0.016546</v>
      </c>
      <c r="D1286" s="151">
        <f t="shared" si="117"/>
        <v>0.983454</v>
      </c>
      <c r="E1286" s="153">
        <f t="shared" si="113"/>
        <v>-0.00431181259722657</v>
      </c>
      <c r="F1286" s="153">
        <f t="shared" si="114"/>
        <v>-0.0896647897848771</v>
      </c>
      <c r="G1286" s="153">
        <f t="shared" si="115"/>
        <v>-0.099792948051932</v>
      </c>
    </row>
    <row r="1287" spans="1:7">
      <c r="A1287" s="150">
        <v>43599</v>
      </c>
      <c r="B1287" s="151">
        <v>-0.6426</v>
      </c>
      <c r="C1287" s="152">
        <f t="shared" si="116"/>
        <v>-0.006426</v>
      </c>
      <c r="D1287" s="151">
        <f t="shared" si="117"/>
        <v>0.993574</v>
      </c>
      <c r="E1287" s="153">
        <f t="shared" ref="E1287:E1350" si="118">PRODUCT(D1283:D1287)-1</f>
        <v>-0.0202955333907815</v>
      </c>
      <c r="F1287" s="153">
        <f t="shared" si="114"/>
        <v>-0.0752600241547816</v>
      </c>
      <c r="G1287" s="153">
        <f t="shared" si="115"/>
        <v>-0.107857993536271</v>
      </c>
    </row>
    <row r="1288" spans="1:7">
      <c r="A1288" s="150">
        <v>43600</v>
      </c>
      <c r="B1288" s="151">
        <v>2.248</v>
      </c>
      <c r="C1288" s="152">
        <f t="shared" si="116"/>
        <v>0.02248</v>
      </c>
      <c r="D1288" s="151">
        <f t="shared" si="117"/>
        <v>1.02248</v>
      </c>
      <c r="E1288" s="153">
        <f t="shared" si="118"/>
        <v>0.0162617827740457</v>
      </c>
      <c r="F1288" s="153">
        <f t="shared" si="114"/>
        <v>-0.0416986710846685</v>
      </c>
      <c r="G1288" s="153">
        <f t="shared" si="115"/>
        <v>-0.06766037599394</v>
      </c>
    </row>
    <row r="1289" spans="1:7">
      <c r="A1289" s="150">
        <v>43601</v>
      </c>
      <c r="B1289" s="151">
        <v>0.4527</v>
      </c>
      <c r="C1289" s="152">
        <f t="shared" si="116"/>
        <v>0.004527</v>
      </c>
      <c r="D1289" s="151">
        <f t="shared" si="117"/>
        <v>1.004527</v>
      </c>
      <c r="E1289" s="153">
        <f t="shared" si="118"/>
        <v>0.04007783792024</v>
      </c>
      <c r="F1289" s="153">
        <f t="shared" si="114"/>
        <v>-0.0400894666150823</v>
      </c>
      <c r="G1289" s="153">
        <f t="shared" si="115"/>
        <v>-0.0613351880075773</v>
      </c>
    </row>
    <row r="1290" spans="1:7">
      <c r="A1290" s="150">
        <v>43602</v>
      </c>
      <c r="B1290" s="151">
        <v>-2.5428</v>
      </c>
      <c r="C1290" s="152">
        <f t="shared" si="116"/>
        <v>-0.025428</v>
      </c>
      <c r="D1290" s="151">
        <f t="shared" si="117"/>
        <v>0.974572</v>
      </c>
      <c r="E1290" s="153">
        <f t="shared" si="118"/>
        <v>-0.0218969002351546</v>
      </c>
      <c r="F1290" s="153">
        <f t="shared" si="114"/>
        <v>-0.067576932626461</v>
      </c>
      <c r="G1290" s="153">
        <f t="shared" si="115"/>
        <v>-0.082191308722147</v>
      </c>
    </row>
    <row r="1291" spans="1:7">
      <c r="A1291" s="150">
        <v>43605</v>
      </c>
      <c r="B1291" s="151">
        <v>-0.8487</v>
      </c>
      <c r="C1291" s="152">
        <f t="shared" si="116"/>
        <v>-0.008487</v>
      </c>
      <c r="D1291" s="151">
        <f t="shared" si="117"/>
        <v>0.991513</v>
      </c>
      <c r="E1291" s="153">
        <f t="shared" si="118"/>
        <v>-0.0138817486561228</v>
      </c>
      <c r="F1291" s="153">
        <f t="shared" si="114"/>
        <v>-0.0181337057546227</v>
      </c>
      <c r="G1291" s="153">
        <f t="shared" si="115"/>
        <v>-0.114539873162974</v>
      </c>
    </row>
    <row r="1292" spans="1:7">
      <c r="A1292" s="150">
        <v>43606</v>
      </c>
      <c r="B1292" s="151">
        <v>1.354</v>
      </c>
      <c r="C1292" s="152">
        <f t="shared" si="116"/>
        <v>0.01354</v>
      </c>
      <c r="D1292" s="151">
        <f t="shared" si="117"/>
        <v>1.01354</v>
      </c>
      <c r="E1292" s="153">
        <f t="shared" si="118"/>
        <v>0.00593442709558967</v>
      </c>
      <c r="F1292" s="153">
        <f t="shared" ref="F1292:F1355" si="119">PRODUCT(D1283:D1292)-1</f>
        <v>-0.0144815486584657</v>
      </c>
      <c r="G1292" s="153">
        <f t="shared" si="115"/>
        <v>-0.102869224470913</v>
      </c>
    </row>
    <row r="1293" spans="1:7">
      <c r="A1293" s="150">
        <v>43607</v>
      </c>
      <c r="B1293" s="151">
        <v>-0.4744</v>
      </c>
      <c r="C1293" s="152">
        <f t="shared" si="116"/>
        <v>-0.004744</v>
      </c>
      <c r="D1293" s="151">
        <f t="shared" si="117"/>
        <v>0.995256</v>
      </c>
      <c r="E1293" s="153">
        <f t="shared" si="118"/>
        <v>-0.0208490394203819</v>
      </c>
      <c r="F1293" s="153">
        <f t="shared" si="119"/>
        <v>-0.00492629919643783</v>
      </c>
      <c r="G1293" s="153">
        <f t="shared" si="115"/>
        <v>-0.103800312027646</v>
      </c>
    </row>
    <row r="1294" spans="1:7">
      <c r="A1294" s="150">
        <v>43608</v>
      </c>
      <c r="B1294" s="151">
        <v>-1.7925</v>
      </c>
      <c r="C1294" s="152">
        <f t="shared" si="116"/>
        <v>-0.017925</v>
      </c>
      <c r="D1294" s="151">
        <f t="shared" si="117"/>
        <v>0.982075</v>
      </c>
      <c r="E1294" s="153">
        <f t="shared" si="118"/>
        <v>-0.0427338641856032</v>
      </c>
      <c r="F1294" s="153">
        <f t="shared" si="119"/>
        <v>-0.00436870714789916</v>
      </c>
      <c r="G1294" s="153">
        <f t="shared" si="115"/>
        <v>-0.130230603106725</v>
      </c>
    </row>
    <row r="1295" spans="1:7">
      <c r="A1295" s="150">
        <v>43609</v>
      </c>
      <c r="B1295" s="151">
        <v>0.2776</v>
      </c>
      <c r="C1295" s="152">
        <f t="shared" si="116"/>
        <v>0.002776</v>
      </c>
      <c r="D1295" s="151">
        <f t="shared" si="117"/>
        <v>1.002776</v>
      </c>
      <c r="E1295" s="153">
        <f t="shared" si="118"/>
        <v>-0.0150306938764733</v>
      </c>
      <c r="F1295" s="153">
        <f t="shared" si="119"/>
        <v>-0.0365984685073497</v>
      </c>
      <c r="G1295" s="153">
        <f t="shared" si="115"/>
        <v>-0.107234302879534</v>
      </c>
    </row>
    <row r="1296" spans="1:7">
      <c r="A1296" s="150">
        <v>43612</v>
      </c>
      <c r="B1296" s="151">
        <v>1.2043</v>
      </c>
      <c r="C1296" s="152">
        <f t="shared" si="116"/>
        <v>0.012043</v>
      </c>
      <c r="D1296" s="151">
        <f t="shared" si="117"/>
        <v>1.012043</v>
      </c>
      <c r="E1296" s="153">
        <f t="shared" si="118"/>
        <v>0.00536381416801635</v>
      </c>
      <c r="F1296" s="153">
        <f t="shared" si="119"/>
        <v>-0.00859239360822528</v>
      </c>
      <c r="G1296" s="153">
        <f t="shared" si="115"/>
        <v>-0.0949976166780805</v>
      </c>
    </row>
    <row r="1297" spans="1:7">
      <c r="A1297" s="150">
        <v>43613</v>
      </c>
      <c r="B1297" s="151">
        <v>0.964</v>
      </c>
      <c r="C1297" s="152">
        <f t="shared" si="116"/>
        <v>0.00964</v>
      </c>
      <c r="D1297" s="151">
        <f t="shared" si="117"/>
        <v>1.00964</v>
      </c>
      <c r="E1297" s="153">
        <f t="shared" si="118"/>
        <v>0.00149527530891302</v>
      </c>
      <c r="F1297" s="153">
        <f t="shared" si="119"/>
        <v>0.00743857600681141</v>
      </c>
      <c r="G1297" s="153">
        <f t="shared" si="115"/>
        <v>-0.0887865204793752</v>
      </c>
    </row>
    <row r="1298" spans="1:7">
      <c r="A1298" s="150">
        <v>43614</v>
      </c>
      <c r="B1298" s="151">
        <v>-0.2274</v>
      </c>
      <c r="C1298" s="152">
        <f t="shared" si="116"/>
        <v>-0.002274</v>
      </c>
      <c r="D1298" s="151">
        <f t="shared" si="117"/>
        <v>0.997726</v>
      </c>
      <c r="E1298" s="153">
        <f t="shared" si="118"/>
        <v>0.00398075977724388</v>
      </c>
      <c r="F1298" s="153">
        <f t="shared" si="119"/>
        <v>-0.0169512746606568</v>
      </c>
      <c r="G1298" s="153">
        <f t="shared" si="115"/>
        <v>-0.0704997765373014</v>
      </c>
    </row>
    <row r="1299" spans="1:7">
      <c r="A1299" s="150">
        <v>43615</v>
      </c>
      <c r="B1299" s="151">
        <v>-0.6203</v>
      </c>
      <c r="C1299" s="152">
        <f t="shared" si="116"/>
        <v>-0.006203</v>
      </c>
      <c r="D1299" s="151">
        <f t="shared" si="117"/>
        <v>0.993797</v>
      </c>
      <c r="E1299" s="153">
        <f t="shared" si="118"/>
        <v>0.0159642258731214</v>
      </c>
      <c r="F1299" s="153">
        <f t="shared" si="119"/>
        <v>-0.0274518513727722</v>
      </c>
      <c r="G1299" s="153">
        <f t="shared" si="115"/>
        <v>-0.0637866790687478</v>
      </c>
    </row>
    <row r="1300" spans="1:7">
      <c r="A1300" s="150">
        <v>43616</v>
      </c>
      <c r="B1300" s="151">
        <v>-0.3129</v>
      </c>
      <c r="C1300" s="152">
        <f t="shared" si="116"/>
        <v>-0.003129</v>
      </c>
      <c r="D1300" s="151">
        <f t="shared" si="117"/>
        <v>0.996871</v>
      </c>
      <c r="E1300" s="153">
        <f t="shared" si="118"/>
        <v>0.00998156498596359</v>
      </c>
      <c r="F1300" s="153">
        <f t="shared" si="119"/>
        <v>-0.00519915873822197</v>
      </c>
      <c r="G1300" s="153">
        <f t="shared" si="115"/>
        <v>-0.069361894683357</v>
      </c>
    </row>
    <row r="1301" spans="1:7">
      <c r="A1301" s="150">
        <v>43619</v>
      </c>
      <c r="B1301" s="151">
        <v>0.0613</v>
      </c>
      <c r="C1301" s="152">
        <f t="shared" si="116"/>
        <v>0.000613</v>
      </c>
      <c r="D1301" s="151">
        <f t="shared" si="117"/>
        <v>1.000613</v>
      </c>
      <c r="E1301" s="153">
        <f t="shared" si="118"/>
        <v>-0.00142515319477565</v>
      </c>
      <c r="F1301" s="153">
        <f t="shared" si="119"/>
        <v>0.00393101671634311</v>
      </c>
      <c r="G1301" s="153">
        <f t="shared" si="115"/>
        <v>-0.0718561445355411</v>
      </c>
    </row>
    <row r="1302" spans="1:7">
      <c r="A1302" s="150">
        <v>43620</v>
      </c>
      <c r="B1302" s="151">
        <v>-0.9236</v>
      </c>
      <c r="C1302" s="152">
        <f t="shared" si="116"/>
        <v>-0.009236</v>
      </c>
      <c r="D1302" s="151">
        <f t="shared" si="117"/>
        <v>0.990764</v>
      </c>
      <c r="E1302" s="153">
        <f t="shared" si="118"/>
        <v>-0.0200942816051946</v>
      </c>
      <c r="F1302" s="153">
        <f t="shared" si="119"/>
        <v>-0.0186290527794162</v>
      </c>
      <c r="G1302" s="153">
        <f t="shared" si="115"/>
        <v>-0.0233781385246683</v>
      </c>
    </row>
    <row r="1303" spans="1:7">
      <c r="A1303" s="150">
        <v>43621</v>
      </c>
      <c r="B1303" s="151">
        <v>-0.0378</v>
      </c>
      <c r="C1303" s="152">
        <f t="shared" si="116"/>
        <v>-0.000378</v>
      </c>
      <c r="D1303" s="151">
        <f t="shared" si="117"/>
        <v>0.999622</v>
      </c>
      <c r="E1303" s="153">
        <f t="shared" si="118"/>
        <v>-0.0182321458664482</v>
      </c>
      <c r="F1303" s="153">
        <f t="shared" si="119"/>
        <v>-0.0143239638821224</v>
      </c>
      <c r="G1303" s="153">
        <f t="shared" ref="G1303:G1366" si="120">PRODUCT(D1283:D1303)-1</f>
        <v>-0.0332064100721599</v>
      </c>
    </row>
    <row r="1304" spans="1:7">
      <c r="A1304" s="150">
        <v>43622</v>
      </c>
      <c r="B1304" s="151">
        <v>-0.9015</v>
      </c>
      <c r="C1304" s="152">
        <f t="shared" si="116"/>
        <v>-0.009015</v>
      </c>
      <c r="D1304" s="151">
        <f t="shared" si="117"/>
        <v>0.990985</v>
      </c>
      <c r="E1304" s="153">
        <f t="shared" si="118"/>
        <v>-0.0210101087762009</v>
      </c>
      <c r="F1304" s="153">
        <f t="shared" si="119"/>
        <v>-0.00538129302520152</v>
      </c>
      <c r="G1304" s="153">
        <f t="shared" si="120"/>
        <v>-0.0280217939607924</v>
      </c>
    </row>
    <row r="1305" spans="1:7">
      <c r="A1305" s="150">
        <v>43626</v>
      </c>
      <c r="B1305" s="151">
        <v>1.2923</v>
      </c>
      <c r="C1305" s="152">
        <f t="shared" si="116"/>
        <v>0.012923</v>
      </c>
      <c r="D1305" s="151">
        <f t="shared" si="117"/>
        <v>1.012923</v>
      </c>
      <c r="E1305" s="153">
        <f t="shared" si="118"/>
        <v>-0.00524603726251005</v>
      </c>
      <c r="F1305" s="153">
        <f t="shared" si="119"/>
        <v>0.00468316406159897</v>
      </c>
      <c r="G1305" s="153">
        <f t="shared" si="120"/>
        <v>0.00307081367856377</v>
      </c>
    </row>
    <row r="1306" spans="1:7">
      <c r="A1306" s="150">
        <v>43627</v>
      </c>
      <c r="B1306" s="151">
        <v>3.0058</v>
      </c>
      <c r="C1306" s="152">
        <f t="shared" si="116"/>
        <v>0.030058</v>
      </c>
      <c r="D1306" s="151">
        <f t="shared" si="117"/>
        <v>1.030058</v>
      </c>
      <c r="E1306" s="153">
        <f t="shared" si="118"/>
        <v>0.0240265490748703</v>
      </c>
      <c r="F1306" s="153">
        <f t="shared" si="119"/>
        <v>0.0225671543669212</v>
      </c>
      <c r="G1306" s="153">
        <f t="shared" si="120"/>
        <v>-0.00299316313918196</v>
      </c>
    </row>
    <row r="1307" spans="1:7">
      <c r="A1307" s="150">
        <v>43628</v>
      </c>
      <c r="B1307" s="151">
        <v>-0.7577</v>
      </c>
      <c r="C1307" s="152">
        <f t="shared" si="116"/>
        <v>-0.007577</v>
      </c>
      <c r="D1307" s="151">
        <f t="shared" si="117"/>
        <v>0.992423</v>
      </c>
      <c r="E1307" s="153">
        <f t="shared" si="118"/>
        <v>0.025741246061151</v>
      </c>
      <c r="F1307" s="153">
        <f t="shared" si="119"/>
        <v>0.00512971260873507</v>
      </c>
      <c r="G1307" s="153">
        <f t="shared" si="120"/>
        <v>0.00609943734828855</v>
      </c>
    </row>
    <row r="1308" spans="1:7">
      <c r="A1308" s="150">
        <v>43629</v>
      </c>
      <c r="B1308" s="151">
        <v>-0.1545</v>
      </c>
      <c r="C1308" s="152">
        <f t="shared" si="116"/>
        <v>-0.001545</v>
      </c>
      <c r="D1308" s="151">
        <f t="shared" si="117"/>
        <v>0.998455</v>
      </c>
      <c r="E1308" s="153">
        <f t="shared" si="118"/>
        <v>0.0245437533747623</v>
      </c>
      <c r="F1308" s="153">
        <f t="shared" si="119"/>
        <v>0.00586412221667509</v>
      </c>
      <c r="G1308" s="153">
        <f t="shared" si="120"/>
        <v>0.0110419694130337</v>
      </c>
    </row>
    <row r="1309" spans="1:7">
      <c r="A1309" s="150">
        <v>43630</v>
      </c>
      <c r="B1309" s="151">
        <v>-0.828</v>
      </c>
      <c r="C1309" s="152">
        <f t="shared" si="116"/>
        <v>-0.00828</v>
      </c>
      <c r="D1309" s="151">
        <f t="shared" si="117"/>
        <v>0.99172</v>
      </c>
      <c r="E1309" s="153">
        <f t="shared" si="118"/>
        <v>0.0253036434424529</v>
      </c>
      <c r="F1309" s="153">
        <f t="shared" si="119"/>
        <v>0.00376190236509166</v>
      </c>
      <c r="G1309" s="153">
        <f t="shared" si="120"/>
        <v>-0.0193739321000962</v>
      </c>
    </row>
    <row r="1310" spans="1:7">
      <c r="A1310" s="150">
        <v>43633</v>
      </c>
      <c r="B1310" s="151">
        <v>-0.0015</v>
      </c>
      <c r="C1310" s="152">
        <f t="shared" si="116"/>
        <v>-1.5e-5</v>
      </c>
      <c r="D1310" s="151">
        <f t="shared" si="117"/>
        <v>0.999985</v>
      </c>
      <c r="E1310" s="153">
        <f t="shared" si="118"/>
        <v>0.0122075062840921</v>
      </c>
      <c r="F1310" s="153">
        <f t="shared" si="119"/>
        <v>0.00689742798873305</v>
      </c>
      <c r="G1310" s="153">
        <f t="shared" si="120"/>
        <v>-0.0238078632939829</v>
      </c>
    </row>
    <row r="1311" spans="1:7">
      <c r="A1311" s="150">
        <v>43634</v>
      </c>
      <c r="B1311" s="151">
        <v>0.35</v>
      </c>
      <c r="C1311" s="152">
        <f t="shared" si="116"/>
        <v>0.0035</v>
      </c>
      <c r="D1311" s="151">
        <f t="shared" si="117"/>
        <v>1.0035</v>
      </c>
      <c r="E1311" s="153">
        <f t="shared" si="118"/>
        <v>-0.0138902541836612</v>
      </c>
      <c r="F1311" s="153">
        <f t="shared" si="119"/>
        <v>0.00980256001740298</v>
      </c>
      <c r="G1311" s="153">
        <f t="shared" si="120"/>
        <v>0.00516822685700835</v>
      </c>
    </row>
    <row r="1312" spans="1:7">
      <c r="A1312" s="150">
        <v>43635</v>
      </c>
      <c r="B1312" s="151">
        <v>1.3175</v>
      </c>
      <c r="C1312" s="152">
        <f t="shared" si="116"/>
        <v>0.013175</v>
      </c>
      <c r="D1312" s="151">
        <f t="shared" si="117"/>
        <v>1.013175</v>
      </c>
      <c r="E1312" s="153">
        <f t="shared" si="118"/>
        <v>0.00672973290368017</v>
      </c>
      <c r="F1312" s="153">
        <f t="shared" si="119"/>
        <v>0.0326442106754308</v>
      </c>
      <c r="G1312" s="153">
        <f t="shared" si="120"/>
        <v>0.0271285583203142</v>
      </c>
    </row>
    <row r="1313" spans="1:7">
      <c r="A1313" s="150">
        <v>43636</v>
      </c>
      <c r="B1313" s="151">
        <v>3.0297</v>
      </c>
      <c r="C1313" s="152">
        <f t="shared" si="116"/>
        <v>0.030297</v>
      </c>
      <c r="D1313" s="151">
        <f t="shared" si="117"/>
        <v>1.030297</v>
      </c>
      <c r="E1313" s="153">
        <f t="shared" si="118"/>
        <v>0.0388356246615651</v>
      </c>
      <c r="F1313" s="153">
        <f t="shared" si="119"/>
        <v>0.0643325500301759</v>
      </c>
      <c r="G1313" s="153">
        <f t="shared" si="120"/>
        <v>0.0441102198746413</v>
      </c>
    </row>
    <row r="1314" spans="1:7">
      <c r="A1314" s="150">
        <v>43637</v>
      </c>
      <c r="B1314" s="151">
        <v>0.1416</v>
      </c>
      <c r="C1314" s="152">
        <f t="shared" si="116"/>
        <v>0.001416</v>
      </c>
      <c r="D1314" s="151">
        <f t="shared" si="117"/>
        <v>1.001416</v>
      </c>
      <c r="E1314" s="153">
        <f t="shared" si="118"/>
        <v>0.0489922719175633</v>
      </c>
      <c r="F1314" s="153">
        <f t="shared" si="119"/>
        <v>0.0755355983400541</v>
      </c>
      <c r="G1314" s="153">
        <f t="shared" si="120"/>
        <v>0.0505725963430355</v>
      </c>
    </row>
    <row r="1315" spans="1:7">
      <c r="A1315" s="150">
        <v>43640</v>
      </c>
      <c r="B1315" s="151">
        <v>0.1911</v>
      </c>
      <c r="C1315" s="152">
        <f t="shared" si="116"/>
        <v>0.001911</v>
      </c>
      <c r="D1315" s="151">
        <f t="shared" si="117"/>
        <v>1.001911</v>
      </c>
      <c r="E1315" s="153">
        <f t="shared" si="118"/>
        <v>0.0510126613391177</v>
      </c>
      <c r="F1315" s="153">
        <f t="shared" si="119"/>
        <v>0.0638429050070757</v>
      </c>
      <c r="G1315" s="153">
        <f t="shared" si="120"/>
        <v>0.0717921142220779</v>
      </c>
    </row>
    <row r="1316" spans="1:7">
      <c r="A1316" s="150">
        <v>43641</v>
      </c>
      <c r="B1316" s="151">
        <v>-1.0402</v>
      </c>
      <c r="C1316" s="152">
        <f t="shared" si="116"/>
        <v>-0.010402</v>
      </c>
      <c r="D1316" s="151">
        <f t="shared" si="117"/>
        <v>0.989598</v>
      </c>
      <c r="E1316" s="153">
        <f t="shared" si="118"/>
        <v>0.0364524440815828</v>
      </c>
      <c r="F1316" s="153">
        <f t="shared" si="119"/>
        <v>0.0220558561840125</v>
      </c>
      <c r="G1316" s="153">
        <f t="shared" si="120"/>
        <v>0.0577071376358627</v>
      </c>
    </row>
    <row r="1317" spans="1:7">
      <c r="A1317" s="150">
        <v>43642</v>
      </c>
      <c r="B1317" s="151">
        <v>-0.1836</v>
      </c>
      <c r="C1317" s="152">
        <f t="shared" si="116"/>
        <v>-0.001836</v>
      </c>
      <c r="D1317" s="151">
        <f t="shared" si="117"/>
        <v>0.998164</v>
      </c>
      <c r="E1317" s="153">
        <f t="shared" si="118"/>
        <v>0.0210965700834003</v>
      </c>
      <c r="F1317" s="153">
        <f t="shared" si="119"/>
        <v>0.0279682772689254</v>
      </c>
      <c r="G1317" s="153">
        <f t="shared" si="120"/>
        <v>0.0432019067679568</v>
      </c>
    </row>
    <row r="1318" spans="1:7">
      <c r="A1318" s="150">
        <v>43643</v>
      </c>
      <c r="B1318" s="151">
        <v>1.067</v>
      </c>
      <c r="C1318" s="152">
        <f t="shared" si="116"/>
        <v>0.01067</v>
      </c>
      <c r="D1318" s="151">
        <f t="shared" si="117"/>
        <v>1.01067</v>
      </c>
      <c r="E1318" s="153">
        <f t="shared" si="118"/>
        <v>0.00164483686372963</v>
      </c>
      <c r="F1318" s="153">
        <f t="shared" si="119"/>
        <v>0.0405443397923639</v>
      </c>
      <c r="G1318" s="153">
        <f t="shared" si="120"/>
        <v>0.0442661454708322</v>
      </c>
    </row>
    <row r="1319" spans="1:7">
      <c r="A1319" s="150">
        <v>43644</v>
      </c>
      <c r="B1319" s="151">
        <v>-0.2407</v>
      </c>
      <c r="C1319" s="152">
        <f t="shared" si="116"/>
        <v>-0.002407</v>
      </c>
      <c r="D1319" s="151">
        <f t="shared" si="117"/>
        <v>0.997593</v>
      </c>
      <c r="E1319" s="153">
        <f t="shared" si="118"/>
        <v>-0.00217903674257403</v>
      </c>
      <c r="F1319" s="153">
        <f t="shared" si="119"/>
        <v>0.0467064792143785</v>
      </c>
      <c r="G1319" s="153">
        <f t="shared" si="120"/>
        <v>0.0441269415237084</v>
      </c>
    </row>
    <row r="1320" spans="1:7">
      <c r="A1320" s="150">
        <v>43647</v>
      </c>
      <c r="B1320" s="151">
        <v>2.8812</v>
      </c>
      <c r="C1320" s="152">
        <f t="shared" si="116"/>
        <v>0.028812</v>
      </c>
      <c r="D1320" s="151">
        <f t="shared" si="117"/>
        <v>1.028812</v>
      </c>
      <c r="E1320" s="153">
        <f t="shared" si="118"/>
        <v>0.0246121470378098</v>
      </c>
      <c r="F1320" s="153">
        <f t="shared" si="119"/>
        <v>0.0768803394985957</v>
      </c>
      <c r="G1320" s="153">
        <f t="shared" si="120"/>
        <v>0.0809152442228038</v>
      </c>
    </row>
    <row r="1321" spans="1:7">
      <c r="A1321" s="150">
        <v>43648</v>
      </c>
      <c r="B1321" s="151">
        <v>0.0345</v>
      </c>
      <c r="C1321" s="152">
        <f t="shared" si="116"/>
        <v>0.000345</v>
      </c>
      <c r="D1321" s="151">
        <f t="shared" si="117"/>
        <v>1.000345</v>
      </c>
      <c r="E1321" s="153">
        <f t="shared" si="118"/>
        <v>0.035739399461739</v>
      </c>
      <c r="F1321" s="153">
        <f t="shared" si="119"/>
        <v>0.0734946320037102</v>
      </c>
      <c r="G1321" s="153">
        <f t="shared" si="120"/>
        <v>0.0846821303679826</v>
      </c>
    </row>
    <row r="1322" spans="1:7">
      <c r="A1322" s="150">
        <v>43649</v>
      </c>
      <c r="B1322" s="151">
        <v>-1.1083</v>
      </c>
      <c r="C1322" s="152">
        <f t="shared" si="116"/>
        <v>-0.011083</v>
      </c>
      <c r="D1322" s="151">
        <f t="shared" si="117"/>
        <v>0.988917</v>
      </c>
      <c r="E1322" s="153">
        <f t="shared" si="118"/>
        <v>0.0261443006334676</v>
      </c>
      <c r="F1322" s="153">
        <f t="shared" si="119"/>
        <v>0.0477924257874631</v>
      </c>
      <c r="G1322" s="153">
        <f t="shared" si="120"/>
        <v>0.0720034601960136</v>
      </c>
    </row>
    <row r="1323" spans="1:7">
      <c r="A1323" s="150">
        <v>43650</v>
      </c>
      <c r="B1323" s="151">
        <v>-0.5248</v>
      </c>
      <c r="C1323" s="152">
        <f t="shared" si="116"/>
        <v>-0.005248</v>
      </c>
      <c r="D1323" s="151">
        <f t="shared" si="117"/>
        <v>0.994752</v>
      </c>
      <c r="E1323" s="153">
        <f t="shared" si="118"/>
        <v>0.00998258120231443</v>
      </c>
      <c r="F1323" s="153">
        <f t="shared" si="119"/>
        <v>0.0116438377836008</v>
      </c>
      <c r="G1323" s="153">
        <f t="shared" si="120"/>
        <v>0.07631846336454</v>
      </c>
    </row>
    <row r="1324" spans="1:7">
      <c r="A1324" s="150">
        <v>43651</v>
      </c>
      <c r="B1324" s="151">
        <v>0.519</v>
      </c>
      <c r="C1324" s="152">
        <f t="shared" si="116"/>
        <v>0.00519</v>
      </c>
      <c r="D1324" s="151">
        <f t="shared" si="117"/>
        <v>1.00519</v>
      </c>
      <c r="E1324" s="153">
        <f t="shared" si="118"/>
        <v>0.0176739319529653</v>
      </c>
      <c r="F1324" s="153">
        <f t="shared" si="119"/>
        <v>0.0154563830632801</v>
      </c>
      <c r="G1324" s="153">
        <f t="shared" si="120"/>
        <v>0.0823136707569483</v>
      </c>
    </row>
    <row r="1325" spans="1:7">
      <c r="A1325" s="150">
        <v>43654</v>
      </c>
      <c r="B1325" s="151">
        <v>-2.3223</v>
      </c>
      <c r="C1325" s="152">
        <f t="shared" si="116"/>
        <v>-0.023223</v>
      </c>
      <c r="D1325" s="151">
        <f t="shared" si="117"/>
        <v>0.976777</v>
      </c>
      <c r="E1325" s="153">
        <f t="shared" si="118"/>
        <v>-0.0337977295840042</v>
      </c>
      <c r="F1325" s="153">
        <f t="shared" si="119"/>
        <v>-0.0100174172362597</v>
      </c>
      <c r="G1325" s="153">
        <f t="shared" si="120"/>
        <v>0.0667962687436838</v>
      </c>
    </row>
    <row r="1326" spans="1:7">
      <c r="A1326" s="150">
        <v>43655</v>
      </c>
      <c r="B1326" s="151">
        <v>-0.254</v>
      </c>
      <c r="C1326" s="152">
        <f t="shared" si="116"/>
        <v>-0.00254</v>
      </c>
      <c r="D1326" s="151">
        <f t="shared" si="117"/>
        <v>0.99746</v>
      </c>
      <c r="E1326" s="153">
        <f t="shared" si="118"/>
        <v>-0.0365842617805465</v>
      </c>
      <c r="F1326" s="153">
        <f t="shared" si="119"/>
        <v>-0.00215236186459533</v>
      </c>
      <c r="G1326" s="153">
        <f t="shared" si="120"/>
        <v>0.0505108544490305</v>
      </c>
    </row>
    <row r="1327" spans="1:7">
      <c r="A1327" s="150">
        <v>43656</v>
      </c>
      <c r="B1327" s="151">
        <v>-0.1685</v>
      </c>
      <c r="C1327" s="152">
        <f t="shared" si="116"/>
        <v>-0.001685</v>
      </c>
      <c r="D1327" s="151">
        <f t="shared" si="117"/>
        <v>0.998315</v>
      </c>
      <c r="E1327" s="153">
        <f t="shared" si="118"/>
        <v>-0.0274286085682079</v>
      </c>
      <c r="F1327" s="153">
        <f t="shared" si="119"/>
        <v>-0.00200140972310503</v>
      </c>
      <c r="G1327" s="153">
        <f t="shared" si="120"/>
        <v>0.0181375647383772</v>
      </c>
    </row>
    <row r="1328" spans="1:7">
      <c r="A1328" s="150">
        <v>43657</v>
      </c>
      <c r="B1328" s="151">
        <v>-0.0401</v>
      </c>
      <c r="C1328" s="152">
        <f t="shared" si="116"/>
        <v>-0.000401</v>
      </c>
      <c r="D1328" s="151">
        <f t="shared" si="117"/>
        <v>0.999599</v>
      </c>
      <c r="E1328" s="153">
        <f t="shared" si="118"/>
        <v>-0.0226896851639121</v>
      </c>
      <c r="F1328" s="153">
        <f t="shared" si="119"/>
        <v>-0.0129336055862016</v>
      </c>
      <c r="G1328" s="153">
        <f t="shared" si="120"/>
        <v>0.0254995012962382</v>
      </c>
    </row>
    <row r="1329" spans="1:7">
      <c r="A1329" s="150">
        <v>43658</v>
      </c>
      <c r="B1329" s="151">
        <v>0.6211</v>
      </c>
      <c r="C1329" s="152">
        <f t="shared" si="116"/>
        <v>0.006211</v>
      </c>
      <c r="D1329" s="151">
        <f t="shared" si="117"/>
        <v>1.006211</v>
      </c>
      <c r="E1329" s="153">
        <f t="shared" si="118"/>
        <v>-0.0216970033510733</v>
      </c>
      <c r="F1329" s="153">
        <f t="shared" si="119"/>
        <v>-0.00440654275891805</v>
      </c>
      <c r="G1329" s="153">
        <f t="shared" si="120"/>
        <v>0.0334655830245625</v>
      </c>
    </row>
    <row r="1330" spans="1:7">
      <c r="A1330" s="150">
        <v>43661</v>
      </c>
      <c r="B1330" s="151">
        <v>0.4058</v>
      </c>
      <c r="C1330" s="152">
        <f t="shared" si="116"/>
        <v>0.004058</v>
      </c>
      <c r="D1330" s="151">
        <f t="shared" si="117"/>
        <v>1.004058</v>
      </c>
      <c r="E1330" s="153">
        <f t="shared" si="118"/>
        <v>0.00562661713915058</v>
      </c>
      <c r="F1330" s="153">
        <f t="shared" si="119"/>
        <v>-0.0283612793293954</v>
      </c>
      <c r="G1330" s="153">
        <f t="shared" si="120"/>
        <v>0.0463229403062115</v>
      </c>
    </row>
    <row r="1331" spans="1:7">
      <c r="A1331" s="150">
        <v>43662</v>
      </c>
      <c r="B1331" s="151">
        <v>-0.4535</v>
      </c>
      <c r="C1331" s="152">
        <f t="shared" si="116"/>
        <v>-0.004535</v>
      </c>
      <c r="D1331" s="151">
        <f t="shared" si="117"/>
        <v>0.995465</v>
      </c>
      <c r="E1331" s="153">
        <f t="shared" si="118"/>
        <v>0.00361528324987925</v>
      </c>
      <c r="F1331" s="153">
        <f t="shared" si="119"/>
        <v>-0.0331012409994916</v>
      </c>
      <c r="G1331" s="153">
        <f t="shared" si="120"/>
        <v>0.0415934896742678</v>
      </c>
    </row>
    <row r="1332" spans="1:7">
      <c r="A1332" s="150">
        <v>43663</v>
      </c>
      <c r="B1332" s="151">
        <v>-0.058</v>
      </c>
      <c r="C1332" s="152">
        <f t="shared" si="116"/>
        <v>-0.00058</v>
      </c>
      <c r="D1332" s="151">
        <f t="shared" si="117"/>
        <v>0.99942</v>
      </c>
      <c r="E1332" s="153">
        <f t="shared" si="118"/>
        <v>0.00472614994825693</v>
      </c>
      <c r="F1332" s="153">
        <f t="shared" si="119"/>
        <v>-0.0228320903369162</v>
      </c>
      <c r="G1332" s="153">
        <f t="shared" si="120"/>
        <v>0.037358610314157</v>
      </c>
    </row>
    <row r="1333" spans="1:7">
      <c r="A1333" s="150">
        <v>43664</v>
      </c>
      <c r="B1333" s="151">
        <v>-0.9524</v>
      </c>
      <c r="C1333" s="152">
        <f t="shared" si="116"/>
        <v>-0.009524</v>
      </c>
      <c r="D1333" s="151">
        <f t="shared" si="117"/>
        <v>0.990476</v>
      </c>
      <c r="E1333" s="153">
        <f t="shared" si="118"/>
        <v>-0.00444364380501583</v>
      </c>
      <c r="F1333" s="153">
        <f t="shared" si="119"/>
        <v>-0.0270325040900117</v>
      </c>
      <c r="G1333" s="153">
        <f t="shared" si="120"/>
        <v>0.0141178048308783</v>
      </c>
    </row>
    <row r="1334" spans="1:7">
      <c r="A1334" s="150">
        <v>43665</v>
      </c>
      <c r="B1334" s="151">
        <v>1.0496</v>
      </c>
      <c r="C1334" s="152">
        <f t="shared" si="116"/>
        <v>0.010496</v>
      </c>
      <c r="D1334" s="151">
        <f t="shared" si="117"/>
        <v>1.010496</v>
      </c>
      <c r="E1334" s="153">
        <f t="shared" si="118"/>
        <v>-0.000204017139937007</v>
      </c>
      <c r="F1334" s="153">
        <f t="shared" si="119"/>
        <v>-0.0218965939304415</v>
      </c>
      <c r="G1334" s="153">
        <f t="shared" si="120"/>
        <v>-0.00537225158339416</v>
      </c>
    </row>
    <row r="1335" spans="1:7">
      <c r="A1335" s="150">
        <v>43668</v>
      </c>
      <c r="B1335" s="151">
        <v>-0.6899</v>
      </c>
      <c r="C1335" s="152">
        <f t="shared" si="116"/>
        <v>-0.006899</v>
      </c>
      <c r="D1335" s="151">
        <f t="shared" si="117"/>
        <v>0.993101</v>
      </c>
      <c r="E1335" s="153">
        <f t="shared" si="118"/>
        <v>-0.0111145069564593</v>
      </c>
      <c r="F1335" s="153">
        <f t="shared" si="119"/>
        <v>-0.00555042689264307</v>
      </c>
      <c r="G1335" s="153">
        <f t="shared" si="120"/>
        <v>-0.0136308870836103</v>
      </c>
    </row>
    <row r="1336" spans="1:7">
      <c r="A1336" s="150">
        <v>43669</v>
      </c>
      <c r="B1336" s="151">
        <v>0.2176</v>
      </c>
      <c r="C1336" s="152">
        <f t="shared" si="116"/>
        <v>0.002176</v>
      </c>
      <c r="D1336" s="151">
        <f t="shared" si="117"/>
        <v>1.002176</v>
      </c>
      <c r="E1336" s="153">
        <f t="shared" si="118"/>
        <v>-0.00444786318313217</v>
      </c>
      <c r="F1336" s="153">
        <f t="shared" si="119"/>
        <v>-0.000848660218516595</v>
      </c>
      <c r="G1336" s="153">
        <f t="shared" si="120"/>
        <v>-0.0133699978280544</v>
      </c>
    </row>
    <row r="1337" spans="1:7">
      <c r="A1337" s="150">
        <v>43670</v>
      </c>
      <c r="B1337" s="151">
        <v>0.7894</v>
      </c>
      <c r="C1337" s="152">
        <f t="shared" si="116"/>
        <v>0.007894</v>
      </c>
      <c r="D1337" s="151">
        <f t="shared" si="117"/>
        <v>1.007894</v>
      </c>
      <c r="E1337" s="153">
        <f t="shared" si="118"/>
        <v>0.00399334152298381</v>
      </c>
      <c r="F1337" s="153">
        <f t="shared" si="119"/>
        <v>0.00873836460207289</v>
      </c>
      <c r="G1337" s="153">
        <f t="shared" si="120"/>
        <v>0.00487112889182351</v>
      </c>
    </row>
    <row r="1338" spans="1:7">
      <c r="A1338" s="150">
        <v>43671</v>
      </c>
      <c r="B1338" s="151">
        <v>0.8177</v>
      </c>
      <c r="C1338" s="152">
        <f t="shared" si="116"/>
        <v>0.008177</v>
      </c>
      <c r="D1338" s="151">
        <f t="shared" si="117"/>
        <v>1.008177</v>
      </c>
      <c r="E1338" s="153">
        <f t="shared" si="118"/>
        <v>0.02193591270926</v>
      </c>
      <c r="F1338" s="153">
        <f t="shared" si="119"/>
        <v>0.0173947935216263</v>
      </c>
      <c r="G1338" s="153">
        <f t="shared" si="120"/>
        <v>0.0149514109031905</v>
      </c>
    </row>
    <row r="1339" spans="1:7">
      <c r="A1339" s="150">
        <v>43672</v>
      </c>
      <c r="B1339" s="151">
        <v>0.1948</v>
      </c>
      <c r="C1339" s="152">
        <f t="shared" si="116"/>
        <v>0.001948</v>
      </c>
      <c r="D1339" s="151">
        <f t="shared" si="117"/>
        <v>1.001948</v>
      </c>
      <c r="E1339" s="153">
        <f t="shared" si="118"/>
        <v>0.0132911400611362</v>
      </c>
      <c r="F1339" s="153">
        <f t="shared" si="119"/>
        <v>0.0130844113008173</v>
      </c>
      <c r="G1339" s="153">
        <f t="shared" si="120"/>
        <v>0.00619246267488838</v>
      </c>
    </row>
    <row r="1340" spans="1:7">
      <c r="A1340" s="150">
        <v>43675</v>
      </c>
      <c r="B1340" s="151">
        <v>-0.1114</v>
      </c>
      <c r="C1340" s="152">
        <f t="shared" si="116"/>
        <v>-0.001114</v>
      </c>
      <c r="D1340" s="151">
        <f t="shared" si="117"/>
        <v>0.998886</v>
      </c>
      <c r="E1340" s="153">
        <f t="shared" si="118"/>
        <v>0.0191937514221696</v>
      </c>
      <c r="F1340" s="153">
        <f t="shared" si="119"/>
        <v>0.00786591538200798</v>
      </c>
      <c r="G1340" s="153">
        <f t="shared" si="120"/>
        <v>0.00749660860838919</v>
      </c>
    </row>
    <row r="1341" spans="1:7">
      <c r="A1341" s="150">
        <v>43676</v>
      </c>
      <c r="B1341" s="151">
        <v>0.4163</v>
      </c>
      <c r="C1341" s="152">
        <f t="shared" si="116"/>
        <v>0.004163</v>
      </c>
      <c r="D1341" s="151">
        <f t="shared" si="117"/>
        <v>1.004163</v>
      </c>
      <c r="E1341" s="153">
        <f t="shared" si="118"/>
        <v>0.0212144922741517</v>
      </c>
      <c r="F1341" s="153">
        <f t="shared" si="119"/>
        <v>0.0166722699318844</v>
      </c>
      <c r="G1341" s="153">
        <f t="shared" si="120"/>
        <v>-0.016641702283774</v>
      </c>
    </row>
    <row r="1342" spans="1:7">
      <c r="A1342" s="150">
        <v>43677</v>
      </c>
      <c r="B1342" s="151">
        <v>-0.9033</v>
      </c>
      <c r="C1342" s="152">
        <f t="shared" si="116"/>
        <v>-0.009033</v>
      </c>
      <c r="D1342" s="151">
        <f t="shared" si="117"/>
        <v>0.990967</v>
      </c>
      <c r="E1342" s="153">
        <f t="shared" si="118"/>
        <v>0.00406378226821369</v>
      </c>
      <c r="F1342" s="153">
        <f t="shared" si="119"/>
        <v>0.0080733518616698</v>
      </c>
      <c r="G1342" s="153">
        <f t="shared" si="120"/>
        <v>-0.0258604559297488</v>
      </c>
    </row>
    <row r="1343" spans="1:7">
      <c r="A1343" s="150">
        <v>43678</v>
      </c>
      <c r="B1343" s="151">
        <v>-0.8315</v>
      </c>
      <c r="C1343" s="152">
        <f t="shared" si="116"/>
        <v>-0.008315</v>
      </c>
      <c r="D1343" s="151">
        <f t="shared" si="117"/>
        <v>0.991685</v>
      </c>
      <c r="E1343" s="153">
        <f t="shared" si="118"/>
        <v>-0.0123609327343774</v>
      </c>
      <c r="F1343" s="153">
        <f t="shared" si="119"/>
        <v>0.00930383163341619</v>
      </c>
      <c r="G1343" s="153">
        <f t="shared" si="120"/>
        <v>-0.0231338183474381</v>
      </c>
    </row>
    <row r="1344" spans="1:7">
      <c r="A1344" s="150">
        <v>43679</v>
      </c>
      <c r="B1344" s="151">
        <v>-1.4732</v>
      </c>
      <c r="C1344" s="152">
        <f t="shared" si="116"/>
        <v>-0.014732</v>
      </c>
      <c r="D1344" s="151">
        <f t="shared" si="117"/>
        <v>0.985268</v>
      </c>
      <c r="E1344" s="153">
        <f t="shared" si="118"/>
        <v>-0.0288027237674358</v>
      </c>
      <c r="F1344" s="153">
        <f t="shared" si="119"/>
        <v>-0.0158944047420346</v>
      </c>
      <c r="G1344" s="153">
        <f t="shared" si="120"/>
        <v>-0.0324472943362198</v>
      </c>
    </row>
    <row r="1345" spans="1:7">
      <c r="A1345" s="150">
        <v>43682</v>
      </c>
      <c r="B1345" s="151">
        <v>-1.9146</v>
      </c>
      <c r="C1345" s="152">
        <f t="shared" si="116"/>
        <v>-0.019146</v>
      </c>
      <c r="D1345" s="151">
        <f t="shared" si="117"/>
        <v>0.980854</v>
      </c>
      <c r="E1345" s="153">
        <f t="shared" si="118"/>
        <v>-0.0463348838788255</v>
      </c>
      <c r="F1345" s="153">
        <f t="shared" si="119"/>
        <v>-0.0280304727000011</v>
      </c>
      <c r="G1345" s="153">
        <f t="shared" si="120"/>
        <v>-0.0558720823315579</v>
      </c>
    </row>
    <row r="1346" spans="1:7">
      <c r="A1346" s="150">
        <v>43683</v>
      </c>
      <c r="B1346" s="151">
        <v>-1.0708</v>
      </c>
      <c r="C1346" s="152">
        <f t="shared" si="116"/>
        <v>-0.010708</v>
      </c>
      <c r="D1346" s="151">
        <f t="shared" si="117"/>
        <v>0.989292</v>
      </c>
      <c r="E1346" s="153">
        <f t="shared" si="118"/>
        <v>-0.060458043108789</v>
      </c>
      <c r="F1346" s="153">
        <f t="shared" si="119"/>
        <v>-0.0405261375230791</v>
      </c>
      <c r="G1346" s="153">
        <f t="shared" si="120"/>
        <v>-0.0437754001926246</v>
      </c>
    </row>
    <row r="1347" spans="1:7">
      <c r="A1347" s="150">
        <v>43684</v>
      </c>
      <c r="B1347" s="151">
        <v>-0.4097</v>
      </c>
      <c r="C1347" s="152">
        <f t="shared" ref="C1347:C1410" si="121">B1347/100</f>
        <v>-0.004097</v>
      </c>
      <c r="D1347" s="151">
        <f t="shared" ref="D1347:D1410" si="122">C1347+1</f>
        <v>0.995903</v>
      </c>
      <c r="E1347" s="153">
        <f t="shared" si="118"/>
        <v>-0.0557781909046139</v>
      </c>
      <c r="F1347" s="153">
        <f t="shared" si="119"/>
        <v>-0.0519410790595513</v>
      </c>
      <c r="G1347" s="153">
        <f t="shared" si="120"/>
        <v>-0.0452680331823184</v>
      </c>
    </row>
    <row r="1348" spans="1:7">
      <c r="A1348" s="150">
        <v>43685</v>
      </c>
      <c r="B1348" s="151">
        <v>1.3216</v>
      </c>
      <c r="C1348" s="152">
        <f t="shared" si="121"/>
        <v>0.013216</v>
      </c>
      <c r="D1348" s="151">
        <f t="shared" si="122"/>
        <v>1.013216</v>
      </c>
      <c r="E1348" s="153">
        <f t="shared" si="118"/>
        <v>-0.0352776894634982</v>
      </c>
      <c r="F1348" s="153">
        <f t="shared" si="119"/>
        <v>-0.0472025570513931</v>
      </c>
      <c r="G1348" s="153">
        <f t="shared" si="120"/>
        <v>-0.031017560097621</v>
      </c>
    </row>
    <row r="1349" spans="1:7">
      <c r="A1349" s="150">
        <v>43686</v>
      </c>
      <c r="B1349" s="151">
        <v>-0.9747</v>
      </c>
      <c r="C1349" s="152">
        <f t="shared" si="121"/>
        <v>-0.009747</v>
      </c>
      <c r="D1349" s="151">
        <f t="shared" si="122"/>
        <v>0.990253</v>
      </c>
      <c r="E1349" s="153">
        <f t="shared" si="118"/>
        <v>-0.0303966411415955</v>
      </c>
      <c r="F1349" s="153">
        <f t="shared" si="119"/>
        <v>-0.058323858850772</v>
      </c>
      <c r="G1349" s="153">
        <f t="shared" si="120"/>
        <v>-0.0400773029378274</v>
      </c>
    </row>
    <row r="1350" spans="1:7">
      <c r="A1350" s="150">
        <v>43689</v>
      </c>
      <c r="B1350" s="151">
        <v>1.8047</v>
      </c>
      <c r="C1350" s="152">
        <f t="shared" si="121"/>
        <v>0.018047</v>
      </c>
      <c r="D1350" s="151">
        <f t="shared" si="122"/>
        <v>1.018047</v>
      </c>
      <c r="E1350" s="153">
        <f t="shared" si="118"/>
        <v>0.00636974582937122</v>
      </c>
      <c r="F1350" s="153">
        <f t="shared" si="119"/>
        <v>-0.0402602794827958</v>
      </c>
      <c r="G1350" s="153">
        <f t="shared" si="120"/>
        <v>-0.0287857894854522</v>
      </c>
    </row>
    <row r="1351" spans="1:7">
      <c r="A1351" s="150">
        <v>43690</v>
      </c>
      <c r="B1351" s="151">
        <v>-0.9017</v>
      </c>
      <c r="C1351" s="152">
        <f t="shared" si="121"/>
        <v>-0.009017</v>
      </c>
      <c r="D1351" s="151">
        <f t="shared" si="122"/>
        <v>0.990983</v>
      </c>
      <c r="E1351" s="153">
        <f t="shared" ref="E1351:E1414" si="123">PRODUCT(D1347:D1351)-1</f>
        <v>0.00808993687528825</v>
      </c>
      <c r="F1351" s="153">
        <f t="shared" si="119"/>
        <v>-0.0528572079858541</v>
      </c>
      <c r="G1351" s="153">
        <f t="shared" si="120"/>
        <v>-0.0414330925321664</v>
      </c>
    </row>
    <row r="1352" spans="1:7">
      <c r="A1352" s="150">
        <v>43691</v>
      </c>
      <c r="B1352" s="151">
        <v>0.4542</v>
      </c>
      <c r="C1352" s="152">
        <f t="shared" si="121"/>
        <v>0.004542</v>
      </c>
      <c r="D1352" s="151">
        <f t="shared" si="122"/>
        <v>1.004542</v>
      </c>
      <c r="E1352" s="153">
        <f t="shared" si="123"/>
        <v>0.0168346529416781</v>
      </c>
      <c r="F1352" s="153">
        <f t="shared" si="119"/>
        <v>-0.0398825444485297</v>
      </c>
      <c r="G1352" s="153">
        <f t="shared" si="120"/>
        <v>-0.032692542317859</v>
      </c>
    </row>
    <row r="1353" spans="1:7">
      <c r="A1353" s="150">
        <v>43692</v>
      </c>
      <c r="B1353" s="151">
        <v>0.315</v>
      </c>
      <c r="C1353" s="152">
        <f t="shared" si="121"/>
        <v>0.00315</v>
      </c>
      <c r="D1353" s="151">
        <f t="shared" si="122"/>
        <v>1.00315</v>
      </c>
      <c r="E1353" s="153">
        <f t="shared" si="123"/>
        <v>0.00673270269956716</v>
      </c>
      <c r="F1353" s="153">
        <f t="shared" si="119"/>
        <v>-0.0287825009590166</v>
      </c>
      <c r="G1353" s="153">
        <f t="shared" si="120"/>
        <v>-0.0290823916132956</v>
      </c>
    </row>
    <row r="1354" spans="1:7">
      <c r="A1354" s="150">
        <v>43693</v>
      </c>
      <c r="B1354" s="151">
        <v>0.4477</v>
      </c>
      <c r="C1354" s="152">
        <f t="shared" si="121"/>
        <v>0.004477</v>
      </c>
      <c r="D1354" s="151">
        <f t="shared" si="122"/>
        <v>1.004477</v>
      </c>
      <c r="E1354" s="153">
        <f t="shared" si="123"/>
        <v>0.0211934172474642</v>
      </c>
      <c r="F1354" s="153">
        <f t="shared" si="119"/>
        <v>-0.00984743259276677</v>
      </c>
      <c r="G1354" s="153">
        <f t="shared" si="120"/>
        <v>-0.0153578617559121</v>
      </c>
    </row>
    <row r="1355" spans="1:7">
      <c r="A1355" s="150">
        <v>43696</v>
      </c>
      <c r="B1355" s="151">
        <v>2.171</v>
      </c>
      <c r="C1355" s="152">
        <f t="shared" si="121"/>
        <v>0.02171</v>
      </c>
      <c r="D1355" s="151">
        <f t="shared" si="122"/>
        <v>1.02171</v>
      </c>
      <c r="E1355" s="153">
        <f t="shared" si="123"/>
        <v>0.0248677382634657</v>
      </c>
      <c r="F1355" s="153">
        <f t="shared" si="119"/>
        <v>0.0313958852649263</v>
      </c>
      <c r="G1355" s="153">
        <f t="shared" si="120"/>
        <v>-0.00443077551482918</v>
      </c>
    </row>
    <row r="1356" spans="1:7">
      <c r="A1356" s="150">
        <v>43697</v>
      </c>
      <c r="B1356" s="151">
        <v>-0.0887</v>
      </c>
      <c r="C1356" s="152">
        <f t="shared" si="121"/>
        <v>-0.000887</v>
      </c>
      <c r="D1356" s="151">
        <f t="shared" si="122"/>
        <v>0.999113</v>
      </c>
      <c r="E1356" s="153">
        <f t="shared" si="123"/>
        <v>0.033275727817355</v>
      </c>
      <c r="F1356" s="153">
        <f t="shared" ref="F1356:F1419" si="124">PRODUCT(D1347:D1356)-1</f>
        <v>0.0416348632301651</v>
      </c>
      <c r="G1356" s="153">
        <f t="shared" si="120"/>
        <v>0.00159616653598427</v>
      </c>
    </row>
    <row r="1357" spans="1:7">
      <c r="A1357" s="150">
        <v>43698</v>
      </c>
      <c r="B1357" s="151">
        <v>-0.1577</v>
      </c>
      <c r="C1357" s="152">
        <f t="shared" si="121"/>
        <v>-0.001577</v>
      </c>
      <c r="D1357" s="151">
        <f t="shared" si="122"/>
        <v>0.998423</v>
      </c>
      <c r="E1357" s="153">
        <f t="shared" si="123"/>
        <v>0.0269817011081537</v>
      </c>
      <c r="F1357" s="153">
        <f t="shared" si="124"/>
        <v>0.0442705816237634</v>
      </c>
      <c r="G1357" s="153">
        <f t="shared" si="120"/>
        <v>-0.00215466207397019</v>
      </c>
    </row>
    <row r="1358" spans="1:7">
      <c r="A1358" s="150">
        <v>43699</v>
      </c>
      <c r="B1358" s="151">
        <v>0.3107</v>
      </c>
      <c r="C1358" s="152">
        <f t="shared" si="121"/>
        <v>0.003107</v>
      </c>
      <c r="D1358" s="151">
        <f t="shared" si="122"/>
        <v>1.003107</v>
      </c>
      <c r="E1358" s="153">
        <f t="shared" si="123"/>
        <v>0.0269376795628737</v>
      </c>
      <c r="F1358" s="153">
        <f t="shared" si="124"/>
        <v>0.033851745650354</v>
      </c>
      <c r="G1358" s="153">
        <f t="shared" si="120"/>
        <v>-0.00689393587920373</v>
      </c>
    </row>
    <row r="1359" spans="1:7">
      <c r="A1359" s="150">
        <v>43700</v>
      </c>
      <c r="B1359" s="151">
        <v>0.7212</v>
      </c>
      <c r="C1359" s="152">
        <f t="shared" si="121"/>
        <v>0.007212</v>
      </c>
      <c r="D1359" s="151">
        <f t="shared" si="122"/>
        <v>1.007212</v>
      </c>
      <c r="E1359" s="153">
        <f t="shared" si="123"/>
        <v>0.0297338357253387</v>
      </c>
      <c r="F1359" s="153">
        <f t="shared" si="124"/>
        <v>0.0515574145596975</v>
      </c>
      <c r="G1359" s="153">
        <f t="shared" si="120"/>
        <v>-0.00784451038335965</v>
      </c>
    </row>
    <row r="1360" spans="1:7">
      <c r="A1360" s="150">
        <v>43703</v>
      </c>
      <c r="B1360" s="151">
        <v>-1.4382</v>
      </c>
      <c r="C1360" s="152">
        <f t="shared" si="121"/>
        <v>-0.014382</v>
      </c>
      <c r="D1360" s="151">
        <f t="shared" si="122"/>
        <v>0.985618</v>
      </c>
      <c r="E1360" s="153">
        <f t="shared" si="123"/>
        <v>-0.00664160701183614</v>
      </c>
      <c r="F1360" s="153">
        <f t="shared" si="124"/>
        <v>0.0180609695068106</v>
      </c>
      <c r="G1360" s="153">
        <f t="shared" si="120"/>
        <v>-0.0240149095911427</v>
      </c>
    </row>
    <row r="1361" spans="1:7">
      <c r="A1361" s="150">
        <v>43704</v>
      </c>
      <c r="B1361" s="151">
        <v>1.3552</v>
      </c>
      <c r="C1361" s="152">
        <f t="shared" si="121"/>
        <v>0.013552</v>
      </c>
      <c r="D1361" s="151">
        <f t="shared" si="122"/>
        <v>1.013552</v>
      </c>
      <c r="E1361" s="153">
        <f t="shared" si="123"/>
        <v>0.00771422845057534</v>
      </c>
      <c r="F1361" s="153">
        <f t="shared" si="124"/>
        <v>0.0412466528341726</v>
      </c>
      <c r="G1361" s="153">
        <f t="shared" si="120"/>
        <v>-0.00968514890179872</v>
      </c>
    </row>
    <row r="1362" spans="1:7">
      <c r="A1362" s="150">
        <v>43705</v>
      </c>
      <c r="B1362" s="151">
        <v>-0.3763</v>
      </c>
      <c r="C1362" s="152">
        <f t="shared" si="121"/>
        <v>-0.003763</v>
      </c>
      <c r="D1362" s="151">
        <f t="shared" si="122"/>
        <v>0.996237</v>
      </c>
      <c r="E1362" s="153">
        <f t="shared" si="123"/>
        <v>0.00550788574473549</v>
      </c>
      <c r="F1362" s="153">
        <f t="shared" si="124"/>
        <v>0.0326381989797915</v>
      </c>
      <c r="G1362" s="153">
        <f t="shared" si="120"/>
        <v>-0.0175018435119407</v>
      </c>
    </row>
    <row r="1363" spans="1:7">
      <c r="A1363" s="150">
        <v>43706</v>
      </c>
      <c r="B1363" s="151">
        <v>-0.326</v>
      </c>
      <c r="C1363" s="152">
        <f t="shared" si="121"/>
        <v>-0.00326</v>
      </c>
      <c r="D1363" s="151">
        <f t="shared" si="122"/>
        <v>0.99674</v>
      </c>
      <c r="E1363" s="153">
        <f t="shared" si="123"/>
        <v>-0.000874353346943413</v>
      </c>
      <c r="F1363" s="153">
        <f t="shared" si="124"/>
        <v>0.0260397731656452</v>
      </c>
      <c r="G1363" s="153">
        <f t="shared" si="120"/>
        <v>-0.0117781798002274</v>
      </c>
    </row>
    <row r="1364" spans="1:7">
      <c r="A1364" s="150">
        <v>43707</v>
      </c>
      <c r="B1364" s="151">
        <v>0.248</v>
      </c>
      <c r="C1364" s="152">
        <f t="shared" si="121"/>
        <v>0.00248</v>
      </c>
      <c r="D1364" s="151">
        <f t="shared" si="122"/>
        <v>1.00248</v>
      </c>
      <c r="E1364" s="153">
        <f t="shared" si="123"/>
        <v>-0.00556836271136962</v>
      </c>
      <c r="F1364" s="153">
        <f t="shared" si="124"/>
        <v>0.0239999042318499</v>
      </c>
      <c r="G1364" s="153">
        <f t="shared" si="120"/>
        <v>-0.00102087828910602</v>
      </c>
    </row>
    <row r="1365" spans="1:7">
      <c r="A1365" s="150">
        <v>43710</v>
      </c>
      <c r="B1365" s="151">
        <v>1.2826</v>
      </c>
      <c r="C1365" s="152">
        <f t="shared" si="121"/>
        <v>0.012826</v>
      </c>
      <c r="D1365" s="151">
        <f t="shared" si="122"/>
        <v>1.012826</v>
      </c>
      <c r="E1365" s="153">
        <f t="shared" si="123"/>
        <v>0.0218829378811003</v>
      </c>
      <c r="F1365" s="153">
        <f t="shared" si="124"/>
        <v>0.0150959929955936</v>
      </c>
      <c r="G1365" s="153">
        <f t="shared" si="120"/>
        <v>0.0269206225371756</v>
      </c>
    </row>
    <row r="1366" spans="1:7">
      <c r="A1366" s="150">
        <v>43711</v>
      </c>
      <c r="B1366" s="151">
        <v>0.1375</v>
      </c>
      <c r="C1366" s="152">
        <f t="shared" si="121"/>
        <v>0.001375</v>
      </c>
      <c r="D1366" s="151">
        <f t="shared" si="122"/>
        <v>1.001375</v>
      </c>
      <c r="E1366" s="153">
        <f t="shared" si="123"/>
        <v>0.00960584846232537</v>
      </c>
      <c r="F1366" s="153">
        <f t="shared" si="124"/>
        <v>0.0173941786224008</v>
      </c>
      <c r="G1366" s="153">
        <f t="shared" si="120"/>
        <v>0.0484054083412662</v>
      </c>
    </row>
    <row r="1367" spans="1:7">
      <c r="A1367" s="150">
        <v>43712</v>
      </c>
      <c r="B1367" s="151">
        <v>0.8405</v>
      </c>
      <c r="C1367" s="152">
        <f t="shared" si="121"/>
        <v>0.008405</v>
      </c>
      <c r="D1367" s="151">
        <f t="shared" si="122"/>
        <v>1.008405</v>
      </c>
      <c r="E1367" s="153">
        <f t="shared" si="123"/>
        <v>0.0219371350578739</v>
      </c>
      <c r="F1367" s="153">
        <f t="shared" si="124"/>
        <v>0.0275658480360748</v>
      </c>
      <c r="G1367" s="153">
        <f t="shared" ref="G1367:G1430" si="125">PRODUCT(D1347:D1367)-1</f>
        <v>0.068660472133985</v>
      </c>
    </row>
    <row r="1368" spans="1:7">
      <c r="A1368" s="150">
        <v>43713</v>
      </c>
      <c r="B1368" s="151">
        <v>1.0119</v>
      </c>
      <c r="C1368" s="152">
        <f t="shared" si="121"/>
        <v>0.010119</v>
      </c>
      <c r="D1368" s="151">
        <f t="shared" si="122"/>
        <v>1.010119</v>
      </c>
      <c r="E1368" s="153">
        <f t="shared" si="123"/>
        <v>0.0356543501088793</v>
      </c>
      <c r="F1368" s="153">
        <f t="shared" si="124"/>
        <v>0.0347488222615853</v>
      </c>
      <c r="G1368" s="153">
        <f t="shared" si="125"/>
        <v>0.0839150474007093</v>
      </c>
    </row>
    <row r="1369" spans="1:7">
      <c r="A1369" s="150">
        <v>43714</v>
      </c>
      <c r="B1369" s="151">
        <v>0.5906</v>
      </c>
      <c r="C1369" s="152">
        <f t="shared" si="121"/>
        <v>0.005906</v>
      </c>
      <c r="D1369" s="151">
        <f t="shared" si="122"/>
        <v>1.005906</v>
      </c>
      <c r="E1369" s="153">
        <f t="shared" si="123"/>
        <v>0.0391937242644467</v>
      </c>
      <c r="F1369" s="153">
        <f t="shared" si="124"/>
        <v>0.0334071166803631</v>
      </c>
      <c r="G1369" s="153">
        <f t="shared" si="125"/>
        <v>0.076094978435653</v>
      </c>
    </row>
    <row r="1370" spans="1:7">
      <c r="A1370" s="150">
        <v>43717</v>
      </c>
      <c r="B1370" s="151">
        <v>0.619</v>
      </c>
      <c r="C1370" s="152">
        <f t="shared" si="121"/>
        <v>0.00619</v>
      </c>
      <c r="D1370" s="151">
        <f t="shared" si="122"/>
        <v>1.00619</v>
      </c>
      <c r="E1370" s="153">
        <f t="shared" si="123"/>
        <v>0.0323849638710338</v>
      </c>
      <c r="F1370" s="153">
        <f t="shared" si="124"/>
        <v>0.0549765799048054</v>
      </c>
      <c r="G1370" s="153">
        <f t="shared" si="125"/>
        <v>0.0934135078128207</v>
      </c>
    </row>
    <row r="1371" spans="1:7">
      <c r="A1371" s="150">
        <v>43718</v>
      </c>
      <c r="B1371" s="151">
        <v>-0.3444</v>
      </c>
      <c r="C1371" s="152">
        <f t="shared" si="121"/>
        <v>-0.003444</v>
      </c>
      <c r="D1371" s="151">
        <f t="shared" si="122"/>
        <v>0.996556</v>
      </c>
      <c r="E1371" s="153">
        <f t="shared" si="123"/>
        <v>0.0274167320488945</v>
      </c>
      <c r="F1371" s="153">
        <f t="shared" si="124"/>
        <v>0.0372859414846141</v>
      </c>
      <c r="G1371" s="153">
        <f t="shared" si="125"/>
        <v>0.0703315187726239</v>
      </c>
    </row>
    <row r="1372" spans="1:7">
      <c r="A1372" s="150">
        <v>43719</v>
      </c>
      <c r="B1372" s="151">
        <v>-0.7366</v>
      </c>
      <c r="C1372" s="152">
        <f t="shared" si="121"/>
        <v>-0.007366</v>
      </c>
      <c r="D1372" s="151">
        <f t="shared" si="122"/>
        <v>0.992634</v>
      </c>
      <c r="E1372" s="153">
        <f t="shared" si="123"/>
        <v>0.0113483971228054</v>
      </c>
      <c r="F1372" s="153">
        <f t="shared" si="124"/>
        <v>0.0335344835010527</v>
      </c>
      <c r="G1372" s="153">
        <f t="shared" si="125"/>
        <v>0.0721147151922332</v>
      </c>
    </row>
    <row r="1373" spans="1:7">
      <c r="A1373" s="150">
        <v>43720</v>
      </c>
      <c r="B1373" s="151">
        <v>1.0758</v>
      </c>
      <c r="C1373" s="152">
        <f t="shared" si="121"/>
        <v>0.010758</v>
      </c>
      <c r="D1373" s="151">
        <f t="shared" si="122"/>
        <v>1.010758</v>
      </c>
      <c r="E1373" s="153">
        <f t="shared" si="123"/>
        <v>0.0119881748378683</v>
      </c>
      <c r="F1373" s="153">
        <f t="shared" si="124"/>
        <v>0.0480699555295834</v>
      </c>
      <c r="G1373" s="153">
        <f t="shared" si="125"/>
        <v>0.0787488480305165</v>
      </c>
    </row>
    <row r="1374" spans="1:7">
      <c r="A1374" s="150">
        <v>43724</v>
      </c>
      <c r="B1374" s="151">
        <v>-0.3692</v>
      </c>
      <c r="C1374" s="152">
        <f t="shared" si="121"/>
        <v>-0.003692</v>
      </c>
      <c r="D1374" s="151">
        <f t="shared" si="122"/>
        <v>0.996308</v>
      </c>
      <c r="E1374" s="153">
        <f t="shared" si="123"/>
        <v>0.00233214087237443</v>
      </c>
      <c r="F1374" s="153">
        <f t="shared" si="124"/>
        <v>0.0416172704231188</v>
      </c>
      <c r="G1374" s="153">
        <f t="shared" si="125"/>
        <v>0.0713912249250741</v>
      </c>
    </row>
    <row r="1375" spans="1:7">
      <c r="A1375" s="150">
        <v>43725</v>
      </c>
      <c r="B1375" s="151">
        <v>-1.6801</v>
      </c>
      <c r="C1375" s="152">
        <f t="shared" si="121"/>
        <v>-0.016801</v>
      </c>
      <c r="D1375" s="151">
        <f t="shared" si="122"/>
        <v>0.983199</v>
      </c>
      <c r="E1375" s="153">
        <f t="shared" si="123"/>
        <v>-0.0205707087393258</v>
      </c>
      <c r="F1375" s="153">
        <f t="shared" si="124"/>
        <v>0.0111480734723832</v>
      </c>
      <c r="G1375" s="153">
        <f t="shared" si="125"/>
        <v>0.0486957699928499</v>
      </c>
    </row>
    <row r="1376" spans="1:7">
      <c r="A1376" s="150">
        <v>43726</v>
      </c>
      <c r="B1376" s="151">
        <v>0.4848</v>
      </c>
      <c r="C1376" s="152">
        <f t="shared" si="121"/>
        <v>0.004848</v>
      </c>
      <c r="D1376" s="151">
        <f t="shared" si="122"/>
        <v>1.004848</v>
      </c>
      <c r="E1376" s="153">
        <f t="shared" si="123"/>
        <v>-0.0124212141969884</v>
      </c>
      <c r="F1376" s="153">
        <f t="shared" si="124"/>
        <v>0.0146549687505455</v>
      </c>
      <c r="G1376" s="153">
        <f t="shared" si="125"/>
        <v>0.0313884048171942</v>
      </c>
    </row>
    <row r="1377" spans="1:7">
      <c r="A1377" s="150">
        <v>43727</v>
      </c>
      <c r="B1377" s="151">
        <v>0.3657</v>
      </c>
      <c r="C1377" s="152">
        <f t="shared" si="121"/>
        <v>0.003657</v>
      </c>
      <c r="D1377" s="151">
        <f t="shared" si="122"/>
        <v>1.003657</v>
      </c>
      <c r="E1377" s="153">
        <f t="shared" si="123"/>
        <v>-0.00145435132919758</v>
      </c>
      <c r="F1377" s="153">
        <f t="shared" si="124"/>
        <v>0.00987754123716766</v>
      </c>
      <c r="G1377" s="153">
        <f t="shared" si="125"/>
        <v>0.0360791944590961</v>
      </c>
    </row>
    <row r="1378" spans="1:7">
      <c r="A1378" s="150">
        <v>43728</v>
      </c>
      <c r="B1378" s="151">
        <v>0.2871</v>
      </c>
      <c r="C1378" s="152">
        <f t="shared" si="121"/>
        <v>0.002871</v>
      </c>
      <c r="D1378" s="151">
        <f t="shared" si="122"/>
        <v>1.002871</v>
      </c>
      <c r="E1378" s="153">
        <f t="shared" si="123"/>
        <v>-0.00924605768330666</v>
      </c>
      <c r="F1378" s="153">
        <f t="shared" si="124"/>
        <v>0.00263127379849304</v>
      </c>
      <c r="G1378" s="153">
        <f t="shared" si="125"/>
        <v>0.0406949537684811</v>
      </c>
    </row>
    <row r="1379" spans="1:7">
      <c r="A1379" s="150">
        <v>43731</v>
      </c>
      <c r="B1379" s="151">
        <v>-1.1431</v>
      </c>
      <c r="C1379" s="152">
        <f t="shared" si="121"/>
        <v>-0.011431</v>
      </c>
      <c r="D1379" s="151">
        <f t="shared" si="122"/>
        <v>0.988569</v>
      </c>
      <c r="E1379" s="153">
        <f t="shared" si="123"/>
        <v>-0.0169419155501399</v>
      </c>
      <c r="F1379" s="153">
        <f t="shared" si="124"/>
        <v>-0.0146492856114763</v>
      </c>
      <c r="G1379" s="153">
        <f t="shared" si="125"/>
        <v>0.0256121926693298</v>
      </c>
    </row>
    <row r="1380" spans="1:7">
      <c r="A1380" s="150">
        <v>43732</v>
      </c>
      <c r="B1380" s="151">
        <v>0.2677</v>
      </c>
      <c r="C1380" s="152">
        <f t="shared" si="121"/>
        <v>0.002677</v>
      </c>
      <c r="D1380" s="151">
        <f t="shared" si="122"/>
        <v>1.002677</v>
      </c>
      <c r="E1380" s="153">
        <f t="shared" si="123"/>
        <v>0.00253329279416703</v>
      </c>
      <c r="F1380" s="153">
        <f t="shared" si="124"/>
        <v>-0.0180895275733789</v>
      </c>
      <c r="G1380" s="153">
        <f t="shared" si="125"/>
        <v>0.0209943452908679</v>
      </c>
    </row>
    <row r="1381" spans="1:7">
      <c r="A1381" s="150">
        <v>43733</v>
      </c>
      <c r="B1381" s="151">
        <v>-0.7714</v>
      </c>
      <c r="C1381" s="152">
        <f t="shared" si="121"/>
        <v>-0.007714</v>
      </c>
      <c r="D1381" s="151">
        <f t="shared" si="122"/>
        <v>0.992286</v>
      </c>
      <c r="E1381" s="153">
        <f t="shared" si="123"/>
        <v>-0.00999977014080455</v>
      </c>
      <c r="F1381" s="153">
        <f t="shared" si="124"/>
        <v>-0.0222967750509533</v>
      </c>
      <c r="G1381" s="153">
        <f t="shared" si="125"/>
        <v>0.0279016768274258</v>
      </c>
    </row>
    <row r="1382" spans="1:7">
      <c r="A1382" s="150">
        <v>43734</v>
      </c>
      <c r="B1382" s="151">
        <v>-0.771</v>
      </c>
      <c r="C1382" s="152">
        <f t="shared" si="121"/>
        <v>-0.00771</v>
      </c>
      <c r="D1382" s="151">
        <f t="shared" si="122"/>
        <v>0.99229</v>
      </c>
      <c r="E1382" s="153">
        <f t="shared" si="123"/>
        <v>-0.0212120992660031</v>
      </c>
      <c r="F1382" s="153">
        <f t="shared" si="124"/>
        <v>-0.022635600750438</v>
      </c>
      <c r="G1382" s="153">
        <f t="shared" si="125"/>
        <v>0.00633865346729823</v>
      </c>
    </row>
    <row r="1383" spans="1:7">
      <c r="A1383" s="150">
        <v>43735</v>
      </c>
      <c r="B1383" s="151">
        <v>0.2998</v>
      </c>
      <c r="C1383" s="152">
        <f t="shared" si="121"/>
        <v>0.002998</v>
      </c>
      <c r="D1383" s="151">
        <f t="shared" si="122"/>
        <v>1.002998</v>
      </c>
      <c r="E1383" s="153">
        <f t="shared" si="123"/>
        <v>-0.0210881490636408</v>
      </c>
      <c r="F1383" s="153">
        <f t="shared" si="124"/>
        <v>-0.030139224504271</v>
      </c>
      <c r="G1383" s="153">
        <f t="shared" si="125"/>
        <v>0.0131682087198055</v>
      </c>
    </row>
    <row r="1384" spans="1:7">
      <c r="A1384" s="150">
        <v>43738</v>
      </c>
      <c r="B1384" s="151">
        <v>-0.9896</v>
      </c>
      <c r="C1384" s="152">
        <f t="shared" si="121"/>
        <v>-0.009896</v>
      </c>
      <c r="D1384" s="151">
        <f t="shared" si="122"/>
        <v>0.990104</v>
      </c>
      <c r="E1384" s="153">
        <f t="shared" si="123"/>
        <v>-0.0195681441968211</v>
      </c>
      <c r="F1384" s="153">
        <f t="shared" si="124"/>
        <v>-0.0361785379005053</v>
      </c>
      <c r="G1384" s="153">
        <f t="shared" si="125"/>
        <v>0.00642283456700299</v>
      </c>
    </row>
    <row r="1385" spans="1:7">
      <c r="A1385" s="150">
        <v>43746</v>
      </c>
      <c r="B1385" s="151">
        <v>0.6069</v>
      </c>
      <c r="C1385" s="152">
        <f t="shared" si="121"/>
        <v>0.006069</v>
      </c>
      <c r="D1385" s="151">
        <f t="shared" si="122"/>
        <v>1.006069</v>
      </c>
      <c r="E1385" s="153">
        <f t="shared" si="123"/>
        <v>-0.0162513982707805</v>
      </c>
      <c r="F1385" s="153">
        <f t="shared" si="124"/>
        <v>-0.013759275026748</v>
      </c>
      <c r="G1385" s="153">
        <f t="shared" si="125"/>
        <v>0.0100259503930149</v>
      </c>
    </row>
    <row r="1386" spans="1:7">
      <c r="A1386" s="150">
        <v>43747</v>
      </c>
      <c r="B1386" s="151">
        <v>0.1449</v>
      </c>
      <c r="C1386" s="152">
        <f t="shared" si="121"/>
        <v>0.001449</v>
      </c>
      <c r="D1386" s="151">
        <f t="shared" si="122"/>
        <v>1.001449</v>
      </c>
      <c r="E1386" s="153">
        <f t="shared" si="123"/>
        <v>-0.00716723459453716</v>
      </c>
      <c r="F1386" s="153">
        <f t="shared" si="124"/>
        <v>-0.0170953340368512</v>
      </c>
      <c r="G1386" s="153">
        <f t="shared" si="125"/>
        <v>-0.00131959685559524</v>
      </c>
    </row>
    <row r="1387" spans="1:7">
      <c r="A1387" s="150">
        <v>43748</v>
      </c>
      <c r="B1387" s="151">
        <v>0.817</v>
      </c>
      <c r="C1387" s="152">
        <f t="shared" si="121"/>
        <v>0.00817</v>
      </c>
      <c r="D1387" s="151">
        <f t="shared" si="122"/>
        <v>1.00817</v>
      </c>
      <c r="E1387" s="153">
        <f t="shared" si="123"/>
        <v>0.00872145148981196</v>
      </c>
      <c r="F1387" s="153">
        <f t="shared" si="124"/>
        <v>-0.0126756480709367</v>
      </c>
      <c r="G1387" s="153">
        <f t="shared" si="125"/>
        <v>0.00545711850015684</v>
      </c>
    </row>
    <row r="1388" spans="1:7">
      <c r="A1388" s="150">
        <v>43749</v>
      </c>
      <c r="B1388" s="151">
        <v>0.9572</v>
      </c>
      <c r="C1388" s="152">
        <f t="shared" si="121"/>
        <v>0.009572</v>
      </c>
      <c r="D1388" s="151">
        <f t="shared" si="122"/>
        <v>1.009572</v>
      </c>
      <c r="E1388" s="153">
        <f t="shared" si="123"/>
        <v>0.0153329649944192</v>
      </c>
      <c r="F1388" s="153">
        <f t="shared" si="124"/>
        <v>-0.00607852792061159</v>
      </c>
      <c r="G1388" s="153">
        <f t="shared" si="125"/>
        <v>0.0066207069961377</v>
      </c>
    </row>
    <row r="1389" spans="1:7">
      <c r="A1389" s="150">
        <v>43752</v>
      </c>
      <c r="B1389" s="151">
        <v>1.0613</v>
      </c>
      <c r="C1389" s="152">
        <f t="shared" si="121"/>
        <v>0.010613</v>
      </c>
      <c r="D1389" s="151">
        <f t="shared" si="122"/>
        <v>1.010613</v>
      </c>
      <c r="E1389" s="153">
        <f t="shared" si="123"/>
        <v>0.0363645574120546</v>
      </c>
      <c r="F1389" s="153">
        <f t="shared" si="124"/>
        <v>0.0160848263121407</v>
      </c>
      <c r="G1389" s="153">
        <f t="shared" si="125"/>
        <v>0.00711299615143157</v>
      </c>
    </row>
    <row r="1390" spans="1:7">
      <c r="A1390" s="150">
        <v>43753</v>
      </c>
      <c r="B1390" s="151">
        <v>-0.4298</v>
      </c>
      <c r="C1390" s="152">
        <f t="shared" si="121"/>
        <v>-0.004298</v>
      </c>
      <c r="D1390" s="151">
        <f t="shared" si="122"/>
        <v>0.995702</v>
      </c>
      <c r="E1390" s="153">
        <f t="shared" si="123"/>
        <v>0.0256853779853046</v>
      </c>
      <c r="F1390" s="153">
        <f t="shared" si="124"/>
        <v>0.00901655640714938</v>
      </c>
      <c r="G1390" s="153">
        <f t="shared" si="125"/>
        <v>-0.00310324772496395</v>
      </c>
    </row>
    <row r="1391" spans="1:7">
      <c r="A1391" s="150">
        <v>43754</v>
      </c>
      <c r="B1391" s="151">
        <v>-0.3446</v>
      </c>
      <c r="C1391" s="152">
        <f t="shared" si="121"/>
        <v>-0.003446</v>
      </c>
      <c r="D1391" s="151">
        <f t="shared" si="122"/>
        <v>0.996554</v>
      </c>
      <c r="E1391" s="153">
        <f t="shared" si="123"/>
        <v>0.0206719125714512</v>
      </c>
      <c r="F1391" s="153">
        <f t="shared" si="124"/>
        <v>0.0133565175299966</v>
      </c>
      <c r="G1391" s="153">
        <f t="shared" si="125"/>
        <v>-0.012650248892658</v>
      </c>
    </row>
    <row r="1392" spans="1:7">
      <c r="A1392" s="150">
        <v>43755</v>
      </c>
      <c r="B1392" s="151">
        <v>0.0647</v>
      </c>
      <c r="C1392" s="152">
        <f t="shared" si="121"/>
        <v>0.000647</v>
      </c>
      <c r="D1392" s="151">
        <f t="shared" si="122"/>
        <v>1.000647</v>
      </c>
      <c r="E1392" s="153">
        <f t="shared" si="123"/>
        <v>0.0130556228601177</v>
      </c>
      <c r="F1392" s="153">
        <f t="shared" si="124"/>
        <v>0.0218909383313737</v>
      </c>
      <c r="G1392" s="153">
        <f t="shared" si="125"/>
        <v>-0.00859704181570475</v>
      </c>
    </row>
    <row r="1393" spans="1:7">
      <c r="A1393" s="150">
        <v>43756</v>
      </c>
      <c r="B1393" s="151">
        <v>-1.4227</v>
      </c>
      <c r="C1393" s="152">
        <f t="shared" si="121"/>
        <v>-0.014227</v>
      </c>
      <c r="D1393" s="151">
        <f t="shared" si="122"/>
        <v>0.985773</v>
      </c>
      <c r="E1393" s="153">
        <f t="shared" si="123"/>
        <v>-0.0108254978211688</v>
      </c>
      <c r="F1393" s="153">
        <f t="shared" si="124"/>
        <v>0.00434148019411129</v>
      </c>
      <c r="G1393" s="153">
        <f t="shared" si="125"/>
        <v>-0.0154495329615875</v>
      </c>
    </row>
    <row r="1394" spans="1:7">
      <c r="A1394" s="150">
        <v>43759</v>
      </c>
      <c r="B1394" s="151">
        <v>0.2962</v>
      </c>
      <c r="C1394" s="152">
        <f t="shared" si="121"/>
        <v>0.002962</v>
      </c>
      <c r="D1394" s="151">
        <f t="shared" si="122"/>
        <v>1.002962</v>
      </c>
      <c r="E1394" s="153">
        <f t="shared" si="123"/>
        <v>-0.0183141944005422</v>
      </c>
      <c r="F1394" s="153">
        <f t="shared" si="124"/>
        <v>0.0173843754377783</v>
      </c>
      <c r="G1394" s="153">
        <f t="shared" si="125"/>
        <v>-0.0230433936493404</v>
      </c>
    </row>
    <row r="1395" spans="1:7">
      <c r="A1395" s="150">
        <v>43760</v>
      </c>
      <c r="B1395" s="151">
        <v>0.3876</v>
      </c>
      <c r="C1395" s="152">
        <f t="shared" si="121"/>
        <v>0.003876</v>
      </c>
      <c r="D1395" s="151">
        <f t="shared" si="122"/>
        <v>1.003876</v>
      </c>
      <c r="E1395" s="153">
        <f t="shared" si="123"/>
        <v>-0.0102552573139741</v>
      </c>
      <c r="F1395" s="153">
        <f t="shared" si="124"/>
        <v>0.0151667105108844</v>
      </c>
      <c r="G1395" s="153">
        <f t="shared" si="125"/>
        <v>-0.0156223876985082</v>
      </c>
    </row>
    <row r="1396" spans="1:7">
      <c r="A1396" s="150">
        <v>43761</v>
      </c>
      <c r="B1396" s="151">
        <v>-0.6365</v>
      </c>
      <c r="C1396" s="152">
        <f t="shared" si="121"/>
        <v>-0.006365</v>
      </c>
      <c r="D1396" s="151">
        <f t="shared" si="122"/>
        <v>0.993635</v>
      </c>
      <c r="E1396" s="153">
        <f t="shared" si="123"/>
        <v>-0.0131543123615687</v>
      </c>
      <c r="F1396" s="153">
        <f t="shared" si="124"/>
        <v>0.00724567541480647</v>
      </c>
      <c r="G1396" s="153">
        <f t="shared" si="125"/>
        <v>-0.00517387751697018</v>
      </c>
    </row>
    <row r="1397" spans="1:7">
      <c r="A1397" s="150">
        <v>43762</v>
      </c>
      <c r="B1397" s="151">
        <v>-0.0108</v>
      </c>
      <c r="C1397" s="152">
        <f t="shared" si="121"/>
        <v>-0.000108</v>
      </c>
      <c r="D1397" s="151">
        <f t="shared" si="122"/>
        <v>0.999892</v>
      </c>
      <c r="E1397" s="153">
        <f t="shared" si="123"/>
        <v>-0.0138988991081107</v>
      </c>
      <c r="F1397" s="153">
        <f t="shared" si="124"/>
        <v>-0.00102473503291933</v>
      </c>
      <c r="G1397" s="153">
        <f t="shared" si="125"/>
        <v>-0.0100804487227903</v>
      </c>
    </row>
    <row r="1398" spans="1:7">
      <c r="A1398" s="150">
        <v>43763</v>
      </c>
      <c r="B1398" s="151">
        <v>0.6749</v>
      </c>
      <c r="C1398" s="152">
        <f t="shared" si="121"/>
        <v>0.006749</v>
      </c>
      <c r="D1398" s="151">
        <f t="shared" si="122"/>
        <v>1.006749</v>
      </c>
      <c r="E1398" s="153">
        <f t="shared" si="123"/>
        <v>0.00708408246300962</v>
      </c>
      <c r="F1398" s="153">
        <f t="shared" si="124"/>
        <v>-0.00381810407742733</v>
      </c>
      <c r="G1398" s="153">
        <f t="shared" si="125"/>
        <v>-0.00703077014480047</v>
      </c>
    </row>
    <row r="1399" spans="1:7">
      <c r="A1399" s="150">
        <v>43766</v>
      </c>
      <c r="B1399" s="151">
        <v>0.7645</v>
      </c>
      <c r="C1399" s="152">
        <f t="shared" si="121"/>
        <v>0.007645</v>
      </c>
      <c r="D1399" s="151">
        <f t="shared" si="122"/>
        <v>1.007645</v>
      </c>
      <c r="E1399" s="153">
        <f t="shared" si="123"/>
        <v>0.0117863291664484</v>
      </c>
      <c r="F1399" s="153">
        <f t="shared" si="124"/>
        <v>-0.00674372235771692</v>
      </c>
      <c r="G1399" s="153">
        <f t="shared" si="125"/>
        <v>-0.00230390586880858</v>
      </c>
    </row>
    <row r="1400" spans="1:7">
      <c r="A1400" s="150">
        <v>43767</v>
      </c>
      <c r="B1400" s="151">
        <v>-0.4166</v>
      </c>
      <c r="C1400" s="152">
        <f t="shared" si="121"/>
        <v>-0.004166</v>
      </c>
      <c r="D1400" s="151">
        <f t="shared" si="122"/>
        <v>0.995834</v>
      </c>
      <c r="E1400" s="153">
        <f t="shared" si="123"/>
        <v>0.00368095991849682</v>
      </c>
      <c r="F1400" s="153">
        <f t="shared" si="124"/>
        <v>-0.00661204658660386</v>
      </c>
      <c r="G1400" s="153">
        <f t="shared" si="125"/>
        <v>0.00502816920522586</v>
      </c>
    </row>
    <row r="1401" spans="1:7">
      <c r="A1401" s="150">
        <v>43768</v>
      </c>
      <c r="B1401" s="151">
        <v>-0.4859</v>
      </c>
      <c r="C1401" s="152">
        <f t="shared" si="121"/>
        <v>-0.004859</v>
      </c>
      <c r="D1401" s="151">
        <f t="shared" si="122"/>
        <v>0.995141</v>
      </c>
      <c r="E1401" s="153">
        <f t="shared" si="123"/>
        <v>0.00520218604845124</v>
      </c>
      <c r="F1401" s="153">
        <f t="shared" si="124"/>
        <v>-0.00802055749336172</v>
      </c>
      <c r="G1401" s="153">
        <f t="shared" si="125"/>
        <v>-0.00252550190035494</v>
      </c>
    </row>
    <row r="1402" spans="1:7">
      <c r="A1402" s="150">
        <v>43769</v>
      </c>
      <c r="B1402" s="151">
        <v>-0.115</v>
      </c>
      <c r="C1402" s="152">
        <f t="shared" si="121"/>
        <v>-0.00115</v>
      </c>
      <c r="D1402" s="151">
        <f t="shared" si="122"/>
        <v>0.99885</v>
      </c>
      <c r="E1402" s="153">
        <f t="shared" si="123"/>
        <v>0.00415465223693734</v>
      </c>
      <c r="F1402" s="153">
        <f t="shared" si="124"/>
        <v>-0.009801991963444</v>
      </c>
      <c r="G1402" s="153">
        <f t="shared" si="125"/>
        <v>0.0040728201615563</v>
      </c>
    </row>
    <row r="1403" spans="1:7">
      <c r="A1403" s="150">
        <v>43770</v>
      </c>
      <c r="B1403" s="151">
        <v>1.6887</v>
      </c>
      <c r="C1403" s="152">
        <f t="shared" si="121"/>
        <v>0.016887</v>
      </c>
      <c r="D1403" s="151">
        <f t="shared" si="122"/>
        <v>1.016887</v>
      </c>
      <c r="E1403" s="153">
        <f t="shared" si="123"/>
        <v>0.014266527058147</v>
      </c>
      <c r="F1403" s="153">
        <f t="shared" si="124"/>
        <v>0.0214516747752973</v>
      </c>
      <c r="G1403" s="153">
        <f t="shared" si="125"/>
        <v>0.028961894078974</v>
      </c>
    </row>
    <row r="1404" spans="1:7">
      <c r="A1404" s="150">
        <v>43773</v>
      </c>
      <c r="B1404" s="151">
        <v>0.6511</v>
      </c>
      <c r="C1404" s="152">
        <f t="shared" si="121"/>
        <v>0.006511</v>
      </c>
      <c r="D1404" s="151">
        <f t="shared" si="122"/>
        <v>1.006511</v>
      </c>
      <c r="E1404" s="153">
        <f t="shared" si="123"/>
        <v>0.0131250752157981</v>
      </c>
      <c r="F1404" s="153">
        <f t="shared" si="124"/>
        <v>0.0250661008390742</v>
      </c>
      <c r="G1404" s="153">
        <f t="shared" si="125"/>
        <v>0.0325658326051719</v>
      </c>
    </row>
    <row r="1405" spans="1:7">
      <c r="A1405" s="150">
        <v>43774</v>
      </c>
      <c r="B1405" s="151">
        <v>0.6207</v>
      </c>
      <c r="C1405" s="152">
        <f t="shared" si="121"/>
        <v>0.006207</v>
      </c>
      <c r="D1405" s="151">
        <f t="shared" si="122"/>
        <v>1.006207</v>
      </c>
      <c r="E1405" s="153">
        <f t="shared" si="123"/>
        <v>0.023678185880039</v>
      </c>
      <c r="F1405" s="153">
        <f t="shared" si="124"/>
        <v>0.0274463042517028</v>
      </c>
      <c r="G1405" s="153">
        <f t="shared" si="125"/>
        <v>0.0493594296439084</v>
      </c>
    </row>
    <row r="1406" spans="1:7">
      <c r="A1406" s="150">
        <v>43775</v>
      </c>
      <c r="B1406" s="151">
        <v>-0.448</v>
      </c>
      <c r="C1406" s="152">
        <f t="shared" si="121"/>
        <v>-0.00448</v>
      </c>
      <c r="D1406" s="151">
        <f t="shared" si="122"/>
        <v>0.99552</v>
      </c>
      <c r="E1406" s="153">
        <f t="shared" si="123"/>
        <v>0.0240680542830574</v>
      </c>
      <c r="F1406" s="153">
        <f t="shared" si="124"/>
        <v>0.0293954468277136</v>
      </c>
      <c r="G1406" s="153">
        <f t="shared" si="125"/>
        <v>0.0383565137173527</v>
      </c>
    </row>
    <row r="1407" spans="1:7">
      <c r="A1407" s="150">
        <v>43776</v>
      </c>
      <c r="B1407" s="151">
        <v>0.1755</v>
      </c>
      <c r="C1407" s="152">
        <f t="shared" si="121"/>
        <v>0.001755</v>
      </c>
      <c r="D1407" s="151">
        <f t="shared" si="122"/>
        <v>1.001755</v>
      </c>
      <c r="E1407" s="153">
        <f t="shared" si="123"/>
        <v>0.0270463970749606</v>
      </c>
      <c r="F1407" s="153">
        <f t="shared" si="124"/>
        <v>0.0313134176860064</v>
      </c>
      <c r="G1407" s="153">
        <f t="shared" si="125"/>
        <v>0.0386737910756578</v>
      </c>
    </row>
    <row r="1408" spans="1:7">
      <c r="A1408" s="150">
        <v>43777</v>
      </c>
      <c r="B1408" s="151">
        <v>-0.4726</v>
      </c>
      <c r="C1408" s="152">
        <f t="shared" si="121"/>
        <v>-0.004726</v>
      </c>
      <c r="D1408" s="151">
        <f t="shared" si="122"/>
        <v>0.995274</v>
      </c>
      <c r="E1408" s="153">
        <f t="shared" si="123"/>
        <v>0.00521746841328885</v>
      </c>
      <c r="F1408" s="153">
        <f t="shared" si="124"/>
        <v>0.019558430625729</v>
      </c>
      <c r="G1408" s="153">
        <f t="shared" si="125"/>
        <v>0.0253876020304453</v>
      </c>
    </row>
    <row r="1409" spans="1:7">
      <c r="A1409" s="150">
        <v>43780</v>
      </c>
      <c r="B1409" s="151">
        <v>-1.7627</v>
      </c>
      <c r="C1409" s="152">
        <f t="shared" si="121"/>
        <v>-0.017627</v>
      </c>
      <c r="D1409" s="151">
        <f t="shared" si="122"/>
        <v>0.982373</v>
      </c>
      <c r="E1409" s="153">
        <f t="shared" si="123"/>
        <v>-0.0188895103008633</v>
      </c>
      <c r="F1409" s="153">
        <f t="shared" si="124"/>
        <v>-0.00601236132855332</v>
      </c>
      <c r="G1409" s="153">
        <f t="shared" si="125"/>
        <v>-0.00223748799545231</v>
      </c>
    </row>
    <row r="1410" spans="1:7">
      <c r="A1410" s="150">
        <v>43781</v>
      </c>
      <c r="B1410" s="151">
        <v>0.0182</v>
      </c>
      <c r="C1410" s="152">
        <f t="shared" si="121"/>
        <v>0.000182</v>
      </c>
      <c r="D1410" s="151">
        <f t="shared" si="122"/>
        <v>1.000182</v>
      </c>
      <c r="E1410" s="153">
        <f t="shared" si="123"/>
        <v>-0.024764236575315</v>
      </c>
      <c r="F1410" s="153">
        <f t="shared" si="124"/>
        <v>-0.00167242289208369</v>
      </c>
      <c r="G1410" s="153">
        <f t="shared" si="125"/>
        <v>-0.0125358522186707</v>
      </c>
    </row>
    <row r="1411" spans="1:7">
      <c r="A1411" s="150">
        <v>43782</v>
      </c>
      <c r="B1411" s="151">
        <v>-0.095</v>
      </c>
      <c r="C1411" s="152">
        <f t="shared" ref="C1411:C1444" si="126">B1411/100</f>
        <v>-0.00095</v>
      </c>
      <c r="D1411" s="151">
        <f t="shared" ref="D1411:D1444" si="127">C1411+1</f>
        <v>0.99905</v>
      </c>
      <c r="E1411" s="153">
        <f t="shared" si="123"/>
        <v>-0.0213061621570322</v>
      </c>
      <c r="F1411" s="153">
        <f t="shared" si="124"/>
        <v>0.00224909425866637</v>
      </c>
      <c r="G1411" s="153">
        <f t="shared" si="125"/>
        <v>-0.00921555159983944</v>
      </c>
    </row>
    <row r="1412" spans="1:7">
      <c r="A1412" s="150">
        <v>43783</v>
      </c>
      <c r="B1412" s="151">
        <v>0.1507</v>
      </c>
      <c r="C1412" s="152">
        <f t="shared" si="126"/>
        <v>0.001507</v>
      </c>
      <c r="D1412" s="151">
        <f t="shared" si="127"/>
        <v>1.001507</v>
      </c>
      <c r="E1412" s="153">
        <f t="shared" si="123"/>
        <v>-0.021548453008373</v>
      </c>
      <c r="F1412" s="153">
        <f t="shared" si="124"/>
        <v>0.00491513605017224</v>
      </c>
      <c r="G1412" s="153">
        <f t="shared" si="125"/>
        <v>-0.00429122700435736</v>
      </c>
    </row>
    <row r="1413" spans="1:7">
      <c r="A1413" s="150">
        <v>43784</v>
      </c>
      <c r="B1413" s="151">
        <v>-0.7365</v>
      </c>
      <c r="C1413" s="152">
        <f t="shared" si="126"/>
        <v>-0.007365</v>
      </c>
      <c r="D1413" s="151">
        <f t="shared" si="127"/>
        <v>0.992635</v>
      </c>
      <c r="E1413" s="153">
        <f t="shared" si="123"/>
        <v>-0.024142847750435</v>
      </c>
      <c r="F1413" s="153">
        <f t="shared" si="124"/>
        <v>-0.0190513438826908</v>
      </c>
      <c r="G1413" s="153">
        <f t="shared" si="125"/>
        <v>-0.0122636875116502</v>
      </c>
    </row>
    <row r="1414" spans="1:7">
      <c r="A1414" s="150">
        <v>43787</v>
      </c>
      <c r="B1414" s="151">
        <v>0.7954</v>
      </c>
      <c r="C1414" s="152">
        <f t="shared" si="126"/>
        <v>0.007954</v>
      </c>
      <c r="D1414" s="151">
        <f t="shared" si="127"/>
        <v>1.007954</v>
      </c>
      <c r="E1414" s="153">
        <f t="shared" si="123"/>
        <v>0.00126847952718379</v>
      </c>
      <c r="F1414" s="153">
        <f t="shared" si="124"/>
        <v>-0.0176449917307745</v>
      </c>
      <c r="G1414" s="153">
        <f t="shared" si="125"/>
        <v>0.00996148922508722</v>
      </c>
    </row>
    <row r="1415" spans="1:7">
      <c r="A1415" s="150">
        <v>43788</v>
      </c>
      <c r="B1415" s="151">
        <v>1.0008</v>
      </c>
      <c r="C1415" s="152">
        <f t="shared" si="126"/>
        <v>0.010008</v>
      </c>
      <c r="D1415" s="151">
        <f t="shared" si="127"/>
        <v>1.010008</v>
      </c>
      <c r="E1415" s="153">
        <f t="shared" ref="E1415:E1444" si="128">PRODUCT(D1411:D1415)-1</f>
        <v>0.0111051533323854</v>
      </c>
      <c r="F1415" s="153">
        <f t="shared" si="124"/>
        <v>-0.0139340938872579</v>
      </c>
      <c r="G1415" s="153">
        <f t="shared" si="125"/>
        <v>0.017056661976478</v>
      </c>
    </row>
    <row r="1416" spans="1:7">
      <c r="A1416" s="150">
        <v>43789</v>
      </c>
      <c r="B1416" s="151">
        <v>-0.9925</v>
      </c>
      <c r="C1416" s="152">
        <f t="shared" si="126"/>
        <v>-0.009925</v>
      </c>
      <c r="D1416" s="151">
        <f t="shared" si="127"/>
        <v>0.990075</v>
      </c>
      <c r="E1416" s="153">
        <f t="shared" si="128"/>
        <v>0.00202185544823741</v>
      </c>
      <c r="F1416" s="153">
        <f t="shared" si="124"/>
        <v>-0.0193273846888331</v>
      </c>
      <c r="G1416" s="153">
        <f t="shared" si="125"/>
        <v>0.00307445800712558</v>
      </c>
    </row>
    <row r="1417" spans="1:7">
      <c r="A1417" s="150">
        <v>43790</v>
      </c>
      <c r="B1417" s="151">
        <v>-0.4674</v>
      </c>
      <c r="C1417" s="152">
        <f t="shared" si="126"/>
        <v>-0.004674</v>
      </c>
      <c r="D1417" s="151">
        <f t="shared" si="127"/>
        <v>0.995326</v>
      </c>
      <c r="E1417" s="153">
        <f t="shared" si="128"/>
        <v>-0.00416232208474565</v>
      </c>
      <c r="F1417" s="153">
        <f t="shared" si="124"/>
        <v>-0.02562108349127</v>
      </c>
      <c r="G1417" s="153">
        <f t="shared" si="125"/>
        <v>0.00478152238035134</v>
      </c>
    </row>
    <row r="1418" spans="1:7">
      <c r="A1418" s="150">
        <v>43791</v>
      </c>
      <c r="B1418" s="151">
        <v>-1.0182</v>
      </c>
      <c r="C1418" s="152">
        <f t="shared" si="126"/>
        <v>-0.010182</v>
      </c>
      <c r="D1418" s="151">
        <f t="shared" si="127"/>
        <v>0.989818</v>
      </c>
      <c r="E1418" s="153">
        <f t="shared" si="128"/>
        <v>-0.0069884109680588</v>
      </c>
      <c r="F1418" s="153">
        <f t="shared" si="124"/>
        <v>-0.0309625385764744</v>
      </c>
      <c r="G1418" s="153">
        <f t="shared" si="125"/>
        <v>-0.00534173998844389</v>
      </c>
    </row>
    <row r="1419" spans="1:7">
      <c r="A1419" s="150">
        <v>43794</v>
      </c>
      <c r="B1419" s="151">
        <v>0.7328</v>
      </c>
      <c r="C1419" s="152">
        <f t="shared" si="126"/>
        <v>0.007328</v>
      </c>
      <c r="D1419" s="151">
        <f t="shared" si="127"/>
        <v>1.007328</v>
      </c>
      <c r="E1419" s="153">
        <f t="shared" si="128"/>
        <v>-0.00760513083298708</v>
      </c>
      <c r="F1419" s="153">
        <f t="shared" si="124"/>
        <v>-0.00634629825856659</v>
      </c>
      <c r="G1419" s="153">
        <f t="shared" si="125"/>
        <v>-0.0047696935969932</v>
      </c>
    </row>
    <row r="1420" spans="1:7">
      <c r="A1420" s="150">
        <v>43795</v>
      </c>
      <c r="B1420" s="151">
        <v>0.3467</v>
      </c>
      <c r="C1420" s="152">
        <f t="shared" si="126"/>
        <v>0.003467</v>
      </c>
      <c r="D1420" s="151">
        <f t="shared" si="127"/>
        <v>1.003467</v>
      </c>
      <c r="E1420" s="153">
        <f t="shared" si="128"/>
        <v>-0.0140320649159066</v>
      </c>
      <c r="F1420" s="153">
        <f t="shared" ref="F1420:F1444" si="129">PRODUCT(D1411:D1420)-1</f>
        <v>-0.0030827398159825</v>
      </c>
      <c r="G1420" s="153">
        <f t="shared" si="125"/>
        <v>-0.00889621853400113</v>
      </c>
    </row>
    <row r="1421" spans="1:7">
      <c r="A1421" s="150">
        <v>43796</v>
      </c>
      <c r="B1421" s="151">
        <v>-0.412</v>
      </c>
      <c r="C1421" s="152">
        <f t="shared" si="126"/>
        <v>-0.00412</v>
      </c>
      <c r="D1421" s="151">
        <f t="shared" si="127"/>
        <v>0.99588</v>
      </c>
      <c r="E1421" s="153">
        <f t="shared" si="128"/>
        <v>-0.00825114542681415</v>
      </c>
      <c r="F1421" s="153">
        <f t="shared" si="129"/>
        <v>-0.00624597260191229</v>
      </c>
      <c r="G1421" s="153">
        <f t="shared" si="125"/>
        <v>-0.00885043703432609</v>
      </c>
    </row>
    <row r="1422" spans="1:7">
      <c r="A1422" s="150">
        <v>43797</v>
      </c>
      <c r="B1422" s="151">
        <v>-0.3436</v>
      </c>
      <c r="C1422" s="152">
        <f t="shared" si="126"/>
        <v>-0.003436</v>
      </c>
      <c r="D1422" s="151">
        <f t="shared" si="127"/>
        <v>0.996564</v>
      </c>
      <c r="E1422" s="153">
        <f t="shared" si="128"/>
        <v>-0.00701759472889074</v>
      </c>
      <c r="F1422" s="153">
        <f t="shared" si="129"/>
        <v>-0.0111507073241145</v>
      </c>
      <c r="G1422" s="153">
        <f t="shared" si="125"/>
        <v>-0.00743314458220135</v>
      </c>
    </row>
    <row r="1423" spans="1:7">
      <c r="A1423" s="150">
        <v>43798</v>
      </c>
      <c r="B1423" s="151">
        <v>-0.8708</v>
      </c>
      <c r="C1423" s="152">
        <f t="shared" si="126"/>
        <v>-0.008708</v>
      </c>
      <c r="D1423" s="151">
        <f t="shared" si="127"/>
        <v>0.991292</v>
      </c>
      <c r="E1423" s="153">
        <f t="shared" si="128"/>
        <v>-0.0055388824147381</v>
      </c>
      <c r="F1423" s="153">
        <f t="shared" si="129"/>
        <v>-0.0124885853961793</v>
      </c>
      <c r="G1423" s="153">
        <f t="shared" si="125"/>
        <v>-0.0149436019013653</v>
      </c>
    </row>
    <row r="1424" spans="1:7">
      <c r="A1424" s="150">
        <v>43801</v>
      </c>
      <c r="B1424" s="151">
        <v>0.193</v>
      </c>
      <c r="C1424" s="152">
        <f t="shared" si="126"/>
        <v>0.00193</v>
      </c>
      <c r="D1424" s="151">
        <f t="shared" si="127"/>
        <v>1.00193</v>
      </c>
      <c r="E1424" s="153">
        <f t="shared" si="128"/>
        <v>-0.0108679322502687</v>
      </c>
      <c r="F1424" s="153">
        <f t="shared" si="129"/>
        <v>-0.0183904110366084</v>
      </c>
      <c r="G1424" s="153">
        <f t="shared" si="125"/>
        <v>-0.0294324178134205</v>
      </c>
    </row>
    <row r="1425" spans="1:7">
      <c r="A1425" s="150">
        <v>43802</v>
      </c>
      <c r="B1425" s="151">
        <v>0.3918</v>
      </c>
      <c r="C1425" s="152">
        <f t="shared" si="126"/>
        <v>0.003918</v>
      </c>
      <c r="D1425" s="151">
        <f t="shared" si="127"/>
        <v>1.003918</v>
      </c>
      <c r="E1425" s="153">
        <f t="shared" si="128"/>
        <v>-0.0104233749678119</v>
      </c>
      <c r="F1425" s="153">
        <f t="shared" si="129"/>
        <v>-0.0243091784095273</v>
      </c>
      <c r="G1425" s="153">
        <f t="shared" si="125"/>
        <v>-0.0319328194390457</v>
      </c>
    </row>
    <row r="1426" spans="1:7">
      <c r="A1426" s="150">
        <v>43803</v>
      </c>
      <c r="B1426" s="151">
        <v>-0.0329</v>
      </c>
      <c r="C1426" s="152">
        <f t="shared" si="126"/>
        <v>-0.000329</v>
      </c>
      <c r="D1426" s="151">
        <f t="shared" si="127"/>
        <v>0.999671</v>
      </c>
      <c r="E1426" s="153">
        <f t="shared" si="128"/>
        <v>-0.00665636992152419</v>
      </c>
      <c r="F1426" s="153">
        <f t="shared" si="129"/>
        <v>-0.0148525926721012</v>
      </c>
      <c r="G1426" s="153">
        <f t="shared" si="125"/>
        <v>-0.0382210753268962</v>
      </c>
    </row>
    <row r="1427" spans="1:7">
      <c r="A1427" s="150">
        <v>43804</v>
      </c>
      <c r="B1427" s="151">
        <v>0.7674</v>
      </c>
      <c r="C1427" s="152">
        <f t="shared" si="126"/>
        <v>0.007674</v>
      </c>
      <c r="D1427" s="151">
        <f t="shared" si="127"/>
        <v>1.007674</v>
      </c>
      <c r="E1427" s="153">
        <f t="shared" si="128"/>
        <v>0.00441772841051646</v>
      </c>
      <c r="F1427" s="153">
        <f t="shared" si="129"/>
        <v>-0.00263086814598157</v>
      </c>
      <c r="G1427" s="153">
        <f t="shared" si="125"/>
        <v>-0.026479009822962</v>
      </c>
    </row>
    <row r="1428" spans="1:7">
      <c r="A1428" s="150">
        <v>43805</v>
      </c>
      <c r="B1428" s="151">
        <v>0.5934</v>
      </c>
      <c r="C1428" s="152">
        <f t="shared" si="126"/>
        <v>0.005934</v>
      </c>
      <c r="D1428" s="151">
        <f t="shared" si="127"/>
        <v>1.005934</v>
      </c>
      <c r="E1428" s="153">
        <f t="shared" si="128"/>
        <v>0.0192536035909747</v>
      </c>
      <c r="F1428" s="153">
        <f t="shared" si="129"/>
        <v>0.0136080777298864</v>
      </c>
      <c r="G1428" s="153">
        <f t="shared" si="125"/>
        <v>-0.0224177930404651</v>
      </c>
    </row>
    <row r="1429" spans="1:7">
      <c r="A1429" s="150">
        <v>43808</v>
      </c>
      <c r="B1429" s="151">
        <v>-0.1778</v>
      </c>
      <c r="C1429" s="152">
        <f t="shared" si="126"/>
        <v>-0.001778</v>
      </c>
      <c r="D1429" s="151">
        <f t="shared" si="127"/>
        <v>0.998222</v>
      </c>
      <c r="E1429" s="153">
        <f t="shared" si="128"/>
        <v>0.0154814914053778</v>
      </c>
      <c r="F1429" s="153">
        <f t="shared" si="129"/>
        <v>0.00444530735538251</v>
      </c>
      <c r="G1429" s="153">
        <f t="shared" si="125"/>
        <v>-0.019522196103223</v>
      </c>
    </row>
    <row r="1430" spans="1:7">
      <c r="A1430" s="150">
        <v>43809</v>
      </c>
      <c r="B1430" s="151">
        <v>0.1268</v>
      </c>
      <c r="C1430" s="152">
        <f t="shared" si="126"/>
        <v>0.001268</v>
      </c>
      <c r="D1430" s="151">
        <f t="shared" si="127"/>
        <v>1.001268</v>
      </c>
      <c r="E1430" s="153">
        <f t="shared" si="128"/>
        <v>0.0128009677448553</v>
      </c>
      <c r="F1430" s="153">
        <f t="shared" si="129"/>
        <v>0.00224416349028789</v>
      </c>
      <c r="G1430" s="153">
        <f t="shared" si="125"/>
        <v>-0.000663648377838055</v>
      </c>
    </row>
    <row r="1431" spans="1:7">
      <c r="A1431" s="150">
        <v>43810</v>
      </c>
      <c r="B1431" s="151">
        <v>0.0606</v>
      </c>
      <c r="C1431" s="152">
        <f t="shared" si="126"/>
        <v>0.000606</v>
      </c>
      <c r="D1431" s="151">
        <f t="shared" si="127"/>
        <v>1.000606</v>
      </c>
      <c r="E1431" s="153">
        <f t="shared" si="128"/>
        <v>0.0137482483050013</v>
      </c>
      <c r="F1431" s="153">
        <f t="shared" si="129"/>
        <v>0.0070003649569863</v>
      </c>
      <c r="G1431" s="153">
        <f t="shared" ref="G1431:G1444" si="130">PRODUCT(D1411:D1431)-1</f>
        <v>-0.000240006867505138</v>
      </c>
    </row>
    <row r="1432" spans="1:7">
      <c r="A1432" s="150">
        <v>43811</v>
      </c>
      <c r="B1432" s="151">
        <v>-0.3004</v>
      </c>
      <c r="C1432" s="152">
        <f t="shared" si="126"/>
        <v>-0.003004</v>
      </c>
      <c r="D1432" s="151">
        <f t="shared" si="127"/>
        <v>0.996996</v>
      </c>
      <c r="E1432" s="153">
        <f t="shared" si="128"/>
        <v>0.00300588143297653</v>
      </c>
      <c r="F1432" s="153">
        <f t="shared" si="129"/>
        <v>0.00743688901129813</v>
      </c>
      <c r="G1432" s="153">
        <f t="shared" si="130"/>
        <v>-0.00229546658012614</v>
      </c>
    </row>
    <row r="1433" spans="1:7">
      <c r="A1433" s="150">
        <v>43812</v>
      </c>
      <c r="B1433" s="151">
        <v>1.984</v>
      </c>
      <c r="C1433" s="152">
        <f t="shared" si="126"/>
        <v>0.01984</v>
      </c>
      <c r="D1433" s="151">
        <f t="shared" si="127"/>
        <v>1.01984</v>
      </c>
      <c r="E1433" s="153">
        <f t="shared" si="128"/>
        <v>0.0168714032139352</v>
      </c>
      <c r="F1433" s="153">
        <f t="shared" si="129"/>
        <v>0.0364498421144146</v>
      </c>
      <c r="G1433" s="153">
        <f t="shared" si="130"/>
        <v>0.0159679276958866</v>
      </c>
    </row>
    <row r="1434" spans="1:7">
      <c r="A1434" s="150">
        <v>43815</v>
      </c>
      <c r="B1434" s="151">
        <v>0.487</v>
      </c>
      <c r="C1434" s="152">
        <f t="shared" si="126"/>
        <v>0.00487</v>
      </c>
      <c r="D1434" s="151">
        <f t="shared" si="127"/>
        <v>1.00487</v>
      </c>
      <c r="E1434" s="153">
        <f t="shared" si="128"/>
        <v>0.0236436052777707</v>
      </c>
      <c r="F1434" s="153">
        <f t="shared" si="129"/>
        <v>0.0394911349550486</v>
      </c>
      <c r="G1434" s="153">
        <f t="shared" si="130"/>
        <v>0.0284905242146061</v>
      </c>
    </row>
    <row r="1435" spans="1:7">
      <c r="A1435" s="150">
        <v>43816</v>
      </c>
      <c r="B1435" s="151">
        <v>1.3606</v>
      </c>
      <c r="C1435" s="152">
        <f t="shared" si="126"/>
        <v>0.013606</v>
      </c>
      <c r="D1435" s="151">
        <f t="shared" si="127"/>
        <v>1.013606</v>
      </c>
      <c r="E1435" s="153">
        <f t="shared" si="128"/>
        <v>0.0362573258819616</v>
      </c>
      <c r="F1435" s="153">
        <f t="shared" si="129"/>
        <v>0.0495224224859467</v>
      </c>
      <c r="G1435" s="153">
        <f t="shared" si="130"/>
        <v>0.0342576806948236</v>
      </c>
    </row>
    <row r="1436" spans="1:7">
      <c r="A1436" s="150">
        <v>43817</v>
      </c>
      <c r="B1436" s="151">
        <v>-0.2231</v>
      </c>
      <c r="C1436" s="152">
        <f t="shared" si="126"/>
        <v>-0.002231</v>
      </c>
      <c r="D1436" s="151">
        <f t="shared" si="127"/>
        <v>0.997769</v>
      </c>
      <c r="E1436" s="153">
        <f t="shared" si="128"/>
        <v>0.0333192443258574</v>
      </c>
      <c r="F1436" s="153">
        <f t="shared" si="129"/>
        <v>0.0475255738751859</v>
      </c>
      <c r="G1436" s="153">
        <f t="shared" si="130"/>
        <v>0.0217248297134209</v>
      </c>
    </row>
    <row r="1437" spans="1:7">
      <c r="A1437" s="150">
        <v>43818</v>
      </c>
      <c r="B1437" s="151">
        <v>-0.1397</v>
      </c>
      <c r="C1437" s="152">
        <f t="shared" si="126"/>
        <v>-0.001397</v>
      </c>
      <c r="D1437" s="151">
        <f t="shared" si="127"/>
        <v>0.998603</v>
      </c>
      <c r="E1437" s="153">
        <f t="shared" si="128"/>
        <v>0.0349847916556678</v>
      </c>
      <c r="F1437" s="153">
        <f t="shared" si="129"/>
        <v>0.0380958332243186</v>
      </c>
      <c r="G1437" s="153">
        <f t="shared" si="130"/>
        <v>0.0305254451696204</v>
      </c>
    </row>
    <row r="1438" spans="1:7">
      <c r="A1438" s="150">
        <v>43819</v>
      </c>
      <c r="B1438" s="151">
        <v>-0.2458</v>
      </c>
      <c r="C1438" s="152">
        <f t="shared" si="126"/>
        <v>-0.002458</v>
      </c>
      <c r="D1438" s="151">
        <f t="shared" si="127"/>
        <v>0.997542</v>
      </c>
      <c r="E1438" s="153">
        <f t="shared" si="128"/>
        <v>0.0123556626900083</v>
      </c>
      <c r="F1438" s="153">
        <f t="shared" si="129"/>
        <v>0.0294355232711623</v>
      </c>
      <c r="G1438" s="153">
        <f t="shared" si="130"/>
        <v>0.0328198134333804</v>
      </c>
    </row>
    <row r="1439" spans="1:7">
      <c r="A1439" s="150">
        <v>43822</v>
      </c>
      <c r="B1439" s="151">
        <v>-1.2485</v>
      </c>
      <c r="C1439" s="152">
        <f t="shared" si="126"/>
        <v>-0.012485</v>
      </c>
      <c r="D1439" s="151">
        <f t="shared" si="127"/>
        <v>0.987515</v>
      </c>
      <c r="E1439" s="153">
        <f t="shared" si="128"/>
        <v>-0.00512862137259151</v>
      </c>
      <c r="F1439" s="153">
        <f t="shared" si="129"/>
        <v>0.0183937248058264</v>
      </c>
      <c r="G1439" s="153">
        <f t="shared" si="130"/>
        <v>0.0304167615285493</v>
      </c>
    </row>
    <row r="1440" spans="1:7">
      <c r="A1440" s="150">
        <v>43823</v>
      </c>
      <c r="B1440" s="151">
        <v>0.6519</v>
      </c>
      <c r="C1440" s="152">
        <f t="shared" si="126"/>
        <v>0.006519</v>
      </c>
      <c r="D1440" s="151">
        <f t="shared" si="127"/>
        <v>1.006519</v>
      </c>
      <c r="E1440" s="153">
        <f t="shared" si="128"/>
        <v>-0.0120846313610216</v>
      </c>
      <c r="F1440" s="153">
        <f t="shared" si="129"/>
        <v>0.0237345381035203</v>
      </c>
      <c r="G1440" s="153">
        <f t="shared" si="130"/>
        <v>0.0295892186030304</v>
      </c>
    </row>
    <row r="1441" spans="1:7">
      <c r="A1441" s="150">
        <v>43824</v>
      </c>
      <c r="B1441" s="151">
        <v>-0.0524</v>
      </c>
      <c r="C1441" s="152">
        <f t="shared" si="126"/>
        <v>-0.000524</v>
      </c>
      <c r="D1441" s="151">
        <f t="shared" si="127"/>
        <v>0.999476</v>
      </c>
      <c r="E1441" s="153">
        <f t="shared" si="128"/>
        <v>-0.0103944891194138</v>
      </c>
      <c r="F1441" s="153">
        <f t="shared" si="129"/>
        <v>0.0225784186838314</v>
      </c>
      <c r="G1441" s="153">
        <f t="shared" si="130"/>
        <v>0.0254943250276116</v>
      </c>
    </row>
    <row r="1442" spans="1:7">
      <c r="A1442" s="150">
        <v>43825</v>
      </c>
      <c r="B1442" s="151">
        <v>0.88</v>
      </c>
      <c r="C1442" s="152">
        <f t="shared" si="126"/>
        <v>0.0088</v>
      </c>
      <c r="D1442" s="151">
        <f t="shared" si="127"/>
        <v>1.0088</v>
      </c>
      <c r="E1442" s="153">
        <f t="shared" si="128"/>
        <v>-0.00028936486638298</v>
      </c>
      <c r="F1442" s="153">
        <f t="shared" si="129"/>
        <v>0.0346853034197221</v>
      </c>
      <c r="G1442" s="153">
        <f t="shared" si="130"/>
        <v>0.0387985250108995</v>
      </c>
    </row>
    <row r="1443" spans="1:7">
      <c r="A1443" s="150">
        <v>43826</v>
      </c>
      <c r="B1443" s="151">
        <v>-0.0984</v>
      </c>
      <c r="C1443" s="152">
        <f t="shared" si="126"/>
        <v>-0.000984</v>
      </c>
      <c r="D1443" s="151">
        <f t="shared" si="127"/>
        <v>0.999016</v>
      </c>
      <c r="E1443" s="153">
        <f t="shared" si="128"/>
        <v>0.00118783957832891</v>
      </c>
      <c r="F1443" s="153">
        <f t="shared" si="129"/>
        <v>0.0135581788134971</v>
      </c>
      <c r="G1443" s="153">
        <f t="shared" si="130"/>
        <v>0.0413544411219839</v>
      </c>
    </row>
    <row r="1444" spans="1:7">
      <c r="A1444" s="150">
        <v>43829</v>
      </c>
      <c r="B1444" s="151">
        <v>1.482</v>
      </c>
      <c r="C1444" s="152">
        <f t="shared" si="126"/>
        <v>0.01482</v>
      </c>
      <c r="D1444" s="151">
        <f t="shared" si="127"/>
        <v>1.01482</v>
      </c>
      <c r="E1444" s="153">
        <f t="shared" si="128"/>
        <v>0.0288708965037288</v>
      </c>
      <c r="F1444" s="153">
        <f t="shared" si="129"/>
        <v>0.0235942072342823</v>
      </c>
      <c r="G1444" s="153">
        <f t="shared" si="130"/>
        <v>0.0660706572225054</v>
      </c>
    </row>
    <row r="1445" spans="2:4">
      <c r="B1445" s="71"/>
      <c r="C1445" s="71"/>
      <c r="D1445" s="71"/>
    </row>
  </sheetData>
  <sortState ref="N2:N1448">
    <sortCondition ref="N1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82"/>
  <sheetViews>
    <sheetView zoomScale="70" zoomScaleNormal="70" workbookViewId="0">
      <selection activeCell="C19" sqref="C19"/>
    </sheetView>
  </sheetViews>
  <sheetFormatPr defaultColWidth="9" defaultRowHeight="13.5"/>
  <cols>
    <col min="1" max="1" width="21" style="1" customWidth="1"/>
    <col min="2" max="2" width="15.1619047619048" style="119" customWidth="1"/>
    <col min="3" max="3" width="13.6666666666667" style="119" customWidth="1"/>
    <col min="4" max="4" width="14.6666666666667" style="1" customWidth="1"/>
    <col min="5" max="5" width="15.6666666666667" style="1" customWidth="1"/>
    <col min="6" max="6" width="15.1619047619048" style="1" customWidth="1"/>
    <col min="7" max="9" width="13.3333333333333" style="1" customWidth="1"/>
    <col min="10" max="11" width="9" style="1"/>
    <col min="12" max="19" width="10.2857142857143" style="17"/>
    <col min="20" max="20" width="14.4285714285714" style="32"/>
    <col min="21" max="22" width="10.7142857142857" style="32"/>
    <col min="23" max="23" width="10.2857142857143" style="32"/>
    <col min="24" max="16383" width="9" style="1"/>
  </cols>
  <sheetData>
    <row r="1" s="1" customFormat="1" spans="2:23">
      <c r="B1" s="119"/>
      <c r="C1" s="119"/>
      <c r="D1" s="1"/>
      <c r="E1" s="1"/>
      <c r="F1" s="1"/>
      <c r="G1" s="1"/>
      <c r="H1" s="1"/>
      <c r="I1" s="1"/>
      <c r="J1" s="1"/>
      <c r="L1" s="17"/>
      <c r="M1" s="17"/>
      <c r="N1" s="17"/>
      <c r="O1" s="17"/>
      <c r="P1" s="17"/>
      <c r="Q1" s="17"/>
      <c r="R1" s="17"/>
      <c r="S1" s="17"/>
      <c r="T1" s="32"/>
      <c r="U1" s="32"/>
      <c r="V1" s="32"/>
      <c r="W1" s="32"/>
    </row>
    <row r="2" s="1" customFormat="1" spans="1:23">
      <c r="A2" s="3"/>
      <c r="B2" s="7" t="s">
        <v>23</v>
      </c>
      <c r="C2" s="5"/>
      <c r="D2" s="6"/>
      <c r="E2" s="120"/>
      <c r="F2" s="121" t="s">
        <v>24</v>
      </c>
      <c r="G2" s="121"/>
      <c r="H2" s="121"/>
      <c r="I2" s="136"/>
      <c r="J2" s="1"/>
      <c r="L2" s="137" t="s">
        <v>25</v>
      </c>
      <c r="M2" s="137" t="s">
        <v>26</v>
      </c>
      <c r="N2" s="138" t="s">
        <v>27</v>
      </c>
      <c r="O2" s="138" t="s">
        <v>28</v>
      </c>
      <c r="P2" s="138" t="s">
        <v>29</v>
      </c>
      <c r="Q2" s="138" t="s">
        <v>30</v>
      </c>
      <c r="R2" s="138" t="s">
        <v>31</v>
      </c>
      <c r="S2" s="138" t="s">
        <v>32</v>
      </c>
      <c r="T2" s="139" t="s">
        <v>23</v>
      </c>
      <c r="U2" s="139" t="s">
        <v>33</v>
      </c>
      <c r="V2" s="139" t="s">
        <v>34</v>
      </c>
      <c r="W2" s="139" t="s">
        <v>35</v>
      </c>
    </row>
    <row r="3" s="1" customFormat="1" spans="1:23">
      <c r="A3" s="8"/>
      <c r="B3" s="122" t="s">
        <v>36</v>
      </c>
      <c r="C3" s="123" t="s">
        <v>37</v>
      </c>
      <c r="D3" s="124" t="s">
        <v>34</v>
      </c>
      <c r="E3" s="125" t="s">
        <v>35</v>
      </c>
      <c r="F3" s="123" t="s">
        <v>36</v>
      </c>
      <c r="G3" s="123" t="s">
        <v>37</v>
      </c>
      <c r="H3" s="126" t="s">
        <v>34</v>
      </c>
      <c r="I3" s="1"/>
      <c r="J3" s="1"/>
      <c r="L3" s="17" t="s">
        <v>38</v>
      </c>
      <c r="M3" s="17" t="s">
        <v>39</v>
      </c>
      <c r="N3" s="17">
        <v>1</v>
      </c>
      <c r="O3" s="17">
        <v>1</v>
      </c>
      <c r="P3" s="17">
        <v>1</v>
      </c>
      <c r="Q3" s="17">
        <v>3</v>
      </c>
      <c r="R3" s="17">
        <v>1</v>
      </c>
      <c r="S3" s="17">
        <v>2</v>
      </c>
      <c r="T3" s="32">
        <v>0</v>
      </c>
      <c r="U3" s="32">
        <v>0</v>
      </c>
      <c r="V3" s="32">
        <v>0</v>
      </c>
      <c r="W3" s="32">
        <v>0.000969999999999999</v>
      </c>
    </row>
    <row r="4" s="1" customFormat="1" spans="1:23">
      <c r="A4" s="17" t="s">
        <v>39</v>
      </c>
      <c r="B4" s="127">
        <f>SUMIF($M$3:$M$302,$A4,T$3:T$782)</f>
        <v>0</v>
      </c>
      <c r="C4" s="34">
        <f>SUMIF($M$3:$M$302,$A4,U$3:U$302)</f>
        <v>0</v>
      </c>
      <c r="D4" s="34">
        <f>SUMIF($M$3:$M$782,$A4,V$3:V$782)</f>
        <v>0</v>
      </c>
      <c r="E4" s="128">
        <f ca="1">SUMIF($M$3:$M$782,$A4,W3:W302)</f>
        <v>0.01206</v>
      </c>
      <c r="F4" s="129">
        <f ca="1">B4-E4</f>
        <v>-0.01206</v>
      </c>
      <c r="G4" s="129">
        <f ca="1" t="shared" ref="G4:G14" si="0">C4-$E4</f>
        <v>-0.01206</v>
      </c>
      <c r="H4" s="129">
        <f ca="1" t="shared" ref="H4:H14" si="1">D4-$E4</f>
        <v>-0.01206</v>
      </c>
      <c r="L4" s="17" t="s">
        <v>40</v>
      </c>
      <c r="M4" s="17" t="s">
        <v>41</v>
      </c>
      <c r="N4" s="17">
        <v>1</v>
      </c>
      <c r="O4" s="17">
        <v>2</v>
      </c>
      <c r="P4" s="17">
        <v>3</v>
      </c>
      <c r="Q4" s="17">
        <v>3</v>
      </c>
      <c r="R4" s="17">
        <v>2</v>
      </c>
      <c r="S4" s="17">
        <v>2</v>
      </c>
      <c r="T4" s="32">
        <v>0</v>
      </c>
      <c r="U4" s="32">
        <v>0</v>
      </c>
      <c r="V4" s="32">
        <v>0</v>
      </c>
      <c r="W4" s="32">
        <v>0.00272</v>
      </c>
    </row>
    <row r="5" s="1" customFormat="1" spans="1:23">
      <c r="A5" s="17" t="s">
        <v>41</v>
      </c>
      <c r="B5" s="127">
        <f t="shared" ref="B5:B43" si="2">SUMIF($M$3:$M$302,$A5,T$3:T$782)</f>
        <v>0</v>
      </c>
      <c r="C5" s="34">
        <f t="shared" ref="C5:C43" si="3">SUMIF($M$3:$M$302,$A5,U$3:U$302)</f>
        <v>0</v>
      </c>
      <c r="D5" s="34">
        <f t="shared" ref="D5:D43" si="4">SUMIF($M$3:$M$782,$A5,V$3:V$782)</f>
        <v>0</v>
      </c>
      <c r="E5" s="128">
        <f ca="1" t="shared" ref="E5:E43" si="5">SUMIF($M$3:$M$782,$A5,W4:W303)</f>
        <v>0.0605</v>
      </c>
      <c r="F5" s="129">
        <f ca="1" t="shared" ref="F5:F43" si="6">B5-E5</f>
        <v>-0.0605</v>
      </c>
      <c r="G5" s="129">
        <f ca="1" t="shared" si="0"/>
        <v>-0.0605</v>
      </c>
      <c r="H5" s="129">
        <f ca="1" t="shared" si="1"/>
        <v>-0.0605</v>
      </c>
      <c r="L5" s="17" t="s">
        <v>42</v>
      </c>
      <c r="M5" s="17" t="s">
        <v>43</v>
      </c>
      <c r="N5" s="17">
        <v>3</v>
      </c>
      <c r="O5" s="17">
        <v>2</v>
      </c>
      <c r="P5" s="17">
        <v>3</v>
      </c>
      <c r="Q5" s="17">
        <v>3</v>
      </c>
      <c r="R5" s="17">
        <v>3</v>
      </c>
      <c r="S5" s="17">
        <v>1</v>
      </c>
      <c r="T5" s="32">
        <v>0</v>
      </c>
      <c r="U5" s="32">
        <v>0</v>
      </c>
      <c r="V5" s="32">
        <v>0</v>
      </c>
      <c r="W5" s="32">
        <v>0.01306</v>
      </c>
    </row>
    <row r="6" s="1" customFormat="1" spans="1:23">
      <c r="A6" s="17" t="s">
        <v>43</v>
      </c>
      <c r="B6" s="127">
        <f t="shared" si="2"/>
        <v>0.0320050359988208</v>
      </c>
      <c r="C6" s="34">
        <f t="shared" si="3"/>
        <v>0</v>
      </c>
      <c r="D6" s="34">
        <f t="shared" si="4"/>
        <v>0</v>
      </c>
      <c r="E6" s="128">
        <f ca="1" t="shared" si="5"/>
        <v>0.0514</v>
      </c>
      <c r="F6" s="129">
        <f ca="1" t="shared" si="6"/>
        <v>-0.0193949640011792</v>
      </c>
      <c r="G6" s="129">
        <f ca="1" t="shared" si="0"/>
        <v>-0.0514</v>
      </c>
      <c r="H6" s="129">
        <f ca="1" t="shared" si="1"/>
        <v>-0.0514</v>
      </c>
      <c r="L6" s="17" t="s">
        <v>44</v>
      </c>
      <c r="M6" s="17" t="s">
        <v>45</v>
      </c>
      <c r="N6" s="17">
        <v>2</v>
      </c>
      <c r="O6" s="17">
        <v>2</v>
      </c>
      <c r="P6" s="17">
        <v>2</v>
      </c>
      <c r="Q6" s="17">
        <v>1</v>
      </c>
      <c r="R6" s="17">
        <v>2</v>
      </c>
      <c r="S6" s="17">
        <v>3</v>
      </c>
      <c r="T6" s="32">
        <v>0</v>
      </c>
      <c r="U6" s="32">
        <v>0</v>
      </c>
      <c r="V6" s="32">
        <v>0</v>
      </c>
      <c r="W6" s="32">
        <v>0.00107</v>
      </c>
    </row>
    <row r="7" s="1" customFormat="1" spans="1:23">
      <c r="A7" s="17" t="s">
        <v>45</v>
      </c>
      <c r="B7" s="127">
        <f t="shared" si="2"/>
        <v>0</v>
      </c>
      <c r="C7" s="34">
        <f t="shared" si="3"/>
        <v>0</v>
      </c>
      <c r="D7" s="34">
        <f t="shared" si="4"/>
        <v>0</v>
      </c>
      <c r="E7" s="128">
        <f ca="1" t="shared" si="5"/>
        <v>0.00677</v>
      </c>
      <c r="F7" s="129">
        <f ca="1" t="shared" si="6"/>
        <v>-0.00677</v>
      </c>
      <c r="G7" s="129">
        <f ca="1" t="shared" si="0"/>
        <v>-0.00677</v>
      </c>
      <c r="H7" s="129">
        <f ca="1" t="shared" si="1"/>
        <v>-0.00677</v>
      </c>
      <c r="L7" s="17" t="s">
        <v>46</v>
      </c>
      <c r="M7" s="17" t="s">
        <v>47</v>
      </c>
      <c r="N7" s="17">
        <v>3</v>
      </c>
      <c r="O7" s="17">
        <v>2</v>
      </c>
      <c r="P7" s="17">
        <v>3</v>
      </c>
      <c r="Q7" s="17">
        <v>1</v>
      </c>
      <c r="R7" s="17">
        <v>3</v>
      </c>
      <c r="S7" s="17">
        <v>3</v>
      </c>
      <c r="T7" s="32">
        <v>0</v>
      </c>
      <c r="U7" s="32">
        <v>0</v>
      </c>
      <c r="V7" s="32">
        <v>0</v>
      </c>
      <c r="W7" s="32">
        <v>0.00537</v>
      </c>
    </row>
    <row r="8" s="1" customFormat="1" spans="1:23">
      <c r="A8" s="17" t="s">
        <v>47</v>
      </c>
      <c r="B8" s="127">
        <f t="shared" si="2"/>
        <v>0.0727771830390537</v>
      </c>
      <c r="C8" s="34">
        <f t="shared" si="3"/>
        <v>0</v>
      </c>
      <c r="D8" s="34">
        <f t="shared" si="4"/>
        <v>0</v>
      </c>
      <c r="E8" s="128">
        <f ca="1" t="shared" si="5"/>
        <v>0.01658</v>
      </c>
      <c r="F8" s="129">
        <f ca="1" t="shared" si="6"/>
        <v>0.0561971830390537</v>
      </c>
      <c r="G8" s="129">
        <f ca="1" t="shared" si="0"/>
        <v>-0.01658</v>
      </c>
      <c r="H8" s="129">
        <f ca="1" t="shared" si="1"/>
        <v>-0.01658</v>
      </c>
      <c r="L8" s="17" t="s">
        <v>48</v>
      </c>
      <c r="M8" s="17" t="s">
        <v>43</v>
      </c>
      <c r="N8" s="17">
        <v>1</v>
      </c>
      <c r="O8" s="17">
        <v>2</v>
      </c>
      <c r="P8" s="17">
        <v>3</v>
      </c>
      <c r="Q8" s="17">
        <v>3</v>
      </c>
      <c r="R8" s="17">
        <v>2</v>
      </c>
      <c r="S8" s="17">
        <v>1</v>
      </c>
      <c r="T8" s="32">
        <v>0</v>
      </c>
      <c r="U8" s="32">
        <v>0</v>
      </c>
      <c r="V8" s="32">
        <v>0</v>
      </c>
      <c r="W8" s="32">
        <v>0.00188999999999999</v>
      </c>
    </row>
    <row r="9" s="1" customFormat="1" spans="1:23">
      <c r="A9" s="17" t="s">
        <v>49</v>
      </c>
      <c r="B9" s="127">
        <f t="shared" si="2"/>
        <v>0</v>
      </c>
      <c r="C9" s="34">
        <f t="shared" si="3"/>
        <v>0</v>
      </c>
      <c r="D9" s="34">
        <f t="shared" si="4"/>
        <v>0</v>
      </c>
      <c r="E9" s="128">
        <f ca="1" t="shared" si="5"/>
        <v>0.02087</v>
      </c>
      <c r="F9" s="129">
        <f ca="1" t="shared" si="6"/>
        <v>-0.02087</v>
      </c>
      <c r="G9" s="129">
        <f ca="1" t="shared" si="0"/>
        <v>-0.02087</v>
      </c>
      <c r="H9" s="129">
        <f ca="1" t="shared" si="1"/>
        <v>-0.02087</v>
      </c>
      <c r="L9" s="17" t="s">
        <v>50</v>
      </c>
      <c r="M9" s="17" t="s">
        <v>47</v>
      </c>
      <c r="N9" s="17">
        <v>2</v>
      </c>
      <c r="O9" s="17">
        <v>2</v>
      </c>
      <c r="P9" s="17">
        <v>2</v>
      </c>
      <c r="Q9" s="17">
        <v>3</v>
      </c>
      <c r="R9" s="17">
        <v>1</v>
      </c>
      <c r="S9" s="17">
        <v>1</v>
      </c>
      <c r="T9" s="32">
        <v>0</v>
      </c>
      <c r="U9" s="32">
        <v>0</v>
      </c>
      <c r="V9" s="32">
        <v>0</v>
      </c>
      <c r="W9" s="32">
        <v>0.00062</v>
      </c>
    </row>
    <row r="10" s="1" customFormat="1" spans="1:23">
      <c r="A10" s="17" t="s">
        <v>51</v>
      </c>
      <c r="B10" s="127">
        <f t="shared" si="2"/>
        <v>0</v>
      </c>
      <c r="C10" s="34">
        <f t="shared" si="3"/>
        <v>0</v>
      </c>
      <c r="D10" s="34">
        <f t="shared" si="4"/>
        <v>0</v>
      </c>
      <c r="E10" s="128">
        <f ca="1" t="shared" si="5"/>
        <v>0.00798</v>
      </c>
      <c r="F10" s="129">
        <f ca="1" t="shared" si="6"/>
        <v>-0.00798</v>
      </c>
      <c r="G10" s="129">
        <f ca="1" t="shared" si="0"/>
        <v>-0.00798</v>
      </c>
      <c r="H10" s="129">
        <f ca="1" t="shared" si="1"/>
        <v>-0.00798</v>
      </c>
      <c r="L10" s="17" t="s">
        <v>52</v>
      </c>
      <c r="M10" s="17" t="s">
        <v>49</v>
      </c>
      <c r="N10" s="17">
        <v>3</v>
      </c>
      <c r="O10" s="17">
        <v>1</v>
      </c>
      <c r="P10" s="17">
        <v>2</v>
      </c>
      <c r="Q10" s="17">
        <v>1</v>
      </c>
      <c r="R10" s="17">
        <v>3</v>
      </c>
      <c r="S10" s="17">
        <v>3</v>
      </c>
      <c r="T10" s="32">
        <v>0</v>
      </c>
      <c r="U10" s="32">
        <v>0</v>
      </c>
      <c r="V10" s="32">
        <v>0</v>
      </c>
      <c r="W10" s="32">
        <v>0.00492</v>
      </c>
    </row>
    <row r="11" s="1" customFormat="1" spans="1:23">
      <c r="A11" s="17" t="s">
        <v>53</v>
      </c>
      <c r="B11" s="127">
        <f t="shared" si="2"/>
        <v>0</v>
      </c>
      <c r="C11" s="34">
        <f t="shared" si="3"/>
        <v>0</v>
      </c>
      <c r="D11" s="34">
        <f t="shared" si="4"/>
        <v>0</v>
      </c>
      <c r="E11" s="128">
        <f ca="1" t="shared" si="5"/>
        <v>0.02635</v>
      </c>
      <c r="F11" s="129">
        <f ca="1" t="shared" si="6"/>
        <v>-0.02635</v>
      </c>
      <c r="G11" s="129">
        <f ca="1" t="shared" si="0"/>
        <v>-0.02635</v>
      </c>
      <c r="H11" s="129">
        <f ca="1" t="shared" si="1"/>
        <v>-0.02635</v>
      </c>
      <c r="L11" s="17" t="s">
        <v>54</v>
      </c>
      <c r="M11" s="17" t="s">
        <v>51</v>
      </c>
      <c r="N11" s="17">
        <v>2</v>
      </c>
      <c r="O11" s="17">
        <v>1</v>
      </c>
      <c r="P11" s="17">
        <v>2</v>
      </c>
      <c r="Q11" s="17">
        <v>1</v>
      </c>
      <c r="R11" s="17">
        <v>2</v>
      </c>
      <c r="S11" s="17">
        <v>3</v>
      </c>
      <c r="T11" s="32">
        <v>0</v>
      </c>
      <c r="U11" s="32">
        <v>0</v>
      </c>
      <c r="V11" s="32">
        <v>0</v>
      </c>
      <c r="W11" s="32">
        <v>0.00159</v>
      </c>
    </row>
    <row r="12" s="1" customFormat="1" spans="1:23">
      <c r="A12" s="17" t="s">
        <v>55</v>
      </c>
      <c r="B12" s="127">
        <f t="shared" si="2"/>
        <v>0.437876815243224</v>
      </c>
      <c r="C12" s="34">
        <f t="shared" si="3"/>
        <v>0.274015398403098</v>
      </c>
      <c r="D12" s="34">
        <f t="shared" si="4"/>
        <v>0.473468329472758</v>
      </c>
      <c r="E12" s="128">
        <f ca="1" t="shared" si="5"/>
        <v>0.11565</v>
      </c>
      <c r="F12" s="129">
        <f ca="1" t="shared" si="6"/>
        <v>0.322226815243224</v>
      </c>
      <c r="G12" s="129">
        <f ca="1" t="shared" si="0"/>
        <v>0.158365398403098</v>
      </c>
      <c r="H12" s="129">
        <f ca="1" t="shared" si="1"/>
        <v>0.357818329472758</v>
      </c>
      <c r="L12" s="17" t="s">
        <v>56</v>
      </c>
      <c r="M12" s="17" t="s">
        <v>47</v>
      </c>
      <c r="N12" s="17">
        <v>3</v>
      </c>
      <c r="O12" s="17">
        <v>2</v>
      </c>
      <c r="P12" s="17">
        <v>1</v>
      </c>
      <c r="Q12" s="17">
        <v>1</v>
      </c>
      <c r="R12" s="17">
        <v>2</v>
      </c>
      <c r="S12" s="17">
        <v>3</v>
      </c>
      <c r="T12" s="32">
        <v>0</v>
      </c>
      <c r="U12" s="32">
        <v>0</v>
      </c>
      <c r="V12" s="32">
        <v>0</v>
      </c>
      <c r="W12" s="32">
        <v>0.00258</v>
      </c>
    </row>
    <row r="13" s="1" customFormat="1" spans="1:23">
      <c r="A13" s="17" t="s">
        <v>57</v>
      </c>
      <c r="B13" s="127">
        <f t="shared" si="2"/>
        <v>0</v>
      </c>
      <c r="C13" s="34">
        <f t="shared" si="3"/>
        <v>0</v>
      </c>
      <c r="D13" s="34">
        <f t="shared" si="4"/>
        <v>0</v>
      </c>
      <c r="E13" s="128">
        <f ca="1" t="shared" si="5"/>
        <v>0.00897999999999999</v>
      </c>
      <c r="F13" s="129">
        <f ca="1" t="shared" si="6"/>
        <v>-0.00897999999999999</v>
      </c>
      <c r="G13" s="129">
        <f ca="1" t="shared" si="0"/>
        <v>-0.00897999999999999</v>
      </c>
      <c r="H13" s="129">
        <f ca="1" t="shared" si="1"/>
        <v>-0.00897999999999999</v>
      </c>
      <c r="L13" s="17" t="s">
        <v>58</v>
      </c>
      <c r="M13" s="17" t="s">
        <v>53</v>
      </c>
      <c r="N13" s="17">
        <v>2</v>
      </c>
      <c r="O13" s="17">
        <v>1</v>
      </c>
      <c r="P13" s="17">
        <v>1</v>
      </c>
      <c r="Q13" s="17">
        <v>3</v>
      </c>
      <c r="R13" s="17">
        <v>2</v>
      </c>
      <c r="S13" s="17">
        <v>2</v>
      </c>
      <c r="T13" s="32">
        <v>0</v>
      </c>
      <c r="U13" s="32">
        <v>0</v>
      </c>
      <c r="V13" s="32">
        <v>0</v>
      </c>
      <c r="W13" s="32">
        <v>0.00138</v>
      </c>
    </row>
    <row r="14" s="1" customFormat="1" spans="1:23">
      <c r="A14" s="17" t="s">
        <v>59</v>
      </c>
      <c r="B14" s="127">
        <f t="shared" si="2"/>
        <v>0</v>
      </c>
      <c r="C14" s="34">
        <f t="shared" si="3"/>
        <v>0</v>
      </c>
      <c r="D14" s="34">
        <f t="shared" si="4"/>
        <v>0</v>
      </c>
      <c r="E14" s="128">
        <f ca="1" t="shared" si="5"/>
        <v>0.0436499999999999</v>
      </c>
      <c r="F14" s="129">
        <f ca="1" t="shared" si="6"/>
        <v>-0.0436499999999999</v>
      </c>
      <c r="G14" s="129">
        <f ca="1" t="shared" si="0"/>
        <v>-0.0436499999999999</v>
      </c>
      <c r="H14" s="129">
        <f ca="1" t="shared" si="1"/>
        <v>-0.0436499999999999</v>
      </c>
      <c r="L14" s="17" t="s">
        <v>60</v>
      </c>
      <c r="M14" s="17" t="s">
        <v>55</v>
      </c>
      <c r="N14" s="17">
        <v>2</v>
      </c>
      <c r="O14" s="17">
        <v>3</v>
      </c>
      <c r="P14" s="17">
        <v>3</v>
      </c>
      <c r="Q14" s="17">
        <v>3</v>
      </c>
      <c r="R14" s="17">
        <v>1</v>
      </c>
      <c r="S14" s="17">
        <v>2</v>
      </c>
      <c r="T14" s="32">
        <v>0</v>
      </c>
      <c r="U14" s="32">
        <v>0</v>
      </c>
      <c r="V14" s="32">
        <v>0</v>
      </c>
      <c r="W14" s="32">
        <v>0.00109</v>
      </c>
    </row>
    <row r="15" s="1" customFormat="1" spans="1:23">
      <c r="A15" s="17" t="s">
        <v>61</v>
      </c>
      <c r="B15" s="127">
        <f t="shared" si="2"/>
        <v>0.087803571933293</v>
      </c>
      <c r="C15" s="34">
        <f t="shared" si="3"/>
        <v>0</v>
      </c>
      <c r="D15" s="34">
        <f t="shared" si="4"/>
        <v>0</v>
      </c>
      <c r="E15" s="128">
        <f ca="1" t="shared" si="5"/>
        <v>0.01209</v>
      </c>
      <c r="F15" s="129">
        <f ca="1" t="shared" si="6"/>
        <v>0.075713571933293</v>
      </c>
      <c r="G15" s="129">
        <f ca="1" t="shared" ref="G15:G43" si="7">C15-$E15</f>
        <v>-0.01209</v>
      </c>
      <c r="H15" s="129">
        <f ca="1" t="shared" ref="H15:H43" si="8">D15-$E15</f>
        <v>-0.01209</v>
      </c>
      <c r="L15" s="17" t="s">
        <v>62</v>
      </c>
      <c r="M15" s="17" t="s">
        <v>57</v>
      </c>
      <c r="N15" s="17">
        <v>1</v>
      </c>
      <c r="O15" s="17">
        <v>1</v>
      </c>
      <c r="P15" s="17">
        <v>2</v>
      </c>
      <c r="Q15" s="17">
        <v>3</v>
      </c>
      <c r="R15" s="17">
        <v>2</v>
      </c>
      <c r="S15" s="17">
        <v>1</v>
      </c>
      <c r="T15" s="32">
        <v>0</v>
      </c>
      <c r="U15" s="32">
        <v>0</v>
      </c>
      <c r="V15" s="32">
        <v>0</v>
      </c>
      <c r="W15" s="32">
        <v>0.000709999999999999</v>
      </c>
    </row>
    <row r="16" s="1" customFormat="1" spans="1:23">
      <c r="A16" s="17" t="s">
        <v>63</v>
      </c>
      <c r="B16" s="127">
        <f t="shared" si="2"/>
        <v>0</v>
      </c>
      <c r="C16" s="34">
        <f t="shared" si="3"/>
        <v>0</v>
      </c>
      <c r="D16" s="34">
        <f t="shared" si="4"/>
        <v>0</v>
      </c>
      <c r="E16" s="128">
        <f ca="1" t="shared" si="5"/>
        <v>0.06528</v>
      </c>
      <c r="F16" s="129">
        <f ca="1" t="shared" si="6"/>
        <v>-0.06528</v>
      </c>
      <c r="G16" s="129">
        <f ca="1" t="shared" si="7"/>
        <v>-0.06528</v>
      </c>
      <c r="H16" s="129">
        <f ca="1" t="shared" si="8"/>
        <v>-0.06528</v>
      </c>
      <c r="L16" s="17" t="s">
        <v>64</v>
      </c>
      <c r="M16" s="17" t="s">
        <v>49</v>
      </c>
      <c r="N16" s="17">
        <v>3</v>
      </c>
      <c r="O16" s="17">
        <v>2</v>
      </c>
      <c r="P16" s="17">
        <v>2</v>
      </c>
      <c r="Q16" s="17">
        <v>1</v>
      </c>
      <c r="R16" s="17">
        <v>3</v>
      </c>
      <c r="S16" s="17">
        <v>3</v>
      </c>
      <c r="T16" s="32">
        <v>0</v>
      </c>
      <c r="U16" s="32">
        <v>0</v>
      </c>
      <c r="V16" s="32">
        <v>0</v>
      </c>
      <c r="W16" s="32">
        <v>0.00248</v>
      </c>
    </row>
    <row r="17" s="1" customFormat="1" spans="1:23">
      <c r="A17" s="17" t="s">
        <v>65</v>
      </c>
      <c r="B17" s="127">
        <f t="shared" si="2"/>
        <v>0.0876605179985423</v>
      </c>
      <c r="C17" s="34">
        <f t="shared" si="3"/>
        <v>0.0193387107466819</v>
      </c>
      <c r="D17" s="34">
        <f t="shared" si="4"/>
        <v>0.417110241991346</v>
      </c>
      <c r="E17" s="128">
        <f ca="1" t="shared" si="5"/>
        <v>0.0440199999999999</v>
      </c>
      <c r="F17" s="129">
        <f ca="1" t="shared" si="6"/>
        <v>0.0436405179985424</v>
      </c>
      <c r="G17" s="129">
        <f ca="1" t="shared" si="7"/>
        <v>-0.024681289253318</v>
      </c>
      <c r="H17" s="129">
        <f ca="1" t="shared" si="8"/>
        <v>0.373090241991346</v>
      </c>
      <c r="L17" s="17" t="s">
        <v>66</v>
      </c>
      <c r="M17" s="17" t="s">
        <v>53</v>
      </c>
      <c r="N17" s="17">
        <v>2</v>
      </c>
      <c r="O17" s="17">
        <v>1</v>
      </c>
      <c r="P17" s="17">
        <v>2</v>
      </c>
      <c r="Q17" s="17">
        <v>1</v>
      </c>
      <c r="R17" s="17">
        <v>1</v>
      </c>
      <c r="S17" s="17">
        <v>3</v>
      </c>
      <c r="T17" s="32">
        <v>0</v>
      </c>
      <c r="U17" s="32">
        <v>0</v>
      </c>
      <c r="V17" s="32">
        <v>0</v>
      </c>
      <c r="W17" s="32">
        <v>0.000379999999999999</v>
      </c>
    </row>
    <row r="18" s="1" customFormat="1" spans="1:23">
      <c r="A18" s="17" t="s">
        <v>67</v>
      </c>
      <c r="B18" s="127">
        <f t="shared" si="2"/>
        <v>0</v>
      </c>
      <c r="C18" s="34">
        <f t="shared" si="3"/>
        <v>0</v>
      </c>
      <c r="D18" s="34">
        <f t="shared" si="4"/>
        <v>0</v>
      </c>
      <c r="E18" s="128">
        <f ca="1" t="shared" si="5"/>
        <v>0.00663</v>
      </c>
      <c r="F18" s="129">
        <f ca="1" t="shared" si="6"/>
        <v>-0.00663</v>
      </c>
      <c r="G18" s="129">
        <f ca="1" t="shared" si="7"/>
        <v>-0.00663</v>
      </c>
      <c r="H18" s="129">
        <f ca="1" t="shared" si="8"/>
        <v>-0.00663</v>
      </c>
      <c r="L18" s="17" t="s">
        <v>68</v>
      </c>
      <c r="M18" s="17" t="s">
        <v>59</v>
      </c>
      <c r="N18" s="17">
        <v>2</v>
      </c>
      <c r="O18" s="17">
        <v>3</v>
      </c>
      <c r="P18" s="17">
        <v>1</v>
      </c>
      <c r="Q18" s="17">
        <v>1</v>
      </c>
      <c r="R18" s="17">
        <v>2</v>
      </c>
      <c r="S18" s="17">
        <v>1</v>
      </c>
      <c r="T18" s="32">
        <v>0</v>
      </c>
      <c r="U18" s="32">
        <v>0</v>
      </c>
      <c r="V18" s="32">
        <v>0</v>
      </c>
      <c r="W18" s="32">
        <v>0.00213</v>
      </c>
    </row>
    <row r="19" s="1" customFormat="1" spans="1:23">
      <c r="A19" s="17" t="s">
        <v>69</v>
      </c>
      <c r="B19" s="127">
        <f t="shared" si="2"/>
        <v>0</v>
      </c>
      <c r="C19" s="34">
        <f t="shared" si="3"/>
        <v>0</v>
      </c>
      <c r="D19" s="34">
        <f t="shared" si="4"/>
        <v>0</v>
      </c>
      <c r="E19" s="128">
        <f ca="1" t="shared" si="5"/>
        <v>0.01027</v>
      </c>
      <c r="F19" s="129">
        <f ca="1" t="shared" si="6"/>
        <v>-0.01027</v>
      </c>
      <c r="G19" s="129">
        <f ca="1" t="shared" si="7"/>
        <v>-0.01027</v>
      </c>
      <c r="H19" s="129">
        <f ca="1" t="shared" si="8"/>
        <v>-0.01027</v>
      </c>
      <c r="L19" s="17" t="s">
        <v>70</v>
      </c>
      <c r="M19" s="17" t="s">
        <v>51</v>
      </c>
      <c r="N19" s="17">
        <v>3</v>
      </c>
      <c r="O19" s="17">
        <v>1</v>
      </c>
      <c r="P19" s="17">
        <v>3</v>
      </c>
      <c r="Q19" s="17">
        <v>2</v>
      </c>
      <c r="R19" s="17">
        <v>1</v>
      </c>
      <c r="S19" s="17">
        <v>1</v>
      </c>
      <c r="T19" s="32">
        <v>0</v>
      </c>
      <c r="U19" s="32">
        <v>0</v>
      </c>
      <c r="V19" s="32">
        <v>0</v>
      </c>
      <c r="W19" s="32">
        <v>0.00044</v>
      </c>
    </row>
    <row r="20" s="1" customFormat="1" spans="1:23">
      <c r="A20" s="17" t="s">
        <v>71</v>
      </c>
      <c r="B20" s="127">
        <f t="shared" si="2"/>
        <v>0</v>
      </c>
      <c r="C20" s="34">
        <f t="shared" si="3"/>
        <v>0</v>
      </c>
      <c r="D20" s="34">
        <f t="shared" si="4"/>
        <v>0</v>
      </c>
      <c r="E20" s="128">
        <f ca="1" t="shared" si="5"/>
        <v>0.07745</v>
      </c>
      <c r="F20" s="129">
        <f ca="1" t="shared" si="6"/>
        <v>-0.07745</v>
      </c>
      <c r="G20" s="129">
        <f ca="1" t="shared" si="7"/>
        <v>-0.07745</v>
      </c>
      <c r="H20" s="129">
        <f ca="1" t="shared" si="8"/>
        <v>-0.07745</v>
      </c>
      <c r="L20" s="17" t="s">
        <v>72</v>
      </c>
      <c r="M20" s="17" t="s">
        <v>61</v>
      </c>
      <c r="N20" s="17">
        <v>1</v>
      </c>
      <c r="O20" s="17">
        <v>3</v>
      </c>
      <c r="P20" s="17">
        <v>3</v>
      </c>
      <c r="Q20" s="17">
        <v>3</v>
      </c>
      <c r="R20" s="17">
        <v>1</v>
      </c>
      <c r="S20" s="17">
        <v>2</v>
      </c>
      <c r="T20" s="32">
        <v>0.0558915820492229</v>
      </c>
      <c r="U20" s="32">
        <v>0</v>
      </c>
      <c r="V20" s="32">
        <v>0</v>
      </c>
      <c r="W20" s="32">
        <v>0.00098</v>
      </c>
    </row>
    <row r="21" s="1" customFormat="1" spans="1:23">
      <c r="A21" s="17" t="s">
        <v>73</v>
      </c>
      <c r="B21" s="127">
        <f t="shared" si="2"/>
        <v>0</v>
      </c>
      <c r="C21" s="34">
        <f t="shared" si="3"/>
        <v>0</v>
      </c>
      <c r="D21" s="34">
        <f t="shared" si="4"/>
        <v>0</v>
      </c>
      <c r="E21" s="128">
        <f ca="1" t="shared" si="5"/>
        <v>0.00283</v>
      </c>
      <c r="F21" s="129">
        <f ca="1" t="shared" si="6"/>
        <v>-0.00283</v>
      </c>
      <c r="G21" s="129">
        <f ca="1" t="shared" si="7"/>
        <v>-0.00283</v>
      </c>
      <c r="H21" s="129">
        <f ca="1" t="shared" si="8"/>
        <v>-0.00283</v>
      </c>
      <c r="L21" s="17" t="s">
        <v>74</v>
      </c>
      <c r="M21" s="17" t="s">
        <v>53</v>
      </c>
      <c r="N21" s="17">
        <v>2</v>
      </c>
      <c r="O21" s="17">
        <v>3</v>
      </c>
      <c r="P21" s="17">
        <v>1</v>
      </c>
      <c r="Q21" s="17">
        <v>2</v>
      </c>
      <c r="R21" s="17">
        <v>1</v>
      </c>
      <c r="S21" s="17">
        <v>2</v>
      </c>
      <c r="T21" s="32">
        <v>0</v>
      </c>
      <c r="U21" s="32">
        <v>0</v>
      </c>
      <c r="V21" s="32">
        <v>0</v>
      </c>
      <c r="W21" s="32">
        <v>0.00153</v>
      </c>
    </row>
    <row r="22" s="1" customFormat="1" spans="1:23">
      <c r="A22" s="17" t="s">
        <v>75</v>
      </c>
      <c r="B22" s="127">
        <f t="shared" si="2"/>
        <v>0</v>
      </c>
      <c r="C22" s="34">
        <f t="shared" si="3"/>
        <v>0</v>
      </c>
      <c r="D22" s="34">
        <f t="shared" si="4"/>
        <v>0</v>
      </c>
      <c r="E22" s="128">
        <f ca="1" t="shared" si="5"/>
        <v>0.00680999999999999</v>
      </c>
      <c r="F22" s="129">
        <f ca="1" t="shared" si="6"/>
        <v>-0.00680999999999999</v>
      </c>
      <c r="G22" s="129">
        <f ca="1" t="shared" si="7"/>
        <v>-0.00680999999999999</v>
      </c>
      <c r="H22" s="129">
        <f ca="1" t="shared" si="8"/>
        <v>-0.00680999999999999</v>
      </c>
      <c r="L22" s="17" t="s">
        <v>76</v>
      </c>
      <c r="M22" s="17" t="s">
        <v>49</v>
      </c>
      <c r="N22" s="17">
        <v>2</v>
      </c>
      <c r="O22" s="17">
        <v>2</v>
      </c>
      <c r="P22" s="17">
        <v>1</v>
      </c>
      <c r="Q22" s="17">
        <v>1</v>
      </c>
      <c r="R22" s="17">
        <v>2</v>
      </c>
      <c r="S22" s="17">
        <v>2</v>
      </c>
      <c r="T22" s="32">
        <v>0</v>
      </c>
      <c r="U22" s="32">
        <v>0</v>
      </c>
      <c r="V22" s="32">
        <v>0</v>
      </c>
      <c r="W22" s="32">
        <v>0.00122</v>
      </c>
    </row>
    <row r="23" s="1" customFormat="1" spans="1:23">
      <c r="A23" s="17" t="s">
        <v>77</v>
      </c>
      <c r="B23" s="127">
        <f t="shared" si="2"/>
        <v>0</v>
      </c>
      <c r="C23" s="34">
        <f t="shared" si="3"/>
        <v>0</v>
      </c>
      <c r="D23" s="34">
        <f t="shared" si="4"/>
        <v>0</v>
      </c>
      <c r="E23" s="128">
        <f ca="1" t="shared" si="5"/>
        <v>0.01949</v>
      </c>
      <c r="F23" s="129">
        <f ca="1" t="shared" si="6"/>
        <v>-0.01949</v>
      </c>
      <c r="G23" s="129">
        <f ca="1" t="shared" si="7"/>
        <v>-0.01949</v>
      </c>
      <c r="H23" s="129">
        <f ca="1" t="shared" si="8"/>
        <v>-0.01949</v>
      </c>
      <c r="L23" s="17" t="s">
        <v>78</v>
      </c>
      <c r="M23" s="17" t="s">
        <v>63</v>
      </c>
      <c r="N23" s="17">
        <v>1</v>
      </c>
      <c r="O23" s="17">
        <v>2</v>
      </c>
      <c r="P23" s="17">
        <v>3</v>
      </c>
      <c r="Q23" s="17">
        <v>1</v>
      </c>
      <c r="R23" s="17">
        <v>1</v>
      </c>
      <c r="S23" s="17">
        <v>2</v>
      </c>
      <c r="T23" s="32">
        <v>0</v>
      </c>
      <c r="U23" s="32">
        <v>0</v>
      </c>
      <c r="V23" s="32">
        <v>0</v>
      </c>
      <c r="W23" s="32">
        <v>0.00131</v>
      </c>
    </row>
    <row r="24" s="1" customFormat="1" spans="1:23">
      <c r="A24" s="17" t="s">
        <v>79</v>
      </c>
      <c r="B24" s="127">
        <f t="shared" si="2"/>
        <v>0.0991607493772332</v>
      </c>
      <c r="C24" s="34">
        <f t="shared" si="3"/>
        <v>0.346828291323766</v>
      </c>
      <c r="D24" s="34">
        <f t="shared" si="4"/>
        <v>0.0337423001557759</v>
      </c>
      <c r="E24" s="128">
        <f ca="1" t="shared" si="5"/>
        <v>0.01048</v>
      </c>
      <c r="F24" s="129">
        <f ca="1" t="shared" si="6"/>
        <v>0.0886807493772332</v>
      </c>
      <c r="G24" s="129">
        <f ca="1" t="shared" si="7"/>
        <v>0.336348291323766</v>
      </c>
      <c r="H24" s="129">
        <f ca="1" t="shared" si="8"/>
        <v>0.0232623001557759</v>
      </c>
      <c r="L24" s="17" t="s">
        <v>80</v>
      </c>
      <c r="M24" s="17" t="s">
        <v>63</v>
      </c>
      <c r="N24" s="17">
        <v>3</v>
      </c>
      <c r="O24" s="17">
        <v>1</v>
      </c>
      <c r="P24" s="17">
        <v>3</v>
      </c>
      <c r="Q24" s="17">
        <v>3</v>
      </c>
      <c r="R24" s="17">
        <v>1</v>
      </c>
      <c r="S24" s="17">
        <v>1</v>
      </c>
      <c r="T24" s="32">
        <v>0</v>
      </c>
      <c r="U24" s="32">
        <v>0</v>
      </c>
      <c r="V24" s="32">
        <v>0</v>
      </c>
      <c r="W24" s="32">
        <v>0.00114</v>
      </c>
    </row>
    <row r="25" s="1" customFormat="1" spans="1:23">
      <c r="A25" s="17" t="s">
        <v>81</v>
      </c>
      <c r="B25" s="127">
        <f t="shared" si="2"/>
        <v>0</v>
      </c>
      <c r="C25" s="34">
        <f t="shared" si="3"/>
        <v>0</v>
      </c>
      <c r="D25" s="34">
        <f t="shared" si="4"/>
        <v>0</v>
      </c>
      <c r="E25" s="128">
        <f ca="1" t="shared" si="5"/>
        <v>0.00970999999999999</v>
      </c>
      <c r="F25" s="129">
        <f ca="1" t="shared" si="6"/>
        <v>-0.00970999999999999</v>
      </c>
      <c r="G25" s="129">
        <f ca="1" t="shared" si="7"/>
        <v>-0.00970999999999999</v>
      </c>
      <c r="H25" s="129">
        <f ca="1" t="shared" si="8"/>
        <v>-0.00970999999999999</v>
      </c>
      <c r="L25" s="17" t="s">
        <v>82</v>
      </c>
      <c r="M25" s="17" t="s">
        <v>63</v>
      </c>
      <c r="N25" s="17">
        <v>1</v>
      </c>
      <c r="O25" s="17">
        <v>1</v>
      </c>
      <c r="P25" s="17">
        <v>1</v>
      </c>
      <c r="Q25" s="17">
        <v>1</v>
      </c>
      <c r="R25" s="17">
        <v>1</v>
      </c>
      <c r="S25" s="17">
        <v>3</v>
      </c>
      <c r="T25" s="32">
        <v>0</v>
      </c>
      <c r="U25" s="32">
        <v>0</v>
      </c>
      <c r="V25" s="32">
        <v>0</v>
      </c>
      <c r="W25" s="32">
        <v>0.00106</v>
      </c>
    </row>
    <row r="26" s="1" customFormat="1" spans="1:23">
      <c r="A26" s="17" t="s">
        <v>83</v>
      </c>
      <c r="B26" s="127">
        <f t="shared" si="2"/>
        <v>0</v>
      </c>
      <c r="C26" s="34">
        <f t="shared" si="3"/>
        <v>0</v>
      </c>
      <c r="D26" s="34">
        <f t="shared" si="4"/>
        <v>0</v>
      </c>
      <c r="E26" s="128">
        <f ca="1" t="shared" si="5"/>
        <v>0.02607</v>
      </c>
      <c r="F26" s="129">
        <f ca="1" t="shared" si="6"/>
        <v>-0.02607</v>
      </c>
      <c r="G26" s="129">
        <f ca="1" t="shared" si="7"/>
        <v>-0.02607</v>
      </c>
      <c r="H26" s="129">
        <f ca="1" t="shared" si="8"/>
        <v>-0.02607</v>
      </c>
      <c r="L26" s="17" t="s">
        <v>84</v>
      </c>
      <c r="M26" s="17" t="s">
        <v>65</v>
      </c>
      <c r="N26" s="17">
        <v>3</v>
      </c>
      <c r="O26" s="17">
        <v>3</v>
      </c>
      <c r="P26" s="17">
        <v>2</v>
      </c>
      <c r="Q26" s="17">
        <v>1</v>
      </c>
      <c r="R26" s="17">
        <v>3</v>
      </c>
      <c r="S26" s="17">
        <v>3</v>
      </c>
      <c r="T26" s="32">
        <v>0.0453284399545862</v>
      </c>
      <c r="U26" s="32">
        <v>0.0193387107466819</v>
      </c>
      <c r="V26" s="32">
        <v>0.417110241991346</v>
      </c>
      <c r="W26" s="32">
        <v>0.00933</v>
      </c>
    </row>
    <row r="27" s="1" customFormat="1" spans="1:23">
      <c r="A27" s="17" t="s">
        <v>85</v>
      </c>
      <c r="B27" s="127">
        <f t="shared" si="2"/>
        <v>0.0934352567218202</v>
      </c>
      <c r="C27" s="34">
        <f t="shared" si="3"/>
        <v>0.359817599526454</v>
      </c>
      <c r="D27" s="34">
        <f t="shared" si="4"/>
        <v>0.0756791283792745</v>
      </c>
      <c r="E27" s="128">
        <f ca="1" t="shared" si="5"/>
        <v>0.00846999999999999</v>
      </c>
      <c r="F27" s="129">
        <f ca="1" t="shared" si="6"/>
        <v>0.0849652567218202</v>
      </c>
      <c r="G27" s="129">
        <f ca="1" t="shared" si="7"/>
        <v>0.351347599526454</v>
      </c>
      <c r="H27" s="129">
        <f ca="1" t="shared" si="8"/>
        <v>0.0672091283792745</v>
      </c>
      <c r="L27" s="17" t="s">
        <v>86</v>
      </c>
      <c r="M27" s="17" t="s">
        <v>55</v>
      </c>
      <c r="N27" s="17">
        <v>2</v>
      </c>
      <c r="O27" s="17">
        <v>3</v>
      </c>
      <c r="P27" s="17">
        <v>3</v>
      </c>
      <c r="Q27" s="17">
        <v>2</v>
      </c>
      <c r="R27" s="17">
        <v>1</v>
      </c>
      <c r="S27" s="17">
        <v>1</v>
      </c>
      <c r="T27" s="32">
        <v>0</v>
      </c>
      <c r="U27" s="32">
        <v>0</v>
      </c>
      <c r="V27" s="32">
        <v>0</v>
      </c>
      <c r="W27" s="32">
        <v>0.00185</v>
      </c>
    </row>
    <row r="28" s="1" customFormat="1" spans="1:23">
      <c r="A28" s="17" t="s">
        <v>87</v>
      </c>
      <c r="B28" s="127">
        <f t="shared" si="2"/>
        <v>0</v>
      </c>
      <c r="C28" s="34">
        <f t="shared" si="3"/>
        <v>0</v>
      </c>
      <c r="D28" s="34">
        <f t="shared" si="4"/>
        <v>0</v>
      </c>
      <c r="E28" s="128">
        <f ca="1" t="shared" si="5"/>
        <v>0.00681</v>
      </c>
      <c r="F28" s="129">
        <f ca="1" t="shared" si="6"/>
        <v>-0.00681</v>
      </c>
      <c r="G28" s="129">
        <f ca="1" t="shared" si="7"/>
        <v>-0.00681</v>
      </c>
      <c r="H28" s="129">
        <f ca="1" t="shared" si="8"/>
        <v>-0.00681</v>
      </c>
      <c r="L28" s="17" t="s">
        <v>88</v>
      </c>
      <c r="M28" s="17" t="s">
        <v>53</v>
      </c>
      <c r="N28" s="17">
        <v>1</v>
      </c>
      <c r="O28" s="17">
        <v>2</v>
      </c>
      <c r="P28" s="17">
        <v>2</v>
      </c>
      <c r="Q28" s="17">
        <v>3</v>
      </c>
      <c r="R28" s="17">
        <v>2</v>
      </c>
      <c r="S28" s="17">
        <v>1</v>
      </c>
      <c r="T28" s="32">
        <v>0</v>
      </c>
      <c r="U28" s="32">
        <v>0</v>
      </c>
      <c r="V28" s="32">
        <v>0</v>
      </c>
      <c r="W28" s="32">
        <v>0.00187</v>
      </c>
    </row>
    <row r="29" s="1" customFormat="1" spans="1:23">
      <c r="A29" s="17" t="s">
        <v>89</v>
      </c>
      <c r="B29" s="127">
        <f t="shared" si="2"/>
        <v>0</v>
      </c>
      <c r="C29" s="34">
        <f t="shared" si="3"/>
        <v>0</v>
      </c>
      <c r="D29" s="34">
        <f t="shared" si="4"/>
        <v>0</v>
      </c>
      <c r="E29" s="128">
        <f ca="1" t="shared" si="5"/>
        <v>0.01719</v>
      </c>
      <c r="F29" s="129">
        <f ca="1" t="shared" si="6"/>
        <v>-0.01719</v>
      </c>
      <c r="G29" s="129">
        <f ca="1" t="shared" si="7"/>
        <v>-0.01719</v>
      </c>
      <c r="H29" s="129">
        <f ca="1" t="shared" si="8"/>
        <v>-0.01719</v>
      </c>
      <c r="L29" s="17" t="s">
        <v>90</v>
      </c>
      <c r="M29" s="17" t="s">
        <v>59</v>
      </c>
      <c r="N29" s="17">
        <v>2</v>
      </c>
      <c r="O29" s="17">
        <v>3</v>
      </c>
      <c r="P29" s="17">
        <v>1</v>
      </c>
      <c r="Q29" s="17">
        <v>1</v>
      </c>
      <c r="R29" s="17">
        <v>3</v>
      </c>
      <c r="S29" s="17">
        <v>1</v>
      </c>
      <c r="T29" s="32">
        <v>0</v>
      </c>
      <c r="U29" s="32">
        <v>0</v>
      </c>
      <c r="V29" s="32">
        <v>0</v>
      </c>
      <c r="W29" s="32">
        <v>0.00198</v>
      </c>
    </row>
    <row r="30" s="1" customFormat="1" spans="1:23">
      <c r="A30" s="17" t="s">
        <v>91</v>
      </c>
      <c r="B30" s="127">
        <f t="shared" si="2"/>
        <v>0.0573353142017583</v>
      </c>
      <c r="C30" s="34">
        <f t="shared" si="3"/>
        <v>0</v>
      </c>
      <c r="D30" s="34">
        <f t="shared" si="4"/>
        <v>0</v>
      </c>
      <c r="E30" s="128">
        <f ca="1" t="shared" si="5"/>
        <v>0.00717</v>
      </c>
      <c r="F30" s="129">
        <f ca="1" t="shared" si="6"/>
        <v>0.0501653142017583</v>
      </c>
      <c r="G30" s="129">
        <f ca="1" t="shared" si="7"/>
        <v>-0.00717</v>
      </c>
      <c r="H30" s="129">
        <f ca="1" t="shared" si="8"/>
        <v>-0.00717</v>
      </c>
      <c r="L30" s="17" t="s">
        <v>92</v>
      </c>
      <c r="M30" s="17" t="s">
        <v>57</v>
      </c>
      <c r="N30" s="17">
        <v>1</v>
      </c>
      <c r="O30" s="17">
        <v>2</v>
      </c>
      <c r="P30" s="17">
        <v>2</v>
      </c>
      <c r="Q30" s="17">
        <v>3</v>
      </c>
      <c r="R30" s="17">
        <v>1</v>
      </c>
      <c r="S30" s="17">
        <v>1</v>
      </c>
      <c r="T30" s="32">
        <v>0</v>
      </c>
      <c r="U30" s="32">
        <v>0</v>
      </c>
      <c r="V30" s="32">
        <v>0</v>
      </c>
      <c r="W30" s="32">
        <v>0.00105</v>
      </c>
    </row>
    <row r="31" s="1" customFormat="1" spans="1:23">
      <c r="A31" s="17" t="s">
        <v>93</v>
      </c>
      <c r="B31" s="127">
        <f t="shared" si="2"/>
        <v>0</v>
      </c>
      <c r="C31" s="34">
        <f t="shared" si="3"/>
        <v>0</v>
      </c>
      <c r="D31" s="34">
        <f t="shared" si="4"/>
        <v>0</v>
      </c>
      <c r="E31" s="128">
        <f ca="1" t="shared" si="5"/>
        <v>0.00366</v>
      </c>
      <c r="F31" s="129">
        <f ca="1" t="shared" si="6"/>
        <v>-0.00366</v>
      </c>
      <c r="G31" s="129">
        <f ca="1" t="shared" si="7"/>
        <v>-0.00366</v>
      </c>
      <c r="H31" s="129">
        <f ca="1" t="shared" si="8"/>
        <v>-0.00366</v>
      </c>
      <c r="L31" s="17" t="s">
        <v>94</v>
      </c>
      <c r="M31" s="17" t="s">
        <v>67</v>
      </c>
      <c r="N31" s="17">
        <v>3</v>
      </c>
      <c r="O31" s="17">
        <v>1</v>
      </c>
      <c r="P31" s="17">
        <v>1</v>
      </c>
      <c r="Q31" s="17">
        <v>1</v>
      </c>
      <c r="R31" s="17">
        <v>1</v>
      </c>
      <c r="S31" s="17">
        <v>3</v>
      </c>
      <c r="T31" s="32">
        <v>0</v>
      </c>
      <c r="U31" s="32">
        <v>0</v>
      </c>
      <c r="V31" s="32">
        <v>0</v>
      </c>
      <c r="W31" s="32">
        <v>0.00131</v>
      </c>
    </row>
    <row r="32" s="1" customFormat="1" spans="1:23">
      <c r="A32" s="17" t="s">
        <v>95</v>
      </c>
      <c r="B32" s="127">
        <f t="shared" si="2"/>
        <v>0</v>
      </c>
      <c r="C32" s="34">
        <f t="shared" si="3"/>
        <v>0</v>
      </c>
      <c r="D32" s="34">
        <f t="shared" si="4"/>
        <v>0</v>
      </c>
      <c r="E32" s="128">
        <f ca="1" t="shared" si="5"/>
        <v>0.00195</v>
      </c>
      <c r="F32" s="129">
        <f ca="1" t="shared" si="6"/>
        <v>-0.00195</v>
      </c>
      <c r="G32" s="129">
        <f ca="1" t="shared" si="7"/>
        <v>-0.00195</v>
      </c>
      <c r="H32" s="129">
        <f ca="1" t="shared" si="8"/>
        <v>-0.00195</v>
      </c>
      <c r="L32" s="17" t="s">
        <v>96</v>
      </c>
      <c r="M32" s="17" t="s">
        <v>69</v>
      </c>
      <c r="N32" s="17">
        <v>2</v>
      </c>
      <c r="O32" s="17">
        <v>2</v>
      </c>
      <c r="P32" s="17">
        <v>2</v>
      </c>
      <c r="Q32" s="17">
        <v>2</v>
      </c>
      <c r="R32" s="17">
        <v>1</v>
      </c>
      <c r="S32" s="17">
        <v>2</v>
      </c>
      <c r="T32" s="32">
        <v>0</v>
      </c>
      <c r="U32" s="32">
        <v>0</v>
      </c>
      <c r="V32" s="32">
        <v>0</v>
      </c>
      <c r="W32" s="32">
        <v>0.00098</v>
      </c>
    </row>
    <row r="33" s="1" customFormat="1" spans="1:23">
      <c r="A33" s="17" t="s">
        <v>97</v>
      </c>
      <c r="B33" s="127">
        <f t="shared" si="2"/>
        <v>0</v>
      </c>
      <c r="C33" s="34">
        <f t="shared" si="3"/>
        <v>0</v>
      </c>
      <c r="D33" s="34">
        <f t="shared" si="4"/>
        <v>0</v>
      </c>
      <c r="E33" s="128">
        <f ca="1" t="shared" si="5"/>
        <v>0.00063</v>
      </c>
      <c r="F33" s="129">
        <f ca="1" t="shared" si="6"/>
        <v>-0.00063</v>
      </c>
      <c r="G33" s="129">
        <f ca="1" t="shared" si="7"/>
        <v>-0.00063</v>
      </c>
      <c r="H33" s="129">
        <f ca="1" t="shared" si="8"/>
        <v>-0.00063</v>
      </c>
      <c r="L33" s="17" t="s">
        <v>98</v>
      </c>
      <c r="M33" s="17" t="s">
        <v>71</v>
      </c>
      <c r="N33" s="17">
        <v>2</v>
      </c>
      <c r="O33" s="17">
        <v>2</v>
      </c>
      <c r="P33" s="17">
        <v>1</v>
      </c>
      <c r="Q33" s="17">
        <v>1</v>
      </c>
      <c r="R33" s="17">
        <v>2</v>
      </c>
      <c r="S33" s="17">
        <v>3</v>
      </c>
      <c r="T33" s="32">
        <v>0</v>
      </c>
      <c r="U33" s="32">
        <v>0</v>
      </c>
      <c r="V33" s="32">
        <v>0</v>
      </c>
      <c r="W33" s="32">
        <v>0.00141999999999999</v>
      </c>
    </row>
    <row r="34" s="1" customFormat="1" spans="1:23">
      <c r="A34" s="17" t="s">
        <v>99</v>
      </c>
      <c r="B34" s="127">
        <f t="shared" si="2"/>
        <v>0</v>
      </c>
      <c r="C34" s="34">
        <f t="shared" si="3"/>
        <v>0</v>
      </c>
      <c r="D34" s="34">
        <f t="shared" si="4"/>
        <v>0</v>
      </c>
      <c r="E34" s="128">
        <f ca="1" t="shared" si="5"/>
        <v>0.00275</v>
      </c>
      <c r="F34" s="129">
        <f ca="1" t="shared" si="6"/>
        <v>-0.00275</v>
      </c>
      <c r="G34" s="129">
        <f ca="1" t="shared" si="7"/>
        <v>-0.00275</v>
      </c>
      <c r="H34" s="129">
        <f ca="1" t="shared" si="8"/>
        <v>-0.00275</v>
      </c>
      <c r="L34" s="17" t="s">
        <v>100</v>
      </c>
      <c r="M34" s="17" t="s">
        <v>73</v>
      </c>
      <c r="N34" s="17">
        <v>3</v>
      </c>
      <c r="O34" s="17">
        <v>2</v>
      </c>
      <c r="P34" s="17">
        <v>1</v>
      </c>
      <c r="Q34" s="17">
        <v>2</v>
      </c>
      <c r="R34" s="17">
        <v>2</v>
      </c>
      <c r="S34" s="17">
        <v>2</v>
      </c>
      <c r="T34" s="32">
        <v>0</v>
      </c>
      <c r="U34" s="32">
        <v>0</v>
      </c>
      <c r="V34" s="32">
        <v>0</v>
      </c>
      <c r="W34" s="32">
        <v>0.00209</v>
      </c>
    </row>
    <row r="35" s="1" customFormat="1" spans="1:23">
      <c r="A35" s="17" t="s">
        <v>101</v>
      </c>
      <c r="B35" s="127">
        <f t="shared" si="2"/>
        <v>0</v>
      </c>
      <c r="C35" s="34">
        <f t="shared" si="3"/>
        <v>0</v>
      </c>
      <c r="D35" s="34">
        <f t="shared" si="4"/>
        <v>0</v>
      </c>
      <c r="E35" s="128">
        <f ca="1" t="shared" si="5"/>
        <v>0.00989999999999999</v>
      </c>
      <c r="F35" s="129">
        <f ca="1" t="shared" si="6"/>
        <v>-0.00989999999999999</v>
      </c>
      <c r="G35" s="129">
        <f ca="1" t="shared" si="7"/>
        <v>-0.00989999999999999</v>
      </c>
      <c r="H35" s="129">
        <f ca="1" t="shared" si="8"/>
        <v>-0.00989999999999999</v>
      </c>
      <c r="L35" s="17" t="s">
        <v>102</v>
      </c>
      <c r="M35" s="17" t="s">
        <v>51</v>
      </c>
      <c r="N35" s="17">
        <v>2</v>
      </c>
      <c r="O35" s="17">
        <v>1</v>
      </c>
      <c r="P35" s="17">
        <v>1</v>
      </c>
      <c r="Q35" s="17">
        <v>3</v>
      </c>
      <c r="R35" s="17">
        <v>2</v>
      </c>
      <c r="S35" s="17">
        <v>3</v>
      </c>
      <c r="T35" s="32">
        <v>0</v>
      </c>
      <c r="U35" s="32">
        <v>0</v>
      </c>
      <c r="V35" s="32">
        <v>0</v>
      </c>
      <c r="W35" s="32">
        <v>0.00191</v>
      </c>
    </row>
    <row r="36" s="1" customFormat="1" spans="1:23">
      <c r="A36" s="17" t="s">
        <v>103</v>
      </c>
      <c r="B36" s="127">
        <f t="shared" si="2"/>
        <v>0</v>
      </c>
      <c r="C36" s="34">
        <f t="shared" si="3"/>
        <v>0</v>
      </c>
      <c r="D36" s="34">
        <f t="shared" si="4"/>
        <v>0</v>
      </c>
      <c r="E36" s="128">
        <f ca="1" t="shared" si="5"/>
        <v>0.00278</v>
      </c>
      <c r="F36" s="129">
        <f ca="1" t="shared" si="6"/>
        <v>-0.00278</v>
      </c>
      <c r="G36" s="129">
        <f ca="1" t="shared" si="7"/>
        <v>-0.00278</v>
      </c>
      <c r="H36" s="129">
        <f ca="1" t="shared" si="8"/>
        <v>-0.00278</v>
      </c>
      <c r="L36" s="17" t="s">
        <v>104</v>
      </c>
      <c r="M36" s="17" t="s">
        <v>61</v>
      </c>
      <c r="N36" s="17">
        <v>2</v>
      </c>
      <c r="O36" s="17">
        <v>2</v>
      </c>
      <c r="P36" s="17">
        <v>1</v>
      </c>
      <c r="Q36" s="17">
        <v>1</v>
      </c>
      <c r="R36" s="17">
        <v>2</v>
      </c>
      <c r="S36" s="17">
        <v>3</v>
      </c>
      <c r="T36" s="32">
        <v>0</v>
      </c>
      <c r="U36" s="32">
        <v>0</v>
      </c>
      <c r="V36" s="32">
        <v>0</v>
      </c>
      <c r="W36" s="32">
        <v>0.00079</v>
      </c>
    </row>
    <row r="37" s="1" customFormat="1" spans="1:23">
      <c r="A37" s="17" t="s">
        <v>105</v>
      </c>
      <c r="B37" s="127">
        <f t="shared" si="2"/>
        <v>0</v>
      </c>
      <c r="C37" s="34">
        <f t="shared" si="3"/>
        <v>0</v>
      </c>
      <c r="D37" s="34">
        <f t="shared" si="4"/>
        <v>0</v>
      </c>
      <c r="E37" s="128">
        <f ca="1" t="shared" si="5"/>
        <v>0.00361</v>
      </c>
      <c r="F37" s="129">
        <f ca="1" t="shared" si="6"/>
        <v>-0.00361</v>
      </c>
      <c r="G37" s="129">
        <f ca="1" t="shared" si="7"/>
        <v>-0.00361</v>
      </c>
      <c r="H37" s="129">
        <f ca="1" t="shared" si="8"/>
        <v>-0.00361</v>
      </c>
      <c r="L37" s="17" t="s">
        <v>106</v>
      </c>
      <c r="M37" s="17" t="s">
        <v>43</v>
      </c>
      <c r="N37" s="17">
        <v>3</v>
      </c>
      <c r="O37" s="17">
        <v>2</v>
      </c>
      <c r="P37" s="17">
        <v>3</v>
      </c>
      <c r="Q37" s="17">
        <v>2</v>
      </c>
      <c r="R37" s="17">
        <v>2</v>
      </c>
      <c r="S37" s="17">
        <v>2</v>
      </c>
      <c r="T37" s="32">
        <v>0</v>
      </c>
      <c r="U37" s="32">
        <v>0</v>
      </c>
      <c r="V37" s="32">
        <v>0</v>
      </c>
      <c r="W37" s="32">
        <v>0.00234</v>
      </c>
    </row>
    <row r="38" s="1" customFormat="1" spans="1:23">
      <c r="A38" s="17" t="s">
        <v>107</v>
      </c>
      <c r="B38" s="127">
        <f t="shared" si="2"/>
        <v>0.0319455554862531</v>
      </c>
      <c r="C38" s="34">
        <f t="shared" si="3"/>
        <v>0</v>
      </c>
      <c r="D38" s="34">
        <f t="shared" si="4"/>
        <v>0</v>
      </c>
      <c r="E38" s="128">
        <f ca="1" t="shared" si="5"/>
        <v>0.00465</v>
      </c>
      <c r="F38" s="129">
        <f ca="1" t="shared" si="6"/>
        <v>0.0272955554862531</v>
      </c>
      <c r="G38" s="129">
        <f ca="1" t="shared" si="7"/>
        <v>-0.00465</v>
      </c>
      <c r="H38" s="129">
        <f ca="1" t="shared" si="8"/>
        <v>-0.00465</v>
      </c>
      <c r="L38" s="17" t="s">
        <v>108</v>
      </c>
      <c r="M38" s="17" t="s">
        <v>41</v>
      </c>
      <c r="N38" s="17">
        <v>2</v>
      </c>
      <c r="O38" s="17">
        <v>2</v>
      </c>
      <c r="P38" s="17">
        <v>2</v>
      </c>
      <c r="Q38" s="17">
        <v>3</v>
      </c>
      <c r="R38" s="17">
        <v>3</v>
      </c>
      <c r="S38" s="17">
        <v>2</v>
      </c>
      <c r="T38" s="32">
        <v>0</v>
      </c>
      <c r="U38" s="32">
        <v>0</v>
      </c>
      <c r="V38" s="32">
        <v>0</v>
      </c>
      <c r="W38" s="32">
        <v>0.00352</v>
      </c>
    </row>
    <row r="39" s="1" customFormat="1" spans="1:23">
      <c r="A39" s="17" t="s">
        <v>109</v>
      </c>
      <c r="B39" s="127">
        <f t="shared" si="2"/>
        <v>0</v>
      </c>
      <c r="C39" s="34">
        <f t="shared" si="3"/>
        <v>0</v>
      </c>
      <c r="D39" s="34">
        <f t="shared" si="4"/>
        <v>0</v>
      </c>
      <c r="E39" s="128">
        <f ca="1" t="shared" si="5"/>
        <v>0.00599</v>
      </c>
      <c r="F39" s="129">
        <f ca="1" t="shared" si="6"/>
        <v>-0.00599</v>
      </c>
      <c r="G39" s="129">
        <f ca="1" t="shared" si="7"/>
        <v>-0.00599</v>
      </c>
      <c r="H39" s="129">
        <f ca="1" t="shared" si="8"/>
        <v>-0.00599</v>
      </c>
      <c r="L39" s="17" t="s">
        <v>110</v>
      </c>
      <c r="M39" s="17" t="s">
        <v>43</v>
      </c>
      <c r="N39" s="17">
        <v>1</v>
      </c>
      <c r="O39" s="17">
        <v>3</v>
      </c>
      <c r="P39" s="17">
        <v>3</v>
      </c>
      <c r="Q39" s="17">
        <v>1</v>
      </c>
      <c r="R39" s="17">
        <v>2</v>
      </c>
      <c r="S39" s="17">
        <v>3</v>
      </c>
      <c r="T39" s="32">
        <v>0.0320050359988208</v>
      </c>
      <c r="U39" s="32">
        <v>0</v>
      </c>
      <c r="V39" s="32">
        <v>0</v>
      </c>
      <c r="W39" s="32">
        <v>0.00173999999999999</v>
      </c>
    </row>
    <row r="40" s="1" customFormat="1" spans="1:23">
      <c r="A40" s="17" t="s">
        <v>111</v>
      </c>
      <c r="B40" s="127">
        <f t="shared" si="2"/>
        <v>0</v>
      </c>
      <c r="C40" s="34">
        <f t="shared" si="3"/>
        <v>0</v>
      </c>
      <c r="D40" s="34">
        <f t="shared" si="4"/>
        <v>0</v>
      </c>
      <c r="E40" s="128">
        <f ca="1" t="shared" si="5"/>
        <v>0.00453</v>
      </c>
      <c r="F40" s="129">
        <f ca="1" t="shared" si="6"/>
        <v>-0.00453</v>
      </c>
      <c r="G40" s="129">
        <f ca="1" t="shared" si="7"/>
        <v>-0.00453</v>
      </c>
      <c r="H40" s="129">
        <f ca="1" t="shared" si="8"/>
        <v>-0.00453</v>
      </c>
      <c r="L40" s="17" t="s">
        <v>112</v>
      </c>
      <c r="M40" s="17" t="s">
        <v>43</v>
      </c>
      <c r="N40" s="17">
        <v>3</v>
      </c>
      <c r="O40" s="17">
        <v>1</v>
      </c>
      <c r="P40" s="17">
        <v>2</v>
      </c>
      <c r="Q40" s="17">
        <v>3</v>
      </c>
      <c r="R40" s="17">
        <v>3</v>
      </c>
      <c r="S40" s="17">
        <v>1</v>
      </c>
      <c r="T40" s="32">
        <v>0</v>
      </c>
      <c r="U40" s="32">
        <v>0</v>
      </c>
      <c r="V40" s="32">
        <v>0</v>
      </c>
      <c r="W40" s="32">
        <v>0.00267</v>
      </c>
    </row>
    <row r="41" s="1" customFormat="1" spans="1:23">
      <c r="A41" s="17" t="s">
        <v>113</v>
      </c>
      <c r="B41" s="127">
        <f t="shared" si="2"/>
        <v>0</v>
      </c>
      <c r="C41" s="34">
        <f t="shared" si="3"/>
        <v>0</v>
      </c>
      <c r="D41" s="34">
        <f t="shared" si="4"/>
        <v>0</v>
      </c>
      <c r="E41" s="128">
        <f ca="1" t="shared" si="5"/>
        <v>0.00286999999999999</v>
      </c>
      <c r="F41" s="129">
        <f ca="1" t="shared" si="6"/>
        <v>-0.00286999999999999</v>
      </c>
      <c r="G41" s="129">
        <f ca="1" t="shared" si="7"/>
        <v>-0.00286999999999999</v>
      </c>
      <c r="H41" s="129">
        <f ca="1" t="shared" si="8"/>
        <v>-0.00286999999999999</v>
      </c>
      <c r="L41" s="17" t="s">
        <v>114</v>
      </c>
      <c r="M41" s="17" t="s">
        <v>75</v>
      </c>
      <c r="N41" s="17">
        <v>3</v>
      </c>
      <c r="O41" s="17">
        <v>3</v>
      </c>
      <c r="P41" s="17">
        <v>3</v>
      </c>
      <c r="Q41" s="17">
        <v>2</v>
      </c>
      <c r="R41" s="17">
        <v>2</v>
      </c>
      <c r="S41" s="17">
        <v>2</v>
      </c>
      <c r="T41" s="32">
        <v>0</v>
      </c>
      <c r="U41" s="32">
        <v>0</v>
      </c>
      <c r="V41" s="32">
        <v>0</v>
      </c>
      <c r="W41" s="32">
        <v>0.00199</v>
      </c>
    </row>
    <row r="42" s="1" customFormat="1" spans="1:23">
      <c r="A42" s="17" t="s">
        <v>115</v>
      </c>
      <c r="B42" s="127">
        <f t="shared" si="2"/>
        <v>0</v>
      </c>
      <c r="C42" s="34">
        <f t="shared" si="3"/>
        <v>0</v>
      </c>
      <c r="D42" s="34">
        <f t="shared" si="4"/>
        <v>0</v>
      </c>
      <c r="E42" s="128">
        <f ca="1" t="shared" si="5"/>
        <v>0.000819999999999999</v>
      </c>
      <c r="F42" s="129">
        <f ca="1" t="shared" si="6"/>
        <v>-0.000819999999999999</v>
      </c>
      <c r="G42" s="129">
        <f ca="1" t="shared" si="7"/>
        <v>-0.000819999999999999</v>
      </c>
      <c r="H42" s="129">
        <f ca="1" t="shared" si="8"/>
        <v>-0.000819999999999999</v>
      </c>
      <c r="L42" s="17" t="s">
        <v>116</v>
      </c>
      <c r="M42" s="17" t="s">
        <v>77</v>
      </c>
      <c r="N42" s="17">
        <v>3</v>
      </c>
      <c r="O42" s="17">
        <v>1</v>
      </c>
      <c r="P42" s="17">
        <v>1</v>
      </c>
      <c r="Q42" s="17">
        <v>1</v>
      </c>
      <c r="R42" s="17">
        <v>2</v>
      </c>
      <c r="S42" s="17">
        <v>3</v>
      </c>
      <c r="T42" s="32">
        <v>0</v>
      </c>
      <c r="U42" s="32">
        <v>0</v>
      </c>
      <c r="V42" s="32">
        <v>0</v>
      </c>
      <c r="W42" s="32">
        <v>0.0016</v>
      </c>
    </row>
    <row r="43" s="1" customFormat="1" spans="1:23">
      <c r="A43" s="17" t="s">
        <v>117</v>
      </c>
      <c r="B43" s="127">
        <f t="shared" si="2"/>
        <v>0</v>
      </c>
      <c r="C43" s="34">
        <f t="shared" si="3"/>
        <v>0</v>
      </c>
      <c r="D43" s="34">
        <f t="shared" si="4"/>
        <v>0</v>
      </c>
      <c r="E43" s="128">
        <f ca="1" t="shared" si="5"/>
        <v>0.00135</v>
      </c>
      <c r="F43" s="129">
        <f ca="1" t="shared" si="6"/>
        <v>-0.00135</v>
      </c>
      <c r="G43" s="129">
        <f ca="1" t="shared" si="7"/>
        <v>-0.00135</v>
      </c>
      <c r="H43" s="129">
        <f ca="1" t="shared" si="8"/>
        <v>-0.00135</v>
      </c>
      <c r="L43" s="17" t="s">
        <v>118</v>
      </c>
      <c r="M43" s="17" t="s">
        <v>79</v>
      </c>
      <c r="N43" s="17">
        <v>2</v>
      </c>
      <c r="O43" s="17">
        <v>1</v>
      </c>
      <c r="P43" s="17">
        <v>1</v>
      </c>
      <c r="Q43" s="17">
        <v>1</v>
      </c>
      <c r="R43" s="17">
        <v>2</v>
      </c>
      <c r="S43" s="17">
        <v>3</v>
      </c>
      <c r="T43" s="32">
        <v>0</v>
      </c>
      <c r="U43" s="32">
        <v>0</v>
      </c>
      <c r="V43" s="32">
        <v>0</v>
      </c>
      <c r="W43" s="32">
        <v>0.00114</v>
      </c>
    </row>
    <row r="44" s="1" customFormat="1" spans="2:23">
      <c r="B44" s="127"/>
      <c r="C44" s="34"/>
      <c r="D44" s="34"/>
      <c r="E44" s="128"/>
      <c r="F44" s="129"/>
      <c r="G44" s="129"/>
      <c r="H44" s="129"/>
      <c r="I44" s="1"/>
      <c r="J44" s="1"/>
      <c r="L44" s="17" t="s">
        <v>119</v>
      </c>
      <c r="M44" s="17" t="s">
        <v>81</v>
      </c>
      <c r="N44" s="17">
        <v>3</v>
      </c>
      <c r="O44" s="17">
        <v>3</v>
      </c>
      <c r="P44" s="17">
        <v>3</v>
      </c>
      <c r="Q44" s="17">
        <v>2</v>
      </c>
      <c r="R44" s="17">
        <v>3</v>
      </c>
      <c r="S44" s="17">
        <v>2</v>
      </c>
      <c r="T44" s="32">
        <v>0</v>
      </c>
      <c r="U44" s="32">
        <v>0</v>
      </c>
      <c r="V44" s="32">
        <v>0</v>
      </c>
      <c r="W44" s="32">
        <v>0.00586</v>
      </c>
    </row>
    <row r="45" s="1" customFormat="1" spans="2:23">
      <c r="B45" s="127"/>
      <c r="C45" s="34"/>
      <c r="D45" s="34"/>
      <c r="E45" s="128"/>
      <c r="F45" s="130"/>
      <c r="G45" s="130"/>
      <c r="H45" s="130"/>
      <c r="I45" s="1"/>
      <c r="J45" s="1"/>
      <c r="L45" s="17" t="s">
        <v>120</v>
      </c>
      <c r="M45" s="17" t="s">
        <v>83</v>
      </c>
      <c r="N45" s="17">
        <v>1</v>
      </c>
      <c r="O45" s="17">
        <v>3</v>
      </c>
      <c r="P45" s="17">
        <v>3</v>
      </c>
      <c r="Q45" s="17">
        <v>1</v>
      </c>
      <c r="R45" s="17">
        <v>2</v>
      </c>
      <c r="S45" s="17">
        <v>3</v>
      </c>
      <c r="T45" s="32">
        <v>0</v>
      </c>
      <c r="U45" s="32">
        <v>0</v>
      </c>
      <c r="V45" s="32">
        <v>0</v>
      </c>
      <c r="W45" s="32">
        <v>0.0024</v>
      </c>
    </row>
    <row r="46" s="1" customFormat="1" spans="1:23">
      <c r="A46" s="1" t="s">
        <v>121</v>
      </c>
      <c r="B46" s="127">
        <f>SUMIF($N$3:$N$302,3,T$3:T$302)</f>
        <v>0.534555887346138</v>
      </c>
      <c r="C46" s="34">
        <f>SUMIF($N$3:$N$302,3,U$3:U$302)</f>
        <v>0.924030072892181</v>
      </c>
      <c r="D46" s="34">
        <f>SUMIF($N$3:$N$782,3,V$3:V$782)</f>
        <v>0.867553600908306</v>
      </c>
      <c r="E46" s="128">
        <f ca="1">SUMIF($N$3:$N$782,3,W3:W302)</f>
        <v>0.5722</v>
      </c>
      <c r="F46" s="130">
        <f ca="1" t="shared" ref="F46:F51" si="9">B46-E46</f>
        <v>-0.0376441126538625</v>
      </c>
      <c r="G46" s="130">
        <f ca="1" t="shared" ref="G46:G51" si="10">C46-$E46</f>
        <v>0.351830072892181</v>
      </c>
      <c r="H46" s="130">
        <f ca="1" t="shared" ref="H46:H51" si="11">D46-$E46</f>
        <v>0.295353600908306</v>
      </c>
      <c r="L46" s="17" t="s">
        <v>122</v>
      </c>
      <c r="M46" s="17" t="s">
        <v>67</v>
      </c>
      <c r="N46" s="17">
        <v>2</v>
      </c>
      <c r="O46" s="17">
        <v>1</v>
      </c>
      <c r="P46" s="17">
        <v>2</v>
      </c>
      <c r="Q46" s="17">
        <v>1</v>
      </c>
      <c r="R46" s="17">
        <v>1</v>
      </c>
      <c r="S46" s="17">
        <v>3</v>
      </c>
      <c r="T46" s="32">
        <v>0</v>
      </c>
      <c r="U46" s="32">
        <v>0</v>
      </c>
      <c r="V46" s="32">
        <v>0</v>
      </c>
      <c r="W46" s="32">
        <v>0.0008</v>
      </c>
    </row>
    <row r="47" s="1" customFormat="1" spans="1:23">
      <c r="A47" s="1" t="s">
        <v>123</v>
      </c>
      <c r="B47" s="127">
        <f>SUMIF($O$3:$O$302,3,T$3:T$302)</f>
        <v>0.77005453311978</v>
      </c>
      <c r="C47" s="34">
        <f>SUMIF($O$3:$O$782,3,U$3:U$782)</f>
        <v>0.6219204843643</v>
      </c>
      <c r="D47" s="34">
        <f>SUMIF($O$3:$O$782,3,V$3:V$782)</f>
        <v>0.92432087161988</v>
      </c>
      <c r="E47" s="128">
        <f ca="1">SUMIF($O$3:$O$782,3,W3:W302)</f>
        <v>0.52675</v>
      </c>
      <c r="F47" s="130">
        <f ca="1" t="shared" si="9"/>
        <v>0.243304533119781</v>
      </c>
      <c r="G47" s="130">
        <f ca="1" t="shared" si="10"/>
        <v>0.0951704843643006</v>
      </c>
      <c r="H47" s="130">
        <f ca="1" t="shared" si="11"/>
        <v>0.397570871619881</v>
      </c>
      <c r="L47" s="17" t="s">
        <v>124</v>
      </c>
      <c r="M47" s="17" t="s">
        <v>55</v>
      </c>
      <c r="N47" s="17">
        <v>2</v>
      </c>
      <c r="O47" s="17">
        <v>2</v>
      </c>
      <c r="P47" s="17">
        <v>2</v>
      </c>
      <c r="Q47" s="17">
        <v>2</v>
      </c>
      <c r="R47" s="17">
        <v>2</v>
      </c>
      <c r="S47" s="17">
        <v>2</v>
      </c>
      <c r="T47" s="32">
        <v>0</v>
      </c>
      <c r="U47" s="32">
        <v>0</v>
      </c>
      <c r="V47" s="32">
        <v>0</v>
      </c>
      <c r="W47" s="32">
        <v>0.00196</v>
      </c>
    </row>
    <row r="48" s="1" customFormat="1" spans="1:23">
      <c r="A48" s="1" t="s">
        <v>125</v>
      </c>
      <c r="B48" s="127">
        <f>SUMIF($P$3:$P$302,1,T$3:T$302)</f>
        <v>0.49662537167702</v>
      </c>
      <c r="C48" s="34">
        <f>SUMIF($P$3:$P$782,1,U$3:U$782)</f>
        <v>0.484276557191082</v>
      </c>
      <c r="D48" s="34">
        <f>SUMIF($P$3:$P$782,1,V$3:V$782)</f>
        <v>0.456487837903374</v>
      </c>
      <c r="E48" s="128">
        <f ca="1">SUMIF($P$3:$P$782,1,W3:W302)</f>
        <v>0.35059</v>
      </c>
      <c r="F48" s="130">
        <f ca="1" t="shared" si="9"/>
        <v>0.14603537167702</v>
      </c>
      <c r="G48" s="130">
        <f ca="1" t="shared" si="10"/>
        <v>0.133686557191082</v>
      </c>
      <c r="H48" s="130">
        <f ca="1" t="shared" si="11"/>
        <v>0.105897837903375</v>
      </c>
      <c r="L48" s="17" t="s">
        <v>126</v>
      </c>
      <c r="M48" s="17" t="s">
        <v>67</v>
      </c>
      <c r="N48" s="17">
        <v>1</v>
      </c>
      <c r="O48" s="17">
        <v>1</v>
      </c>
      <c r="P48" s="17">
        <v>2</v>
      </c>
      <c r="Q48" s="17">
        <v>1</v>
      </c>
      <c r="R48" s="17">
        <v>1</v>
      </c>
      <c r="S48" s="17">
        <v>2</v>
      </c>
      <c r="T48" s="32">
        <v>0</v>
      </c>
      <c r="U48" s="32">
        <v>0</v>
      </c>
      <c r="V48" s="32">
        <v>0</v>
      </c>
      <c r="W48" s="32">
        <v>0.00121</v>
      </c>
    </row>
    <row r="49" s="1" customFormat="1" spans="1:23">
      <c r="A49" s="1" t="s">
        <v>127</v>
      </c>
      <c r="B49" s="127">
        <f>SUMIF($Q$3:$Q$302,1,T$3:T$302)</f>
        <v>0.751512411851722</v>
      </c>
      <c r="C49" s="34">
        <f>SUMIF($Q$3:$Q$782,1,U$3:U$782)</f>
        <v>0.29335410914978</v>
      </c>
      <c r="D49" s="34">
        <f>SUMIF($Q$3:$Q$782,1,V$3:V$782)</f>
        <v>0.890578571464104</v>
      </c>
      <c r="E49" s="128">
        <f ca="1">SUMIF($Q$3:$Q$782,3,W3:W302)</f>
        <v>0.23694</v>
      </c>
      <c r="F49" s="130">
        <f ca="1" t="shared" si="9"/>
        <v>0.514572411851723</v>
      </c>
      <c r="G49" s="130">
        <f ca="1" t="shared" si="10"/>
        <v>0.0564141091497803</v>
      </c>
      <c r="H49" s="130">
        <f ca="1" t="shared" si="11"/>
        <v>0.653638571464104</v>
      </c>
      <c r="L49" s="17" t="s">
        <v>128</v>
      </c>
      <c r="M49" s="17" t="s">
        <v>65</v>
      </c>
      <c r="N49" s="17">
        <v>3</v>
      </c>
      <c r="O49" s="17">
        <v>1</v>
      </c>
      <c r="P49" s="17">
        <v>2</v>
      </c>
      <c r="Q49" s="17">
        <v>1</v>
      </c>
      <c r="R49" s="17">
        <v>3</v>
      </c>
      <c r="S49" s="17">
        <v>3</v>
      </c>
      <c r="T49" s="32">
        <v>0</v>
      </c>
      <c r="U49" s="32">
        <v>0</v>
      </c>
      <c r="V49" s="32">
        <v>0</v>
      </c>
      <c r="W49" s="32">
        <v>0.00319</v>
      </c>
    </row>
    <row r="50" s="1" customFormat="1" spans="1:23">
      <c r="A50" s="1" t="s">
        <v>129</v>
      </c>
      <c r="B50" s="127">
        <f>SUMIF($R$3:$R$302,3,T$3:T$302)</f>
        <v>0.6809184058082</v>
      </c>
      <c r="C50" s="34">
        <f>SUMIF($R$3:$R$782,3,U$3:U$782)</f>
        <v>1</v>
      </c>
      <c r="D50" s="34">
        <f>SUMIF($R$3:$R$782,3,V$3:V$782)</f>
        <v>0.999999999999155</v>
      </c>
      <c r="E50" s="128">
        <f ca="1">SUMIF($R$3:$R$782,3,W3:W302)</f>
        <v>0.722329999999999</v>
      </c>
      <c r="F50" s="130">
        <f ca="1" t="shared" si="9"/>
        <v>-0.0414115941917997</v>
      </c>
      <c r="G50" s="130">
        <f ca="1" t="shared" si="10"/>
        <v>0.27767</v>
      </c>
      <c r="H50" s="130">
        <f ca="1" t="shared" si="11"/>
        <v>0.277669999999155</v>
      </c>
      <c r="L50" s="17" t="s">
        <v>130</v>
      </c>
      <c r="M50" s="17" t="s">
        <v>65</v>
      </c>
      <c r="N50" s="17">
        <v>1</v>
      </c>
      <c r="O50" s="17">
        <v>1</v>
      </c>
      <c r="P50" s="17">
        <v>2</v>
      </c>
      <c r="Q50" s="17">
        <v>3</v>
      </c>
      <c r="R50" s="17">
        <v>1</v>
      </c>
      <c r="S50" s="17">
        <v>3</v>
      </c>
      <c r="T50" s="32">
        <v>0</v>
      </c>
      <c r="U50" s="32">
        <v>0</v>
      </c>
      <c r="V50" s="32">
        <v>0</v>
      </c>
      <c r="W50" s="32">
        <v>0.00124</v>
      </c>
    </row>
    <row r="51" s="1" customFormat="1" spans="1:23">
      <c r="A51" s="1" t="s">
        <v>131</v>
      </c>
      <c r="B51" s="131">
        <f>SUMIF($S$3:$S$302,3,T$3:T$302)</f>
        <v>0.776595209043285</v>
      </c>
      <c r="C51" s="132">
        <f>SUMIF($S$3:$S$782,3,U$3:U$782)</f>
        <v>0.6219204843643</v>
      </c>
      <c r="D51" s="132">
        <f>SUMIF($S$3:$S$782,3,V$3:V$782)</f>
        <v>0.92432087161988</v>
      </c>
      <c r="E51" s="133">
        <f ca="1">SUMIF($S$3:$S$782,3,W3:W302)</f>
        <v>0.47575</v>
      </c>
      <c r="F51" s="134">
        <f ca="1" t="shared" si="9"/>
        <v>0.300845209043285</v>
      </c>
      <c r="G51" s="134">
        <f ca="1" t="shared" si="10"/>
        <v>0.146170484364301</v>
      </c>
      <c r="H51" s="134">
        <f ca="1" t="shared" si="11"/>
        <v>0.448570871619881</v>
      </c>
      <c r="L51" s="17" t="s">
        <v>132</v>
      </c>
      <c r="M51" s="17" t="s">
        <v>77</v>
      </c>
      <c r="N51" s="17">
        <v>2</v>
      </c>
      <c r="O51" s="17">
        <v>3</v>
      </c>
      <c r="P51" s="17">
        <v>2</v>
      </c>
      <c r="Q51" s="17">
        <v>2</v>
      </c>
      <c r="R51" s="17">
        <v>3</v>
      </c>
      <c r="S51" s="17">
        <v>3</v>
      </c>
      <c r="T51" s="32">
        <v>0</v>
      </c>
      <c r="U51" s="32">
        <v>0</v>
      </c>
      <c r="V51" s="32">
        <v>0</v>
      </c>
      <c r="W51" s="32">
        <v>0.00283</v>
      </c>
    </row>
    <row r="52" s="1" customFormat="1" spans="2:23">
      <c r="B52" s="119"/>
      <c r="C52" s="119"/>
      <c r="D52" s="1"/>
      <c r="E52" s="1"/>
      <c r="F52" s="1"/>
      <c r="G52" s="1"/>
      <c r="H52" s="1"/>
      <c r="I52" s="1"/>
      <c r="J52" s="1"/>
      <c r="L52" s="17" t="s">
        <v>133</v>
      </c>
      <c r="M52" s="17" t="s">
        <v>85</v>
      </c>
      <c r="N52" s="17">
        <v>3</v>
      </c>
      <c r="O52" s="17">
        <v>1</v>
      </c>
      <c r="P52" s="17">
        <v>3</v>
      </c>
      <c r="Q52" s="17">
        <v>3</v>
      </c>
      <c r="R52" s="17">
        <v>2</v>
      </c>
      <c r="S52" s="17">
        <v>2</v>
      </c>
      <c r="T52" s="32">
        <v>0</v>
      </c>
      <c r="U52" s="32">
        <v>0</v>
      </c>
      <c r="V52" s="32">
        <v>0</v>
      </c>
      <c r="W52" s="32">
        <v>0.00104</v>
      </c>
    </row>
    <row r="53" s="1" customFormat="1" spans="2:23">
      <c r="B53" s="119"/>
      <c r="C53" s="119"/>
      <c r="D53" s="1"/>
      <c r="E53" s="1"/>
      <c r="F53" s="1"/>
      <c r="G53" s="1"/>
      <c r="H53" s="1"/>
      <c r="I53" s="1"/>
      <c r="J53" s="1"/>
      <c r="L53" s="17" t="s">
        <v>134</v>
      </c>
      <c r="M53" s="17" t="s">
        <v>55</v>
      </c>
      <c r="N53" s="17">
        <v>1</v>
      </c>
      <c r="O53" s="17">
        <v>3</v>
      </c>
      <c r="P53" s="17">
        <v>3</v>
      </c>
      <c r="Q53" s="17">
        <v>1</v>
      </c>
      <c r="R53" s="17">
        <v>1</v>
      </c>
      <c r="S53" s="17">
        <v>3</v>
      </c>
      <c r="T53" s="32">
        <v>0.0587404008589872</v>
      </c>
      <c r="U53" s="32">
        <v>0</v>
      </c>
      <c r="V53" s="32">
        <v>0</v>
      </c>
      <c r="W53" s="32">
        <v>0.00088</v>
      </c>
    </row>
    <row r="54" s="1" customFormat="1" spans="2:23">
      <c r="B54" s="119"/>
      <c r="C54" s="119"/>
      <c r="D54" s="1"/>
      <c r="E54" s="1"/>
      <c r="F54" s="1"/>
      <c r="G54" s="1"/>
      <c r="H54" s="1"/>
      <c r="I54" s="1"/>
      <c r="J54" s="1"/>
      <c r="L54" s="17" t="s">
        <v>135</v>
      </c>
      <c r="M54" s="17" t="s">
        <v>55</v>
      </c>
      <c r="N54" s="17">
        <v>3</v>
      </c>
      <c r="O54" s="17">
        <v>3</v>
      </c>
      <c r="P54" s="17">
        <v>2</v>
      </c>
      <c r="Q54" s="17">
        <v>2</v>
      </c>
      <c r="R54" s="17">
        <v>3</v>
      </c>
      <c r="S54" s="17">
        <v>2</v>
      </c>
      <c r="T54" s="32">
        <v>0</v>
      </c>
      <c r="U54" s="32">
        <v>0</v>
      </c>
      <c r="V54" s="32">
        <v>0</v>
      </c>
      <c r="W54" s="32">
        <v>0.00817</v>
      </c>
    </row>
    <row r="55" s="1" customFormat="1" spans="2:23">
      <c r="B55" s="119"/>
      <c r="C55" s="119"/>
      <c r="D55" s="1"/>
      <c r="E55" s="1"/>
      <c r="F55" s="1"/>
      <c r="G55" s="1"/>
      <c r="H55" s="1"/>
      <c r="I55" s="1"/>
      <c r="J55" s="1"/>
      <c r="L55" s="17" t="s">
        <v>136</v>
      </c>
      <c r="M55" s="17" t="s">
        <v>43</v>
      </c>
      <c r="N55" s="17">
        <v>1</v>
      </c>
      <c r="O55" s="17">
        <v>2</v>
      </c>
      <c r="P55" s="17">
        <v>3</v>
      </c>
      <c r="Q55" s="17">
        <v>3</v>
      </c>
      <c r="R55" s="17">
        <v>1</v>
      </c>
      <c r="S55" s="17">
        <v>2</v>
      </c>
      <c r="T55" s="32">
        <v>0</v>
      </c>
      <c r="U55" s="32">
        <v>0</v>
      </c>
      <c r="V55" s="32">
        <v>0</v>
      </c>
      <c r="W55" s="32">
        <v>0.0016</v>
      </c>
    </row>
    <row r="56" s="1" customFormat="1" spans="2:23">
      <c r="B56" s="119"/>
      <c r="C56" s="119"/>
      <c r="D56" s="1"/>
      <c r="E56" s="1"/>
      <c r="F56" s="1"/>
      <c r="G56" s="1"/>
      <c r="H56" s="1"/>
      <c r="I56" s="1"/>
      <c r="J56" s="1"/>
      <c r="L56" s="17" t="s">
        <v>137</v>
      </c>
      <c r="M56" s="17" t="s">
        <v>77</v>
      </c>
      <c r="N56" s="17">
        <v>2</v>
      </c>
      <c r="O56" s="17">
        <v>2</v>
      </c>
      <c r="P56" s="17">
        <v>2</v>
      </c>
      <c r="Q56" s="17">
        <v>2</v>
      </c>
      <c r="R56" s="17">
        <v>3</v>
      </c>
      <c r="S56" s="17">
        <v>2</v>
      </c>
      <c r="T56" s="32">
        <v>0</v>
      </c>
      <c r="U56" s="32">
        <v>0</v>
      </c>
      <c r="V56" s="32">
        <v>0</v>
      </c>
      <c r="W56" s="32">
        <v>0.00331</v>
      </c>
    </row>
    <row r="57" s="1" customFormat="1" spans="2:23">
      <c r="B57" s="119"/>
      <c r="C57" s="119"/>
      <c r="D57" s="1"/>
      <c r="E57" s="1"/>
      <c r="F57" s="1"/>
      <c r="G57" s="1"/>
      <c r="H57" s="1"/>
      <c r="I57" s="1"/>
      <c r="J57" s="1"/>
      <c r="L57" s="17" t="s">
        <v>138</v>
      </c>
      <c r="M57" s="17" t="s">
        <v>65</v>
      </c>
      <c r="N57" s="17">
        <v>3</v>
      </c>
      <c r="O57" s="17">
        <v>1</v>
      </c>
      <c r="P57" s="17">
        <v>1</v>
      </c>
      <c r="Q57" s="17">
        <v>2</v>
      </c>
      <c r="R57" s="17">
        <v>3</v>
      </c>
      <c r="S57" s="17">
        <v>3</v>
      </c>
      <c r="T57" s="32">
        <v>0</v>
      </c>
      <c r="U57" s="32">
        <v>0</v>
      </c>
      <c r="V57" s="32">
        <v>0</v>
      </c>
      <c r="W57" s="32">
        <v>0.00326</v>
      </c>
    </row>
    <row r="58" s="1" customFormat="1" spans="2:23">
      <c r="B58" s="135"/>
      <c r="C58" s="119"/>
      <c r="D58" s="1"/>
      <c r="E58" s="1"/>
      <c r="F58" s="1"/>
      <c r="G58" s="1"/>
      <c r="H58" s="1"/>
      <c r="I58" s="1"/>
      <c r="J58" s="1"/>
      <c r="L58" s="17" t="s">
        <v>139</v>
      </c>
      <c r="M58" s="17" t="s">
        <v>87</v>
      </c>
      <c r="N58" s="17">
        <v>1</v>
      </c>
      <c r="O58" s="17">
        <v>1</v>
      </c>
      <c r="P58" s="17">
        <v>1</v>
      </c>
      <c r="Q58" s="17">
        <v>2</v>
      </c>
      <c r="R58" s="17">
        <v>2</v>
      </c>
      <c r="S58" s="17">
        <v>3</v>
      </c>
      <c r="T58" s="32">
        <v>0</v>
      </c>
      <c r="U58" s="32">
        <v>0</v>
      </c>
      <c r="V58" s="32">
        <v>0</v>
      </c>
      <c r="W58" s="32">
        <v>0.00203999999999999</v>
      </c>
    </row>
    <row r="59" s="1" customFormat="1" spans="2:23">
      <c r="B59" s="135"/>
      <c r="C59" s="119"/>
      <c r="D59" s="1"/>
      <c r="E59" s="1"/>
      <c r="F59" s="1"/>
      <c r="G59" s="1"/>
      <c r="H59" s="1"/>
      <c r="I59" s="1"/>
      <c r="J59" s="1"/>
      <c r="L59" s="17" t="s">
        <v>140</v>
      </c>
      <c r="M59" s="17" t="s">
        <v>49</v>
      </c>
      <c r="N59" s="17">
        <v>2</v>
      </c>
      <c r="O59" s="17">
        <v>2</v>
      </c>
      <c r="P59" s="17">
        <v>1</v>
      </c>
      <c r="Q59" s="17">
        <v>1</v>
      </c>
      <c r="R59" s="17">
        <v>3</v>
      </c>
      <c r="S59" s="17">
        <v>3</v>
      </c>
      <c r="T59" s="32">
        <v>0</v>
      </c>
      <c r="U59" s="32">
        <v>0</v>
      </c>
      <c r="V59" s="32">
        <v>0</v>
      </c>
      <c r="W59" s="32">
        <v>0.00234</v>
      </c>
    </row>
    <row r="60" s="1" customFormat="1" spans="2:23">
      <c r="B60" s="135"/>
      <c r="C60" s="119"/>
      <c r="D60" s="1"/>
      <c r="E60" s="1"/>
      <c r="F60" s="1"/>
      <c r="G60" s="1"/>
      <c r="H60" s="1"/>
      <c r="I60" s="1"/>
      <c r="J60" s="1"/>
      <c r="L60" s="17" t="s">
        <v>141</v>
      </c>
      <c r="M60" s="17" t="s">
        <v>41</v>
      </c>
      <c r="N60" s="17">
        <v>1</v>
      </c>
      <c r="O60" s="17">
        <v>3</v>
      </c>
      <c r="P60" s="17">
        <v>2</v>
      </c>
      <c r="Q60" s="17">
        <v>2</v>
      </c>
      <c r="R60" s="17">
        <v>2</v>
      </c>
      <c r="S60" s="17">
        <v>2</v>
      </c>
      <c r="T60" s="32">
        <v>0</v>
      </c>
      <c r="U60" s="32">
        <v>0</v>
      </c>
      <c r="V60" s="32">
        <v>0</v>
      </c>
      <c r="W60" s="32">
        <v>0.00192</v>
      </c>
    </row>
    <row r="61" s="1" customFormat="1" spans="2:23">
      <c r="B61" s="135"/>
      <c r="C61" s="119"/>
      <c r="D61" s="1"/>
      <c r="E61" s="1"/>
      <c r="F61" s="1"/>
      <c r="G61" s="1"/>
      <c r="H61" s="1"/>
      <c r="I61" s="1"/>
      <c r="J61" s="1"/>
      <c r="L61" s="17" t="s">
        <v>142</v>
      </c>
      <c r="M61" s="17" t="s">
        <v>89</v>
      </c>
      <c r="N61" s="17">
        <v>1</v>
      </c>
      <c r="O61" s="17">
        <v>1</v>
      </c>
      <c r="P61" s="17">
        <v>1</v>
      </c>
      <c r="Q61" s="17">
        <v>3</v>
      </c>
      <c r="R61" s="17">
        <v>1</v>
      </c>
      <c r="S61" s="17">
        <v>1</v>
      </c>
      <c r="T61" s="32">
        <v>0</v>
      </c>
      <c r="U61" s="32">
        <v>0</v>
      </c>
      <c r="V61" s="32">
        <v>0</v>
      </c>
      <c r="W61" s="32">
        <v>0.00153</v>
      </c>
    </row>
    <row r="62" s="1" customFormat="1" spans="2:23">
      <c r="B62" s="135"/>
      <c r="C62" s="119"/>
      <c r="D62" s="1"/>
      <c r="E62" s="1"/>
      <c r="F62" s="1"/>
      <c r="G62" s="1"/>
      <c r="H62" s="1"/>
      <c r="I62" s="1"/>
      <c r="J62" s="1"/>
      <c r="L62" s="17" t="s">
        <v>143</v>
      </c>
      <c r="M62" s="17" t="s">
        <v>41</v>
      </c>
      <c r="N62" s="17">
        <v>1</v>
      </c>
      <c r="O62" s="17">
        <v>3</v>
      </c>
      <c r="P62" s="17">
        <v>3</v>
      </c>
      <c r="Q62" s="17">
        <v>2</v>
      </c>
      <c r="R62" s="17">
        <v>2</v>
      </c>
      <c r="S62" s="17">
        <v>1</v>
      </c>
      <c r="T62" s="32">
        <v>0</v>
      </c>
      <c r="U62" s="32">
        <v>0</v>
      </c>
      <c r="V62" s="32">
        <v>0</v>
      </c>
      <c r="W62" s="32">
        <v>0.00231</v>
      </c>
    </row>
    <row r="63" s="1" customFormat="1" spans="2:23">
      <c r="B63" s="135"/>
      <c r="C63" s="119"/>
      <c r="D63" s="1"/>
      <c r="E63" s="1"/>
      <c r="F63" s="1"/>
      <c r="G63" s="1"/>
      <c r="H63" s="1"/>
      <c r="I63" s="1"/>
      <c r="J63" s="1"/>
      <c r="L63" s="17" t="s">
        <v>144</v>
      </c>
      <c r="M63" s="17" t="s">
        <v>53</v>
      </c>
      <c r="N63" s="17">
        <v>1</v>
      </c>
      <c r="O63" s="17">
        <v>2</v>
      </c>
      <c r="P63" s="17">
        <v>2</v>
      </c>
      <c r="Q63" s="17">
        <v>3</v>
      </c>
      <c r="R63" s="17">
        <v>2</v>
      </c>
      <c r="S63" s="17">
        <v>1</v>
      </c>
      <c r="T63" s="32">
        <v>0</v>
      </c>
      <c r="U63" s="32">
        <v>0</v>
      </c>
      <c r="V63" s="32">
        <v>0</v>
      </c>
      <c r="W63" s="32">
        <v>0.00137</v>
      </c>
    </row>
    <row r="64" s="1" customFormat="1" spans="2:23">
      <c r="B64" s="135"/>
      <c r="C64" s="119"/>
      <c r="D64" s="1"/>
      <c r="E64" s="1"/>
      <c r="F64" s="1"/>
      <c r="G64" s="1"/>
      <c r="H64" s="1"/>
      <c r="I64" s="1"/>
      <c r="J64" s="1"/>
      <c r="L64" s="17" t="s">
        <v>145</v>
      </c>
      <c r="M64" s="17" t="s">
        <v>41</v>
      </c>
      <c r="N64" s="17">
        <v>1</v>
      </c>
      <c r="O64" s="17">
        <v>2</v>
      </c>
      <c r="P64" s="17">
        <v>2</v>
      </c>
      <c r="Q64" s="17">
        <v>3</v>
      </c>
      <c r="R64" s="17">
        <v>2</v>
      </c>
      <c r="S64" s="17">
        <v>1</v>
      </c>
      <c r="T64" s="32">
        <v>0</v>
      </c>
      <c r="U64" s="32">
        <v>0</v>
      </c>
      <c r="V64" s="32">
        <v>0</v>
      </c>
      <c r="W64" s="32">
        <v>0.00196</v>
      </c>
    </row>
    <row r="65" s="1" customFormat="1" spans="2:23">
      <c r="B65" s="135"/>
      <c r="C65" s="119"/>
      <c r="D65" s="1"/>
      <c r="E65" s="1"/>
      <c r="F65" s="1"/>
      <c r="G65" s="1"/>
      <c r="H65" s="1"/>
      <c r="I65" s="1"/>
      <c r="J65" s="1"/>
      <c r="L65" s="17" t="s">
        <v>146</v>
      </c>
      <c r="M65" s="17" t="s">
        <v>91</v>
      </c>
      <c r="N65" s="17">
        <v>3</v>
      </c>
      <c r="O65" s="17">
        <v>3</v>
      </c>
      <c r="P65" s="17">
        <v>3</v>
      </c>
      <c r="Q65" s="17">
        <v>1</v>
      </c>
      <c r="R65" s="17">
        <v>2</v>
      </c>
      <c r="S65" s="17">
        <v>3</v>
      </c>
      <c r="T65" s="32">
        <v>0.0573353142017583</v>
      </c>
      <c r="U65" s="32">
        <v>0</v>
      </c>
      <c r="V65" s="32">
        <v>0</v>
      </c>
      <c r="W65" s="32">
        <v>0.00197</v>
      </c>
    </row>
    <row r="66" s="1" customFormat="1" spans="2:23">
      <c r="B66" s="135"/>
      <c r="C66" s="119"/>
      <c r="D66" s="1"/>
      <c r="E66" s="1"/>
      <c r="F66" s="1"/>
      <c r="G66" s="1"/>
      <c r="H66" s="1"/>
      <c r="I66" s="1"/>
      <c r="J66" s="1"/>
      <c r="L66" s="17" t="s">
        <v>147</v>
      </c>
      <c r="M66" s="17" t="s">
        <v>85</v>
      </c>
      <c r="N66" s="17">
        <v>3</v>
      </c>
      <c r="O66" s="17">
        <v>1</v>
      </c>
      <c r="P66" s="17">
        <v>2</v>
      </c>
      <c r="Q66" s="17">
        <v>3</v>
      </c>
      <c r="R66" s="17">
        <v>3</v>
      </c>
      <c r="S66" s="17">
        <v>2</v>
      </c>
      <c r="T66" s="32">
        <v>0.0934352567218202</v>
      </c>
      <c r="U66" s="32">
        <v>0.359817599526454</v>
      </c>
      <c r="V66" s="32">
        <v>0.0756791283792745</v>
      </c>
      <c r="W66" s="32">
        <v>0.03469</v>
      </c>
    </row>
    <row r="67" s="1" customFormat="1" spans="2:23">
      <c r="B67" s="135"/>
      <c r="C67" s="119"/>
      <c r="D67" s="1"/>
      <c r="E67" s="1"/>
      <c r="F67" s="1"/>
      <c r="G67" s="1"/>
      <c r="H67" s="1"/>
      <c r="I67" s="1"/>
      <c r="J67" s="1"/>
      <c r="L67" s="17" t="s">
        <v>148</v>
      </c>
      <c r="M67" s="17" t="s">
        <v>43</v>
      </c>
      <c r="N67" s="17">
        <v>1</v>
      </c>
      <c r="O67" s="17">
        <v>1</v>
      </c>
      <c r="P67" s="17">
        <v>1</v>
      </c>
      <c r="Q67" s="17">
        <v>2</v>
      </c>
      <c r="R67" s="17">
        <v>2</v>
      </c>
      <c r="S67" s="17">
        <v>2</v>
      </c>
      <c r="T67" s="32">
        <v>0</v>
      </c>
      <c r="U67" s="32">
        <v>0</v>
      </c>
      <c r="V67" s="32">
        <v>0</v>
      </c>
      <c r="W67" s="32">
        <v>0.00163999999999999</v>
      </c>
    </row>
    <row r="68" s="1" customFormat="1" spans="2:23">
      <c r="B68" s="135"/>
      <c r="C68" s="119"/>
      <c r="D68" s="1"/>
      <c r="E68" s="1"/>
      <c r="F68" s="1"/>
      <c r="G68" s="1"/>
      <c r="H68" s="1"/>
      <c r="I68" s="1"/>
      <c r="J68" s="1"/>
      <c r="L68" s="17" t="s">
        <v>149</v>
      </c>
      <c r="M68" s="17" t="s">
        <v>93</v>
      </c>
      <c r="N68" s="17">
        <v>2</v>
      </c>
      <c r="O68" s="17">
        <v>1</v>
      </c>
      <c r="P68" s="17">
        <v>2</v>
      </c>
      <c r="Q68" s="17">
        <v>3</v>
      </c>
      <c r="R68" s="17">
        <v>3</v>
      </c>
      <c r="S68" s="17">
        <v>1</v>
      </c>
      <c r="T68" s="32">
        <v>0</v>
      </c>
      <c r="U68" s="32">
        <v>0</v>
      </c>
      <c r="V68" s="32">
        <v>0</v>
      </c>
      <c r="W68" s="32">
        <v>0.00587</v>
      </c>
    </row>
    <row r="69" s="1" customFormat="1" spans="2:23">
      <c r="B69" s="135"/>
      <c r="C69" s="119"/>
      <c r="D69" s="1"/>
      <c r="E69" s="1"/>
      <c r="F69" s="1"/>
      <c r="G69" s="1"/>
      <c r="H69" s="1"/>
      <c r="I69" s="1"/>
      <c r="J69" s="1"/>
      <c r="L69" s="17" t="s">
        <v>150</v>
      </c>
      <c r="M69" s="17" t="s">
        <v>53</v>
      </c>
      <c r="N69" s="17">
        <v>3</v>
      </c>
      <c r="O69" s="17">
        <v>2</v>
      </c>
      <c r="P69" s="17">
        <v>2</v>
      </c>
      <c r="Q69" s="17">
        <v>3</v>
      </c>
      <c r="R69" s="17">
        <v>2</v>
      </c>
      <c r="S69" s="17">
        <v>1</v>
      </c>
      <c r="T69" s="32">
        <v>0</v>
      </c>
      <c r="U69" s="32">
        <v>0</v>
      </c>
      <c r="V69" s="32">
        <v>0</v>
      </c>
      <c r="W69" s="32">
        <v>0.00228</v>
      </c>
    </row>
    <row r="70" s="1" customFormat="1" spans="2:23">
      <c r="B70" s="135"/>
      <c r="C70" s="119"/>
      <c r="D70" s="1"/>
      <c r="E70" s="1"/>
      <c r="F70" s="1"/>
      <c r="G70" s="1"/>
      <c r="H70" s="1"/>
      <c r="I70" s="1"/>
      <c r="J70" s="1"/>
      <c r="L70" s="17" t="s">
        <v>151</v>
      </c>
      <c r="M70" s="17" t="s">
        <v>79</v>
      </c>
      <c r="N70" s="17">
        <v>2</v>
      </c>
      <c r="O70" s="17">
        <v>1</v>
      </c>
      <c r="P70" s="17">
        <v>2</v>
      </c>
      <c r="Q70" s="17">
        <v>3</v>
      </c>
      <c r="R70" s="17">
        <v>1</v>
      </c>
      <c r="S70" s="17">
        <v>1</v>
      </c>
      <c r="T70" s="32">
        <v>0</v>
      </c>
      <c r="U70" s="32">
        <v>0</v>
      </c>
      <c r="V70" s="32">
        <v>0</v>
      </c>
      <c r="W70" s="32">
        <v>0.00116</v>
      </c>
    </row>
    <row r="71" s="1" customFormat="1" spans="2:23">
      <c r="B71" s="135"/>
      <c r="C71" s="119"/>
      <c r="D71" s="1"/>
      <c r="E71" s="1"/>
      <c r="F71" s="1"/>
      <c r="G71" s="1"/>
      <c r="H71" s="1"/>
      <c r="I71" s="1"/>
      <c r="J71" s="1"/>
      <c r="L71" s="17" t="s">
        <v>152</v>
      </c>
      <c r="M71" s="17" t="s">
        <v>53</v>
      </c>
      <c r="N71" s="17">
        <v>1</v>
      </c>
      <c r="O71" s="17">
        <v>1</v>
      </c>
      <c r="P71" s="17">
        <v>1</v>
      </c>
      <c r="Q71" s="17">
        <v>3</v>
      </c>
      <c r="R71" s="17">
        <v>1</v>
      </c>
      <c r="S71" s="17">
        <v>2</v>
      </c>
      <c r="T71" s="32">
        <v>0</v>
      </c>
      <c r="U71" s="32">
        <v>0</v>
      </c>
      <c r="V71" s="32">
        <v>0</v>
      </c>
      <c r="W71" s="32">
        <v>0.001</v>
      </c>
    </row>
    <row r="72" s="1" customFormat="1" spans="2:23">
      <c r="B72" s="135"/>
      <c r="C72" s="119"/>
      <c r="D72" s="1"/>
      <c r="E72" s="1"/>
      <c r="F72" s="1"/>
      <c r="G72" s="1"/>
      <c r="H72" s="1"/>
      <c r="I72" s="1"/>
      <c r="J72" s="1"/>
      <c r="L72" s="17" t="s">
        <v>153</v>
      </c>
      <c r="M72" s="17" t="s">
        <v>43</v>
      </c>
      <c r="N72" s="17">
        <v>3</v>
      </c>
      <c r="O72" s="17">
        <v>1</v>
      </c>
      <c r="P72" s="17">
        <v>3</v>
      </c>
      <c r="Q72" s="17">
        <v>2</v>
      </c>
      <c r="R72" s="17">
        <v>2</v>
      </c>
      <c r="S72" s="17">
        <v>3</v>
      </c>
      <c r="T72" s="32">
        <v>0</v>
      </c>
      <c r="U72" s="32">
        <v>0</v>
      </c>
      <c r="V72" s="32">
        <v>0</v>
      </c>
      <c r="W72" s="32">
        <v>0.00109</v>
      </c>
    </row>
    <row r="73" s="1" customFormat="1" spans="2:23">
      <c r="B73" s="135"/>
      <c r="C73" s="119"/>
      <c r="D73" s="1"/>
      <c r="E73" s="1"/>
      <c r="F73" s="1"/>
      <c r="G73" s="1"/>
      <c r="H73" s="1"/>
      <c r="I73" s="1"/>
      <c r="J73" s="1"/>
      <c r="L73" s="17" t="s">
        <v>154</v>
      </c>
      <c r="M73" s="17" t="s">
        <v>41</v>
      </c>
      <c r="N73" s="17">
        <v>3</v>
      </c>
      <c r="O73" s="17">
        <v>2</v>
      </c>
      <c r="P73" s="17">
        <v>3</v>
      </c>
      <c r="Q73" s="17">
        <v>3</v>
      </c>
      <c r="R73" s="17">
        <v>2</v>
      </c>
      <c r="S73" s="17">
        <v>1</v>
      </c>
      <c r="T73" s="32">
        <v>0</v>
      </c>
      <c r="U73" s="32">
        <v>0</v>
      </c>
      <c r="V73" s="32">
        <v>0</v>
      </c>
      <c r="W73" s="32">
        <v>0.00309</v>
      </c>
    </row>
    <row r="74" s="1" customFormat="1" spans="2:23">
      <c r="B74" s="135"/>
      <c r="C74" s="119"/>
      <c r="D74" s="1"/>
      <c r="E74" s="1"/>
      <c r="F74" s="1"/>
      <c r="G74" s="1"/>
      <c r="H74" s="1"/>
      <c r="I74" s="1"/>
      <c r="J74" s="1"/>
      <c r="L74" s="17" t="s">
        <v>155</v>
      </c>
      <c r="M74" s="17" t="s">
        <v>95</v>
      </c>
      <c r="N74" s="17">
        <v>3</v>
      </c>
      <c r="O74" s="17">
        <v>2</v>
      </c>
      <c r="P74" s="17">
        <v>1</v>
      </c>
      <c r="Q74" s="17">
        <v>1</v>
      </c>
      <c r="R74" s="17">
        <v>3</v>
      </c>
      <c r="S74" s="17">
        <v>3</v>
      </c>
      <c r="T74" s="32">
        <v>0</v>
      </c>
      <c r="U74" s="32">
        <v>0</v>
      </c>
      <c r="V74" s="32">
        <v>0</v>
      </c>
      <c r="W74" s="32">
        <v>0.0065</v>
      </c>
    </row>
    <row r="75" s="1" customFormat="1" spans="2:23">
      <c r="B75" s="135"/>
      <c r="C75" s="119"/>
      <c r="D75" s="1"/>
      <c r="E75" s="1"/>
      <c r="F75" s="1"/>
      <c r="G75" s="1"/>
      <c r="H75" s="1"/>
      <c r="I75" s="1"/>
      <c r="J75" s="1"/>
      <c r="L75" s="17" t="s">
        <v>156</v>
      </c>
      <c r="M75" s="17" t="s">
        <v>41</v>
      </c>
      <c r="N75" s="17">
        <v>2</v>
      </c>
      <c r="O75" s="17">
        <v>2</v>
      </c>
      <c r="P75" s="17">
        <v>3</v>
      </c>
      <c r="Q75" s="17">
        <v>3</v>
      </c>
      <c r="R75" s="17">
        <v>2</v>
      </c>
      <c r="S75" s="17">
        <v>1</v>
      </c>
      <c r="T75" s="32">
        <v>0</v>
      </c>
      <c r="U75" s="32">
        <v>0</v>
      </c>
      <c r="V75" s="32">
        <v>0</v>
      </c>
      <c r="W75" s="32">
        <v>0.00231</v>
      </c>
    </row>
    <row r="76" s="1" customFormat="1" spans="2:23">
      <c r="B76" s="135"/>
      <c r="C76" s="119"/>
      <c r="D76" s="1"/>
      <c r="E76" s="1"/>
      <c r="F76" s="1"/>
      <c r="G76" s="1"/>
      <c r="H76" s="1"/>
      <c r="I76" s="1"/>
      <c r="J76" s="1"/>
      <c r="L76" s="17" t="s">
        <v>157</v>
      </c>
      <c r="M76" s="17" t="s">
        <v>55</v>
      </c>
      <c r="N76" s="17">
        <v>2</v>
      </c>
      <c r="O76" s="17">
        <v>2</v>
      </c>
      <c r="P76" s="17">
        <v>2</v>
      </c>
      <c r="Q76" s="17">
        <v>2</v>
      </c>
      <c r="R76" s="17">
        <v>3</v>
      </c>
      <c r="S76" s="17">
        <v>2</v>
      </c>
      <c r="T76" s="32">
        <v>0</v>
      </c>
      <c r="U76" s="32">
        <v>0</v>
      </c>
      <c r="V76" s="32">
        <v>0</v>
      </c>
      <c r="W76" s="32">
        <v>0.00413</v>
      </c>
    </row>
    <row r="77" s="1" customFormat="1" spans="2:23">
      <c r="B77" s="135"/>
      <c r="C77" s="119"/>
      <c r="D77" s="1"/>
      <c r="E77" s="1"/>
      <c r="F77" s="1"/>
      <c r="G77" s="1"/>
      <c r="H77" s="1"/>
      <c r="I77" s="1"/>
      <c r="J77" s="1"/>
      <c r="L77" s="17" t="s">
        <v>158</v>
      </c>
      <c r="M77" s="17" t="s">
        <v>63</v>
      </c>
      <c r="N77" s="17">
        <v>3</v>
      </c>
      <c r="O77" s="17">
        <v>1</v>
      </c>
      <c r="P77" s="17">
        <v>2</v>
      </c>
      <c r="Q77" s="17">
        <v>2</v>
      </c>
      <c r="R77" s="17">
        <v>1</v>
      </c>
      <c r="S77" s="17">
        <v>1</v>
      </c>
      <c r="T77" s="32">
        <v>0</v>
      </c>
      <c r="U77" s="32">
        <v>0</v>
      </c>
      <c r="V77" s="32">
        <v>0</v>
      </c>
      <c r="W77" s="32">
        <v>0.00035</v>
      </c>
    </row>
    <row r="78" s="1" customFormat="1" spans="2:23">
      <c r="B78" s="135"/>
      <c r="C78" s="119"/>
      <c r="D78" s="1"/>
      <c r="E78" s="1"/>
      <c r="F78" s="1"/>
      <c r="G78" s="1"/>
      <c r="H78" s="1"/>
      <c r="I78" s="1"/>
      <c r="J78" s="1"/>
      <c r="L78" s="17" t="s">
        <v>159</v>
      </c>
      <c r="M78" s="17" t="s">
        <v>63</v>
      </c>
      <c r="N78" s="17">
        <v>3</v>
      </c>
      <c r="O78" s="17">
        <v>2</v>
      </c>
      <c r="P78" s="17">
        <v>2</v>
      </c>
      <c r="Q78" s="17">
        <v>2</v>
      </c>
      <c r="R78" s="17">
        <v>3</v>
      </c>
      <c r="S78" s="17">
        <v>2</v>
      </c>
      <c r="T78" s="32">
        <v>0</v>
      </c>
      <c r="U78" s="32">
        <v>0</v>
      </c>
      <c r="V78" s="32">
        <v>0</v>
      </c>
      <c r="W78" s="32">
        <v>0.00757</v>
      </c>
    </row>
    <row r="79" s="1" customFormat="1" spans="2:23">
      <c r="B79" s="135"/>
      <c r="C79" s="119"/>
      <c r="D79" s="1"/>
      <c r="E79" s="1"/>
      <c r="F79" s="1"/>
      <c r="G79" s="1"/>
      <c r="H79" s="1"/>
      <c r="I79" s="1"/>
      <c r="J79" s="1"/>
      <c r="L79" s="17" t="s">
        <v>160</v>
      </c>
      <c r="M79" s="17" t="s">
        <v>47</v>
      </c>
      <c r="N79" s="17">
        <v>2</v>
      </c>
      <c r="O79" s="17">
        <v>2</v>
      </c>
      <c r="P79" s="17">
        <v>1</v>
      </c>
      <c r="Q79" s="17">
        <v>1</v>
      </c>
      <c r="R79" s="17">
        <v>1</v>
      </c>
      <c r="S79" s="17">
        <v>3</v>
      </c>
      <c r="T79" s="32">
        <v>0</v>
      </c>
      <c r="U79" s="32">
        <v>0</v>
      </c>
      <c r="V79" s="32">
        <v>0</v>
      </c>
      <c r="W79" s="32">
        <v>0.00088</v>
      </c>
    </row>
    <row r="80" s="1" customFormat="1" spans="2:23">
      <c r="B80" s="135"/>
      <c r="C80" s="119"/>
      <c r="D80" s="1"/>
      <c r="E80" s="1"/>
      <c r="F80" s="1"/>
      <c r="G80" s="1"/>
      <c r="H80" s="1"/>
      <c r="I80" s="1"/>
      <c r="J80" s="1"/>
      <c r="L80" s="17" t="s">
        <v>161</v>
      </c>
      <c r="M80" s="17" t="s">
        <v>61</v>
      </c>
      <c r="N80" s="17">
        <v>3</v>
      </c>
      <c r="O80" s="17">
        <v>3</v>
      </c>
      <c r="P80" s="17">
        <v>1</v>
      </c>
      <c r="Q80" s="17">
        <v>1</v>
      </c>
      <c r="R80" s="17">
        <v>3</v>
      </c>
      <c r="S80" s="17">
        <v>3</v>
      </c>
      <c r="T80" s="32">
        <v>0</v>
      </c>
      <c r="U80" s="32">
        <v>0</v>
      </c>
      <c r="V80" s="32">
        <v>0</v>
      </c>
      <c r="W80" s="32">
        <v>0.00337</v>
      </c>
    </row>
    <row r="81" s="1" customFormat="1" spans="2:23">
      <c r="B81" s="119"/>
      <c r="C81" s="119"/>
      <c r="D81" s="1"/>
      <c r="E81" s="1"/>
      <c r="F81" s="1"/>
      <c r="G81" s="1"/>
      <c r="H81" s="1"/>
      <c r="I81" s="1"/>
      <c r="J81" s="1"/>
      <c r="L81" s="17" t="s">
        <v>162</v>
      </c>
      <c r="M81" s="17" t="s">
        <v>63</v>
      </c>
      <c r="N81" s="17">
        <v>2</v>
      </c>
      <c r="O81" s="17">
        <v>1</v>
      </c>
      <c r="P81" s="17">
        <v>1</v>
      </c>
      <c r="Q81" s="17">
        <v>3</v>
      </c>
      <c r="R81" s="17">
        <v>1</v>
      </c>
      <c r="S81" s="17">
        <v>1</v>
      </c>
      <c r="T81" s="32">
        <v>0</v>
      </c>
      <c r="U81" s="32">
        <v>0</v>
      </c>
      <c r="V81" s="32">
        <v>0</v>
      </c>
      <c r="W81" s="32">
        <v>0.00073</v>
      </c>
    </row>
    <row r="82" s="1" customFormat="1" spans="2:23">
      <c r="B82" s="119"/>
      <c r="C82" s="119"/>
      <c r="D82" s="1"/>
      <c r="E82" s="1"/>
      <c r="F82" s="1"/>
      <c r="G82" s="1"/>
      <c r="H82" s="1"/>
      <c r="I82" s="1"/>
      <c r="J82" s="1"/>
      <c r="L82" s="17" t="s">
        <v>163</v>
      </c>
      <c r="M82" s="17" t="s">
        <v>63</v>
      </c>
      <c r="N82" s="17">
        <v>3</v>
      </c>
      <c r="O82" s="17">
        <v>2</v>
      </c>
      <c r="P82" s="17">
        <v>1</v>
      </c>
      <c r="Q82" s="17">
        <v>1</v>
      </c>
      <c r="R82" s="17">
        <v>3</v>
      </c>
      <c r="S82" s="17">
        <v>3</v>
      </c>
      <c r="T82" s="32">
        <v>0</v>
      </c>
      <c r="U82" s="32">
        <v>0</v>
      </c>
      <c r="V82" s="32">
        <v>0</v>
      </c>
      <c r="W82" s="32">
        <v>0.0063</v>
      </c>
    </row>
    <row r="83" s="1" customFormat="1" spans="2:23">
      <c r="B83" s="119"/>
      <c r="C83" s="119"/>
      <c r="D83" s="1"/>
      <c r="E83" s="1"/>
      <c r="F83" s="1"/>
      <c r="G83" s="1"/>
      <c r="H83" s="1"/>
      <c r="I83" s="1"/>
      <c r="J83" s="1"/>
      <c r="L83" s="17" t="s">
        <v>164</v>
      </c>
      <c r="M83" s="17" t="s">
        <v>65</v>
      </c>
      <c r="N83" s="17">
        <v>2</v>
      </c>
      <c r="O83" s="17">
        <v>2</v>
      </c>
      <c r="P83" s="17">
        <v>1</v>
      </c>
      <c r="Q83" s="17">
        <v>1</v>
      </c>
      <c r="R83" s="17">
        <v>3</v>
      </c>
      <c r="S83" s="17">
        <v>3</v>
      </c>
      <c r="T83" s="32">
        <v>0</v>
      </c>
      <c r="U83" s="32">
        <v>0</v>
      </c>
      <c r="V83" s="32">
        <v>0</v>
      </c>
      <c r="W83" s="32">
        <v>0.00096</v>
      </c>
    </row>
    <row r="84" s="1" customFormat="1" spans="2:23">
      <c r="B84" s="119"/>
      <c r="C84" s="119"/>
      <c r="D84" s="1"/>
      <c r="E84" s="1"/>
      <c r="F84" s="1"/>
      <c r="G84" s="1"/>
      <c r="H84" s="1"/>
      <c r="I84" s="1"/>
      <c r="J84" s="1"/>
      <c r="L84" s="17" t="s">
        <v>165</v>
      </c>
      <c r="M84" s="17" t="s">
        <v>55</v>
      </c>
      <c r="N84" s="17">
        <v>2</v>
      </c>
      <c r="O84" s="17">
        <v>3</v>
      </c>
      <c r="P84" s="17">
        <v>1</v>
      </c>
      <c r="Q84" s="17">
        <v>1</v>
      </c>
      <c r="R84" s="17">
        <v>3</v>
      </c>
      <c r="S84" s="17">
        <v>3</v>
      </c>
      <c r="T84" s="32">
        <v>0.0759995841022719</v>
      </c>
      <c r="U84" s="32">
        <v>0.0281012255707285</v>
      </c>
      <c r="V84" s="32">
        <v>0.121163897538524</v>
      </c>
      <c r="W84" s="32">
        <v>0.0142699999999999</v>
      </c>
    </row>
    <row r="85" s="1" customFormat="1" spans="2:23">
      <c r="B85" s="119"/>
      <c r="C85" s="119"/>
      <c r="D85" s="1"/>
      <c r="E85" s="1"/>
      <c r="F85" s="1"/>
      <c r="G85" s="1"/>
      <c r="H85" s="1"/>
      <c r="I85" s="1"/>
      <c r="J85" s="1"/>
      <c r="L85" s="17" t="s">
        <v>166</v>
      </c>
      <c r="M85" s="17" t="s">
        <v>55</v>
      </c>
      <c r="N85" s="17">
        <v>3</v>
      </c>
      <c r="O85" s="17">
        <v>3</v>
      </c>
      <c r="P85" s="17">
        <v>2</v>
      </c>
      <c r="Q85" s="17">
        <v>1</v>
      </c>
      <c r="R85" s="17">
        <v>3</v>
      </c>
      <c r="S85" s="17">
        <v>3</v>
      </c>
      <c r="T85" s="32">
        <v>0.0426582982537592</v>
      </c>
      <c r="U85" s="32">
        <v>0.0762482152546042</v>
      </c>
      <c r="V85" s="32">
        <v>0.0507227917251597</v>
      </c>
      <c r="W85" s="32">
        <v>0.0683</v>
      </c>
    </row>
    <row r="86" s="1" customFormat="1" spans="2:23">
      <c r="B86" s="119"/>
      <c r="C86" s="119"/>
      <c r="D86" s="1"/>
      <c r="E86" s="1"/>
      <c r="F86" s="1"/>
      <c r="G86" s="1"/>
      <c r="H86" s="1"/>
      <c r="I86" s="1"/>
      <c r="J86" s="1"/>
      <c r="L86" s="17" t="s">
        <v>167</v>
      </c>
      <c r="M86" s="17" t="s">
        <v>55</v>
      </c>
      <c r="N86" s="17">
        <v>3</v>
      </c>
      <c r="O86" s="17">
        <v>3</v>
      </c>
      <c r="P86" s="17">
        <v>1</v>
      </c>
      <c r="Q86" s="17">
        <v>1</v>
      </c>
      <c r="R86" s="17">
        <v>3</v>
      </c>
      <c r="S86" s="17">
        <v>3</v>
      </c>
      <c r="T86" s="32">
        <v>0.0323671519246348</v>
      </c>
      <c r="U86" s="32">
        <v>0.0333756738798297</v>
      </c>
      <c r="V86" s="32">
        <v>0</v>
      </c>
      <c r="W86" s="32">
        <v>0.01719</v>
      </c>
    </row>
    <row r="87" s="1" customFormat="1" spans="2:23">
      <c r="B87" s="119"/>
      <c r="C87" s="119"/>
      <c r="D87" s="1"/>
      <c r="E87" s="1"/>
      <c r="F87" s="1"/>
      <c r="G87" s="1"/>
      <c r="H87" s="1"/>
      <c r="I87" s="1"/>
      <c r="J87" s="1"/>
      <c r="L87" s="17" t="s">
        <v>168</v>
      </c>
      <c r="M87" s="17" t="s">
        <v>59</v>
      </c>
      <c r="N87" s="17">
        <v>2</v>
      </c>
      <c r="O87" s="17">
        <v>2</v>
      </c>
      <c r="P87" s="17">
        <v>2</v>
      </c>
      <c r="Q87" s="17">
        <v>2</v>
      </c>
      <c r="R87" s="17">
        <v>1</v>
      </c>
      <c r="S87" s="17">
        <v>2</v>
      </c>
      <c r="T87" s="32">
        <v>0</v>
      </c>
      <c r="U87" s="32">
        <v>0</v>
      </c>
      <c r="V87" s="32">
        <v>0</v>
      </c>
      <c r="W87" s="32">
        <v>0.00119</v>
      </c>
    </row>
    <row r="88" s="1" customFormat="1" spans="2:23">
      <c r="B88" s="119"/>
      <c r="C88" s="119"/>
      <c r="D88" s="1"/>
      <c r="E88" s="1"/>
      <c r="F88" s="1"/>
      <c r="G88" s="1"/>
      <c r="H88" s="1"/>
      <c r="I88" s="1"/>
      <c r="J88" s="1"/>
      <c r="L88" s="17" t="s">
        <v>169</v>
      </c>
      <c r="M88" s="17" t="s">
        <v>55</v>
      </c>
      <c r="N88" s="17">
        <v>3</v>
      </c>
      <c r="O88" s="17">
        <v>3</v>
      </c>
      <c r="P88" s="17">
        <v>3</v>
      </c>
      <c r="Q88" s="17">
        <v>2</v>
      </c>
      <c r="R88" s="17">
        <v>3</v>
      </c>
      <c r="S88" s="17">
        <v>2</v>
      </c>
      <c r="T88" s="32">
        <v>0</v>
      </c>
      <c r="U88" s="32">
        <v>0</v>
      </c>
      <c r="V88" s="32">
        <v>0</v>
      </c>
      <c r="W88" s="32">
        <v>0.00352</v>
      </c>
    </row>
    <row r="89" s="1" customFormat="1" spans="2:23">
      <c r="B89" s="119"/>
      <c r="C89" s="119"/>
      <c r="D89" s="1"/>
      <c r="E89" s="1"/>
      <c r="F89" s="1"/>
      <c r="G89" s="1"/>
      <c r="H89" s="1"/>
      <c r="I89" s="1"/>
      <c r="J89" s="1"/>
      <c r="L89" s="17" t="s">
        <v>170</v>
      </c>
      <c r="M89" s="17" t="s">
        <v>63</v>
      </c>
      <c r="N89" s="17">
        <v>1</v>
      </c>
      <c r="O89" s="17">
        <v>1</v>
      </c>
      <c r="P89" s="17">
        <v>2</v>
      </c>
      <c r="Q89" s="17">
        <v>3</v>
      </c>
      <c r="R89" s="17">
        <v>1</v>
      </c>
      <c r="S89" s="17">
        <v>1</v>
      </c>
      <c r="T89" s="32">
        <v>0</v>
      </c>
      <c r="U89" s="32">
        <v>0</v>
      </c>
      <c r="V89" s="32">
        <v>0</v>
      </c>
      <c r="W89" s="32">
        <v>0.0008</v>
      </c>
    </row>
    <row r="90" s="1" customFormat="1" spans="2:23">
      <c r="B90" s="119"/>
      <c r="C90" s="119"/>
      <c r="D90" s="1"/>
      <c r="E90" s="1"/>
      <c r="F90" s="1"/>
      <c r="G90" s="1"/>
      <c r="H90" s="1"/>
      <c r="I90" s="1"/>
      <c r="J90" s="1"/>
      <c r="L90" s="17" t="s">
        <v>171</v>
      </c>
      <c r="M90" s="17" t="s">
        <v>55</v>
      </c>
      <c r="N90" s="17">
        <v>1</v>
      </c>
      <c r="O90" s="17">
        <v>3</v>
      </c>
      <c r="P90" s="17">
        <v>3</v>
      </c>
      <c r="Q90" s="17">
        <v>2</v>
      </c>
      <c r="R90" s="17">
        <v>2</v>
      </c>
      <c r="S90" s="17">
        <v>3</v>
      </c>
      <c r="T90" s="32">
        <v>0</v>
      </c>
      <c r="U90" s="32">
        <v>0</v>
      </c>
      <c r="V90" s="32">
        <v>0</v>
      </c>
      <c r="W90" s="32">
        <v>0.00229</v>
      </c>
    </row>
    <row r="91" s="1" customFormat="1" spans="2:23">
      <c r="B91" s="119"/>
      <c r="C91" s="119"/>
      <c r="D91" s="1"/>
      <c r="E91" s="1"/>
      <c r="F91" s="1"/>
      <c r="G91" s="1"/>
      <c r="H91" s="1"/>
      <c r="I91" s="1"/>
      <c r="J91" s="1"/>
      <c r="L91" s="17" t="s">
        <v>172</v>
      </c>
      <c r="M91" s="17" t="s">
        <v>71</v>
      </c>
      <c r="N91" s="17">
        <v>1</v>
      </c>
      <c r="O91" s="17">
        <v>3</v>
      </c>
      <c r="P91" s="17">
        <v>1</v>
      </c>
      <c r="Q91" s="17">
        <v>1</v>
      </c>
      <c r="R91" s="17">
        <v>3</v>
      </c>
      <c r="S91" s="17">
        <v>2</v>
      </c>
      <c r="T91" s="32">
        <v>0</v>
      </c>
      <c r="U91" s="32">
        <v>0</v>
      </c>
      <c r="V91" s="32">
        <v>0</v>
      </c>
      <c r="W91" s="32">
        <v>0.00499</v>
      </c>
    </row>
    <row r="92" s="1" customFormat="1" spans="2:23">
      <c r="B92" s="119"/>
      <c r="C92" s="119"/>
      <c r="D92" s="1"/>
      <c r="E92" s="1"/>
      <c r="F92" s="1"/>
      <c r="G92" s="1"/>
      <c r="H92" s="1"/>
      <c r="I92" s="1"/>
      <c r="J92" s="1"/>
      <c r="L92" s="17" t="s">
        <v>173</v>
      </c>
      <c r="M92" s="17" t="s">
        <v>55</v>
      </c>
      <c r="N92" s="17">
        <v>3</v>
      </c>
      <c r="O92" s="17">
        <v>3</v>
      </c>
      <c r="P92" s="17">
        <v>1</v>
      </c>
      <c r="Q92" s="17">
        <v>1</v>
      </c>
      <c r="R92" s="17">
        <v>3</v>
      </c>
      <c r="S92" s="17">
        <v>3</v>
      </c>
      <c r="T92" s="32">
        <v>0.0937897010961405</v>
      </c>
      <c r="U92" s="32">
        <v>0.0200185336301614</v>
      </c>
      <c r="V92" s="32">
        <v>0.29029913865675</v>
      </c>
      <c r="W92" s="32">
        <v>0.01222</v>
      </c>
    </row>
    <row r="93" s="1" customFormat="1" spans="2:23">
      <c r="B93" s="119"/>
      <c r="C93" s="119"/>
      <c r="D93" s="1"/>
      <c r="E93" s="1"/>
      <c r="F93" s="1"/>
      <c r="G93" s="1"/>
      <c r="H93" s="1"/>
      <c r="I93" s="1"/>
      <c r="J93" s="1"/>
      <c r="L93" s="17" t="s">
        <v>174</v>
      </c>
      <c r="M93" s="17" t="s">
        <v>55</v>
      </c>
      <c r="N93" s="17">
        <v>1</v>
      </c>
      <c r="O93" s="17">
        <v>3</v>
      </c>
      <c r="P93" s="17">
        <v>3</v>
      </c>
      <c r="Q93" s="17">
        <v>3</v>
      </c>
      <c r="R93" s="17">
        <v>1</v>
      </c>
      <c r="S93" s="17">
        <v>2</v>
      </c>
      <c r="T93" s="32">
        <v>0</v>
      </c>
      <c r="U93" s="32">
        <v>0</v>
      </c>
      <c r="V93" s="32">
        <v>0</v>
      </c>
      <c r="W93" s="32">
        <v>0.00168999999999999</v>
      </c>
    </row>
    <row r="94" s="1" customFormat="1" spans="2:23">
      <c r="B94" s="119"/>
      <c r="C94" s="119"/>
      <c r="D94" s="1"/>
      <c r="E94" s="1"/>
      <c r="F94" s="1"/>
      <c r="G94" s="1"/>
      <c r="H94" s="1"/>
      <c r="I94" s="1"/>
      <c r="J94" s="1"/>
      <c r="L94" s="17" t="s">
        <v>175</v>
      </c>
      <c r="M94" s="17" t="s">
        <v>63</v>
      </c>
      <c r="N94" s="17">
        <v>1</v>
      </c>
      <c r="O94" s="17">
        <v>3</v>
      </c>
      <c r="P94" s="17">
        <v>3</v>
      </c>
      <c r="Q94" s="17">
        <v>3</v>
      </c>
      <c r="R94" s="17">
        <v>1</v>
      </c>
      <c r="S94" s="17">
        <v>1</v>
      </c>
      <c r="T94" s="32">
        <v>0</v>
      </c>
      <c r="U94" s="32">
        <v>0</v>
      </c>
      <c r="V94" s="32">
        <v>0</v>
      </c>
      <c r="W94" s="32">
        <v>0.00024</v>
      </c>
    </row>
    <row r="95" s="1" customFormat="1" spans="2:23">
      <c r="B95" s="119"/>
      <c r="C95" s="119"/>
      <c r="D95" s="1"/>
      <c r="E95" s="1"/>
      <c r="F95" s="1"/>
      <c r="G95" s="1"/>
      <c r="H95" s="1"/>
      <c r="I95" s="1"/>
      <c r="J95" s="1"/>
      <c r="L95" s="17" t="s">
        <v>176</v>
      </c>
      <c r="M95" s="17" t="s">
        <v>55</v>
      </c>
      <c r="N95" s="17">
        <v>1</v>
      </c>
      <c r="O95" s="17">
        <v>2</v>
      </c>
      <c r="P95" s="17">
        <v>3</v>
      </c>
      <c r="Q95" s="17">
        <v>2</v>
      </c>
      <c r="R95" s="17">
        <v>2</v>
      </c>
      <c r="S95" s="17">
        <v>2</v>
      </c>
      <c r="T95" s="32">
        <v>0</v>
      </c>
      <c r="U95" s="32">
        <v>0</v>
      </c>
      <c r="V95" s="32">
        <v>0</v>
      </c>
      <c r="W95" s="32">
        <v>0.00131</v>
      </c>
    </row>
    <row r="96" s="1" customFormat="1" spans="2:23">
      <c r="B96" s="119"/>
      <c r="C96" s="119"/>
      <c r="D96" s="1"/>
      <c r="E96" s="1"/>
      <c r="F96" s="1"/>
      <c r="G96" s="1"/>
      <c r="H96" s="1"/>
      <c r="I96" s="1"/>
      <c r="J96" s="1"/>
      <c r="L96" s="17" t="s">
        <v>177</v>
      </c>
      <c r="M96" s="17" t="s">
        <v>55</v>
      </c>
      <c r="N96" s="17">
        <v>3</v>
      </c>
      <c r="O96" s="17">
        <v>2</v>
      </c>
      <c r="P96" s="17">
        <v>2</v>
      </c>
      <c r="Q96" s="17">
        <v>2</v>
      </c>
      <c r="R96" s="17">
        <v>3</v>
      </c>
      <c r="S96" s="17">
        <v>3</v>
      </c>
      <c r="T96" s="32">
        <v>0</v>
      </c>
      <c r="U96" s="32">
        <v>0</v>
      </c>
      <c r="V96" s="32">
        <v>0</v>
      </c>
      <c r="W96" s="32">
        <v>0.0097</v>
      </c>
    </row>
    <row r="97" s="1" customFormat="1" spans="2:23">
      <c r="B97" s="119"/>
      <c r="C97" s="119"/>
      <c r="D97" s="1"/>
      <c r="E97" s="1"/>
      <c r="F97" s="1"/>
      <c r="G97" s="1"/>
      <c r="H97" s="1"/>
      <c r="I97" s="1"/>
      <c r="J97" s="1"/>
      <c r="L97" s="17" t="s">
        <v>178</v>
      </c>
      <c r="M97" s="17" t="s">
        <v>71</v>
      </c>
      <c r="N97" s="17">
        <v>1</v>
      </c>
      <c r="O97" s="17">
        <v>3</v>
      </c>
      <c r="P97" s="17">
        <v>2</v>
      </c>
      <c r="Q97" s="17">
        <v>1</v>
      </c>
      <c r="R97" s="17">
        <v>3</v>
      </c>
      <c r="S97" s="17">
        <v>2</v>
      </c>
      <c r="T97" s="32">
        <v>0</v>
      </c>
      <c r="U97" s="32">
        <v>0</v>
      </c>
      <c r="V97" s="32">
        <v>0</v>
      </c>
      <c r="W97" s="32">
        <v>0.00465</v>
      </c>
    </row>
    <row r="98" s="1" customFormat="1" spans="2:23">
      <c r="B98" s="119"/>
      <c r="C98" s="119"/>
      <c r="D98" s="1"/>
      <c r="E98" s="1"/>
      <c r="F98" s="1"/>
      <c r="G98" s="1"/>
      <c r="H98" s="1"/>
      <c r="I98" s="1"/>
      <c r="J98" s="1"/>
      <c r="L98" s="17" t="s">
        <v>179</v>
      </c>
      <c r="M98" s="17" t="s">
        <v>57</v>
      </c>
      <c r="N98" s="17">
        <v>1</v>
      </c>
      <c r="O98" s="17">
        <v>1</v>
      </c>
      <c r="P98" s="17">
        <v>1</v>
      </c>
      <c r="Q98" s="17">
        <v>3</v>
      </c>
      <c r="R98" s="17">
        <v>2</v>
      </c>
      <c r="S98" s="17">
        <v>1</v>
      </c>
      <c r="T98" s="32">
        <v>0</v>
      </c>
      <c r="U98" s="32">
        <v>0</v>
      </c>
      <c r="V98" s="32">
        <v>0</v>
      </c>
      <c r="W98" s="32">
        <v>0.00198</v>
      </c>
    </row>
    <row r="99" s="1" customFormat="1" spans="2:23">
      <c r="B99" s="119"/>
      <c r="C99" s="119"/>
      <c r="D99" s="1"/>
      <c r="E99" s="1"/>
      <c r="F99" s="1"/>
      <c r="G99" s="1"/>
      <c r="H99" s="1"/>
      <c r="I99" s="1"/>
      <c r="J99" s="1"/>
      <c r="L99" s="17" t="s">
        <v>180</v>
      </c>
      <c r="M99" s="17" t="s">
        <v>59</v>
      </c>
      <c r="N99" s="17">
        <v>2</v>
      </c>
      <c r="O99" s="17">
        <v>2</v>
      </c>
      <c r="P99" s="17">
        <v>1</v>
      </c>
      <c r="Q99" s="17">
        <v>1</v>
      </c>
      <c r="R99" s="17">
        <v>3</v>
      </c>
      <c r="S99" s="17">
        <v>3</v>
      </c>
      <c r="T99" s="32">
        <v>0</v>
      </c>
      <c r="U99" s="32">
        <v>0</v>
      </c>
      <c r="V99" s="32">
        <v>0</v>
      </c>
      <c r="W99" s="32">
        <v>0.00509</v>
      </c>
    </row>
    <row r="100" s="1" customFormat="1" spans="2:23">
      <c r="B100" s="119"/>
      <c r="C100" s="119"/>
      <c r="D100" s="1"/>
      <c r="E100" s="1"/>
      <c r="F100" s="1"/>
      <c r="G100" s="1"/>
      <c r="H100" s="1"/>
      <c r="I100" s="1"/>
      <c r="J100" s="1"/>
      <c r="L100" s="17" t="s">
        <v>181</v>
      </c>
      <c r="M100" s="17" t="s">
        <v>55</v>
      </c>
      <c r="N100" s="17">
        <v>3</v>
      </c>
      <c r="O100" s="17">
        <v>3</v>
      </c>
      <c r="P100" s="17">
        <v>1</v>
      </c>
      <c r="Q100" s="17">
        <v>1</v>
      </c>
      <c r="R100" s="17">
        <v>3</v>
      </c>
      <c r="S100" s="17">
        <v>3</v>
      </c>
      <c r="T100" s="32">
        <v>0</v>
      </c>
      <c r="U100" s="32">
        <v>0</v>
      </c>
      <c r="V100" s="32">
        <v>0</v>
      </c>
      <c r="W100" s="32">
        <v>0.00415</v>
      </c>
    </row>
    <row r="101" s="1" customFormat="1" spans="2:23">
      <c r="B101" s="119"/>
      <c r="C101" s="119"/>
      <c r="D101" s="1"/>
      <c r="E101" s="1"/>
      <c r="F101" s="1"/>
      <c r="G101" s="1"/>
      <c r="H101" s="1"/>
      <c r="I101" s="1"/>
      <c r="J101" s="1"/>
      <c r="L101" s="17" t="s">
        <v>182</v>
      </c>
      <c r="M101" s="17" t="s">
        <v>83</v>
      </c>
      <c r="N101" s="17">
        <v>3</v>
      </c>
      <c r="O101" s="17">
        <v>2</v>
      </c>
      <c r="P101" s="17">
        <v>3</v>
      </c>
      <c r="Q101" s="17">
        <v>2</v>
      </c>
      <c r="R101" s="17">
        <v>3</v>
      </c>
      <c r="S101" s="17">
        <v>1</v>
      </c>
      <c r="T101" s="32">
        <v>0</v>
      </c>
      <c r="U101" s="32">
        <v>0</v>
      </c>
      <c r="V101" s="32">
        <v>0</v>
      </c>
      <c r="W101" s="32">
        <v>0.00434</v>
      </c>
    </row>
    <row r="102" s="1" customFormat="1" spans="2:23">
      <c r="B102" s="119"/>
      <c r="C102" s="119"/>
      <c r="D102" s="1"/>
      <c r="E102" s="1"/>
      <c r="F102" s="1"/>
      <c r="G102" s="1"/>
      <c r="H102" s="1"/>
      <c r="I102" s="1"/>
      <c r="J102" s="1"/>
      <c r="L102" s="17" t="s">
        <v>183</v>
      </c>
      <c r="M102" s="17" t="s">
        <v>59</v>
      </c>
      <c r="N102" s="17">
        <v>2</v>
      </c>
      <c r="O102" s="17">
        <v>1</v>
      </c>
      <c r="P102" s="17">
        <v>1</v>
      </c>
      <c r="Q102" s="17">
        <v>2</v>
      </c>
      <c r="R102" s="17">
        <v>2</v>
      </c>
      <c r="S102" s="17">
        <v>2</v>
      </c>
      <c r="T102" s="32">
        <v>0</v>
      </c>
      <c r="U102" s="32">
        <v>0</v>
      </c>
      <c r="V102" s="32">
        <v>0</v>
      </c>
      <c r="W102" s="32">
        <v>0.00132</v>
      </c>
    </row>
    <row r="103" s="1" customFormat="1" spans="2:23">
      <c r="B103" s="119"/>
      <c r="C103" s="119"/>
      <c r="D103" s="1"/>
      <c r="E103" s="1"/>
      <c r="F103" s="1"/>
      <c r="G103" s="1"/>
      <c r="H103" s="1"/>
      <c r="I103" s="1"/>
      <c r="J103" s="1"/>
      <c r="L103" s="17" t="s">
        <v>184</v>
      </c>
      <c r="M103" s="17" t="s">
        <v>59</v>
      </c>
      <c r="N103" s="17">
        <v>3</v>
      </c>
      <c r="O103" s="17">
        <v>1</v>
      </c>
      <c r="P103" s="17">
        <v>2</v>
      </c>
      <c r="Q103" s="17">
        <v>2</v>
      </c>
      <c r="R103" s="17">
        <v>2</v>
      </c>
      <c r="S103" s="17">
        <v>1</v>
      </c>
      <c r="T103" s="32">
        <v>0</v>
      </c>
      <c r="U103" s="32">
        <v>0</v>
      </c>
      <c r="V103" s="32">
        <v>0</v>
      </c>
      <c r="W103" s="32">
        <v>0.00088</v>
      </c>
    </row>
    <row r="104" s="1" customFormat="1" spans="2:23">
      <c r="B104" s="119"/>
      <c r="C104" s="119"/>
      <c r="D104" s="1"/>
      <c r="E104" s="1"/>
      <c r="F104" s="1"/>
      <c r="G104" s="1"/>
      <c r="H104" s="1"/>
      <c r="I104" s="1"/>
      <c r="J104" s="1"/>
      <c r="L104" s="17" t="s">
        <v>185</v>
      </c>
      <c r="M104" s="17" t="s">
        <v>63</v>
      </c>
      <c r="N104" s="17">
        <v>1</v>
      </c>
      <c r="O104" s="17">
        <v>3</v>
      </c>
      <c r="P104" s="17">
        <v>3</v>
      </c>
      <c r="Q104" s="17">
        <v>2</v>
      </c>
      <c r="R104" s="17">
        <v>1</v>
      </c>
      <c r="S104" s="17">
        <v>2</v>
      </c>
      <c r="T104" s="32">
        <v>0</v>
      </c>
      <c r="U104" s="32">
        <v>0</v>
      </c>
      <c r="V104" s="32">
        <v>0</v>
      </c>
      <c r="W104" s="32">
        <v>0.00052</v>
      </c>
    </row>
    <row r="105" s="1" customFormat="1" spans="2:23">
      <c r="B105" s="119"/>
      <c r="C105" s="119"/>
      <c r="D105" s="1"/>
      <c r="E105" s="1"/>
      <c r="F105" s="1"/>
      <c r="G105" s="1"/>
      <c r="H105" s="1"/>
      <c r="I105" s="1"/>
      <c r="J105" s="1"/>
      <c r="L105" s="17" t="s">
        <v>186</v>
      </c>
      <c r="M105" s="17" t="s">
        <v>61</v>
      </c>
      <c r="N105" s="17">
        <v>3</v>
      </c>
      <c r="O105" s="17">
        <v>2</v>
      </c>
      <c r="P105" s="17">
        <v>1</v>
      </c>
      <c r="Q105" s="17">
        <v>1</v>
      </c>
      <c r="R105" s="17">
        <v>3</v>
      </c>
      <c r="S105" s="17">
        <v>3</v>
      </c>
      <c r="T105" s="32">
        <v>0.0319119898840701</v>
      </c>
      <c r="U105" s="32">
        <v>0</v>
      </c>
      <c r="V105" s="32">
        <v>0</v>
      </c>
      <c r="W105" s="32">
        <v>0.00392999999999999</v>
      </c>
    </row>
    <row r="106" s="1" customFormat="1" spans="2:23">
      <c r="B106" s="119"/>
      <c r="C106" s="119"/>
      <c r="D106" s="1"/>
      <c r="E106" s="1"/>
      <c r="F106" s="1"/>
      <c r="G106" s="1"/>
      <c r="H106" s="1"/>
      <c r="I106" s="1"/>
      <c r="J106" s="1"/>
      <c r="L106" s="17" t="s">
        <v>187</v>
      </c>
      <c r="M106" s="17" t="s">
        <v>63</v>
      </c>
      <c r="N106" s="17">
        <v>1</v>
      </c>
      <c r="O106" s="17">
        <v>3</v>
      </c>
      <c r="P106" s="17">
        <v>3</v>
      </c>
      <c r="Q106" s="17">
        <v>2</v>
      </c>
      <c r="R106" s="17">
        <v>1</v>
      </c>
      <c r="S106" s="17">
        <v>3</v>
      </c>
      <c r="T106" s="32">
        <v>0</v>
      </c>
      <c r="U106" s="32">
        <v>0</v>
      </c>
      <c r="V106" s="32">
        <v>0</v>
      </c>
      <c r="W106" s="32">
        <v>0.00028</v>
      </c>
    </row>
    <row r="107" s="1" customFormat="1" spans="2:23">
      <c r="B107" s="119"/>
      <c r="C107" s="119"/>
      <c r="D107" s="1"/>
      <c r="E107" s="1"/>
      <c r="F107" s="1"/>
      <c r="G107" s="1"/>
      <c r="H107" s="1"/>
      <c r="I107" s="1"/>
      <c r="J107" s="1"/>
      <c r="L107" s="17" t="s">
        <v>188</v>
      </c>
      <c r="M107" s="17" t="s">
        <v>59</v>
      </c>
      <c r="N107" s="17">
        <v>2</v>
      </c>
      <c r="O107" s="17">
        <v>3</v>
      </c>
      <c r="P107" s="17">
        <v>2</v>
      </c>
      <c r="Q107" s="17">
        <v>2</v>
      </c>
      <c r="R107" s="17">
        <v>3</v>
      </c>
      <c r="S107" s="17">
        <v>2</v>
      </c>
      <c r="T107" s="32">
        <v>0</v>
      </c>
      <c r="U107" s="32">
        <v>0</v>
      </c>
      <c r="V107" s="32">
        <v>0</v>
      </c>
      <c r="W107" s="32">
        <v>0.00246</v>
      </c>
    </row>
    <row r="108" s="1" customFormat="1" spans="2:23">
      <c r="B108" s="119"/>
      <c r="C108" s="119"/>
      <c r="D108" s="1"/>
      <c r="E108" s="1"/>
      <c r="F108" s="1"/>
      <c r="G108" s="1"/>
      <c r="H108" s="1"/>
      <c r="I108" s="1"/>
      <c r="J108" s="1"/>
      <c r="L108" s="17" t="s">
        <v>189</v>
      </c>
      <c r="M108" s="17" t="s">
        <v>71</v>
      </c>
      <c r="N108" s="17">
        <v>2</v>
      </c>
      <c r="O108" s="17">
        <v>1</v>
      </c>
      <c r="P108" s="17">
        <v>1</v>
      </c>
      <c r="Q108" s="17">
        <v>2</v>
      </c>
      <c r="R108" s="17">
        <v>2</v>
      </c>
      <c r="S108" s="17">
        <v>2</v>
      </c>
      <c r="T108" s="32">
        <v>0</v>
      </c>
      <c r="U108" s="32">
        <v>0</v>
      </c>
      <c r="V108" s="32">
        <v>0</v>
      </c>
      <c r="W108" s="32">
        <v>0.00107</v>
      </c>
    </row>
    <row r="109" s="1" customFormat="1" spans="2:23">
      <c r="B109" s="119"/>
      <c r="C109" s="119"/>
      <c r="D109" s="1"/>
      <c r="E109" s="1"/>
      <c r="F109" s="1"/>
      <c r="G109" s="1"/>
      <c r="H109" s="1"/>
      <c r="I109" s="1"/>
      <c r="J109" s="1"/>
      <c r="L109" s="17" t="s">
        <v>190</v>
      </c>
      <c r="M109" s="17" t="s">
        <v>63</v>
      </c>
      <c r="N109" s="17">
        <v>1</v>
      </c>
      <c r="O109" s="17">
        <v>2</v>
      </c>
      <c r="P109" s="17">
        <v>1</v>
      </c>
      <c r="Q109" s="17">
        <v>2</v>
      </c>
      <c r="R109" s="17">
        <v>1</v>
      </c>
      <c r="S109" s="17">
        <v>3</v>
      </c>
      <c r="T109" s="32">
        <v>0</v>
      </c>
      <c r="U109" s="32">
        <v>0</v>
      </c>
      <c r="V109" s="32">
        <v>0</v>
      </c>
      <c r="W109" s="32">
        <v>0.00136</v>
      </c>
    </row>
    <row r="110" s="1" customFormat="1" spans="2:23">
      <c r="B110" s="119"/>
      <c r="C110" s="119"/>
      <c r="D110" s="1"/>
      <c r="E110" s="1"/>
      <c r="F110" s="1"/>
      <c r="G110" s="1"/>
      <c r="H110" s="1"/>
      <c r="I110" s="1"/>
      <c r="J110" s="1"/>
      <c r="L110" s="17" t="s">
        <v>191</v>
      </c>
      <c r="M110" s="17" t="s">
        <v>63</v>
      </c>
      <c r="N110" s="17">
        <v>3</v>
      </c>
      <c r="O110" s="17">
        <v>2</v>
      </c>
      <c r="P110" s="17">
        <v>2</v>
      </c>
      <c r="Q110" s="17">
        <v>1</v>
      </c>
      <c r="R110" s="17">
        <v>3</v>
      </c>
      <c r="S110" s="17">
        <v>3</v>
      </c>
      <c r="T110" s="32">
        <v>0</v>
      </c>
      <c r="U110" s="32">
        <v>0</v>
      </c>
      <c r="V110" s="32">
        <v>0</v>
      </c>
      <c r="W110" s="32">
        <v>0.00265</v>
      </c>
    </row>
    <row r="111" s="1" customFormat="1" spans="2:23">
      <c r="B111" s="119"/>
      <c r="C111" s="119"/>
      <c r="D111" s="1"/>
      <c r="E111" s="1"/>
      <c r="F111" s="1"/>
      <c r="G111" s="1"/>
      <c r="H111" s="1"/>
      <c r="I111" s="1"/>
      <c r="J111" s="1"/>
      <c r="L111" s="17" t="s">
        <v>192</v>
      </c>
      <c r="M111" s="17" t="s">
        <v>55</v>
      </c>
      <c r="N111" s="17">
        <v>3</v>
      </c>
      <c r="O111" s="17">
        <v>3</v>
      </c>
      <c r="P111" s="17">
        <v>1</v>
      </c>
      <c r="Q111" s="17">
        <v>1</v>
      </c>
      <c r="R111" s="17">
        <v>3</v>
      </c>
      <c r="S111" s="17">
        <v>3</v>
      </c>
      <c r="T111" s="32">
        <v>0.0369987158777377</v>
      </c>
      <c r="U111" s="32">
        <v>0.0263460473587519</v>
      </c>
      <c r="V111" s="32">
        <v>0</v>
      </c>
      <c r="W111" s="32">
        <v>0.02046</v>
      </c>
    </row>
    <row r="112" s="1" customFormat="1" spans="2:23">
      <c r="B112" s="119"/>
      <c r="C112" s="119"/>
      <c r="D112" s="1"/>
      <c r="E112" s="1"/>
      <c r="F112" s="1"/>
      <c r="G112" s="1"/>
      <c r="H112" s="1"/>
      <c r="I112" s="1"/>
      <c r="J112" s="1"/>
      <c r="L112" s="17" t="s">
        <v>193</v>
      </c>
      <c r="M112" s="17" t="s">
        <v>55</v>
      </c>
      <c r="N112" s="17">
        <v>2</v>
      </c>
      <c r="O112" s="17">
        <v>2</v>
      </c>
      <c r="P112" s="17">
        <v>1</v>
      </c>
      <c r="Q112" s="17">
        <v>1</v>
      </c>
      <c r="R112" s="17">
        <v>3</v>
      </c>
      <c r="S112" s="17">
        <v>3</v>
      </c>
      <c r="T112" s="32">
        <v>0</v>
      </c>
      <c r="U112" s="32">
        <v>0</v>
      </c>
      <c r="V112" s="32">
        <v>0</v>
      </c>
      <c r="W112" s="32">
        <v>0.00885</v>
      </c>
    </row>
    <row r="113" s="1" customFormat="1" spans="2:23">
      <c r="B113" s="119"/>
      <c r="C113" s="119"/>
      <c r="D113" s="1"/>
      <c r="E113" s="1"/>
      <c r="F113" s="1"/>
      <c r="G113" s="1"/>
      <c r="H113" s="1"/>
      <c r="I113" s="1"/>
      <c r="J113" s="1"/>
      <c r="L113" s="17" t="s">
        <v>194</v>
      </c>
      <c r="M113" s="17" t="s">
        <v>53</v>
      </c>
      <c r="N113" s="17">
        <v>2</v>
      </c>
      <c r="O113" s="17">
        <v>3</v>
      </c>
      <c r="P113" s="17">
        <v>1</v>
      </c>
      <c r="Q113" s="17">
        <v>3</v>
      </c>
      <c r="R113" s="17">
        <v>2</v>
      </c>
      <c r="S113" s="17">
        <v>2</v>
      </c>
      <c r="T113" s="32">
        <v>0</v>
      </c>
      <c r="U113" s="32">
        <v>0</v>
      </c>
      <c r="V113" s="32">
        <v>0</v>
      </c>
      <c r="W113" s="32">
        <v>0.00232</v>
      </c>
    </row>
    <row r="114" s="1" customFormat="1" spans="2:23">
      <c r="B114" s="119"/>
      <c r="C114" s="119"/>
      <c r="D114" s="1"/>
      <c r="E114" s="1"/>
      <c r="F114" s="1"/>
      <c r="G114" s="1"/>
      <c r="H114" s="1"/>
      <c r="I114" s="1"/>
      <c r="J114" s="1"/>
      <c r="L114" s="17" t="s">
        <v>195</v>
      </c>
      <c r="M114" s="17" t="s">
        <v>69</v>
      </c>
      <c r="N114" s="17">
        <v>1</v>
      </c>
      <c r="O114" s="17">
        <v>1</v>
      </c>
      <c r="P114" s="17">
        <v>2</v>
      </c>
      <c r="Q114" s="17">
        <v>1</v>
      </c>
      <c r="R114" s="17">
        <v>2</v>
      </c>
      <c r="S114" s="17">
        <v>2</v>
      </c>
      <c r="T114" s="32">
        <v>0</v>
      </c>
      <c r="U114" s="32">
        <v>0</v>
      </c>
      <c r="V114" s="32">
        <v>0</v>
      </c>
      <c r="W114" s="32">
        <v>0.00186</v>
      </c>
    </row>
    <row r="115" s="1" customFormat="1" spans="2:23">
      <c r="B115" s="119"/>
      <c r="C115" s="119"/>
      <c r="D115" s="1"/>
      <c r="E115" s="1"/>
      <c r="F115" s="1"/>
      <c r="G115" s="1"/>
      <c r="H115" s="1"/>
      <c r="I115" s="1"/>
      <c r="J115" s="1"/>
      <c r="L115" s="17" t="s">
        <v>196</v>
      </c>
      <c r="M115" s="17" t="s">
        <v>63</v>
      </c>
      <c r="N115" s="17">
        <v>3</v>
      </c>
      <c r="O115" s="17">
        <v>1</v>
      </c>
      <c r="P115" s="17">
        <v>2</v>
      </c>
      <c r="Q115" s="17">
        <v>3</v>
      </c>
      <c r="R115" s="17">
        <v>1</v>
      </c>
      <c r="S115" s="17">
        <v>2</v>
      </c>
      <c r="T115" s="32">
        <v>0</v>
      </c>
      <c r="U115" s="32">
        <v>0</v>
      </c>
      <c r="V115" s="32">
        <v>0</v>
      </c>
      <c r="W115" s="32">
        <v>0.00079</v>
      </c>
    </row>
    <row r="116" s="1" customFormat="1" spans="2:23">
      <c r="B116" s="119"/>
      <c r="C116" s="119"/>
      <c r="D116" s="1"/>
      <c r="E116" s="1"/>
      <c r="F116" s="1"/>
      <c r="G116" s="1"/>
      <c r="H116" s="1"/>
      <c r="I116" s="1"/>
      <c r="J116" s="1"/>
      <c r="L116" s="17" t="s">
        <v>197</v>
      </c>
      <c r="M116" s="17" t="s">
        <v>63</v>
      </c>
      <c r="N116" s="17">
        <v>2</v>
      </c>
      <c r="O116" s="17">
        <v>3</v>
      </c>
      <c r="P116" s="17">
        <v>3</v>
      </c>
      <c r="Q116" s="17">
        <v>2</v>
      </c>
      <c r="R116" s="17">
        <v>1</v>
      </c>
      <c r="S116" s="17">
        <v>2</v>
      </c>
      <c r="T116" s="32">
        <v>0</v>
      </c>
      <c r="U116" s="32">
        <v>0</v>
      </c>
      <c r="V116" s="32">
        <v>0</v>
      </c>
      <c r="W116" s="32">
        <v>0.000969999999999999</v>
      </c>
    </row>
    <row r="117" s="1" customFormat="1" spans="2:23">
      <c r="B117" s="119"/>
      <c r="C117" s="119"/>
      <c r="D117" s="1"/>
      <c r="E117" s="1"/>
      <c r="F117" s="1"/>
      <c r="G117" s="1"/>
      <c r="H117" s="1"/>
      <c r="I117" s="1"/>
      <c r="J117" s="1"/>
      <c r="L117" s="17" t="s">
        <v>198</v>
      </c>
      <c r="M117" s="17" t="s">
        <v>61</v>
      </c>
      <c r="N117" s="17">
        <v>1</v>
      </c>
      <c r="O117" s="17">
        <v>1</v>
      </c>
      <c r="P117" s="17">
        <v>1</v>
      </c>
      <c r="Q117" s="17">
        <v>2</v>
      </c>
      <c r="R117" s="17">
        <v>2</v>
      </c>
      <c r="S117" s="17">
        <v>2</v>
      </c>
      <c r="T117" s="32">
        <v>0</v>
      </c>
      <c r="U117" s="32">
        <v>0</v>
      </c>
      <c r="V117" s="32">
        <v>0</v>
      </c>
      <c r="W117" s="32">
        <v>0.00084</v>
      </c>
    </row>
    <row r="118" s="1" customFormat="1" spans="2:23">
      <c r="B118" s="119"/>
      <c r="C118" s="119"/>
      <c r="D118" s="1"/>
      <c r="E118" s="1"/>
      <c r="F118" s="1"/>
      <c r="G118" s="1"/>
      <c r="H118" s="1"/>
      <c r="I118" s="1"/>
      <c r="J118" s="1"/>
      <c r="L118" s="17" t="s">
        <v>199</v>
      </c>
      <c r="M118" s="17" t="s">
        <v>53</v>
      </c>
      <c r="N118" s="17">
        <v>2</v>
      </c>
      <c r="O118" s="17">
        <v>3</v>
      </c>
      <c r="P118" s="17">
        <v>1</v>
      </c>
      <c r="Q118" s="17">
        <v>2</v>
      </c>
      <c r="R118" s="17">
        <v>3</v>
      </c>
      <c r="S118" s="17">
        <v>3</v>
      </c>
      <c r="T118" s="32">
        <v>0</v>
      </c>
      <c r="U118" s="32">
        <v>0</v>
      </c>
      <c r="V118" s="32">
        <v>0</v>
      </c>
      <c r="W118" s="32">
        <v>0.00361</v>
      </c>
    </row>
    <row r="119" s="1" customFormat="1" spans="2:23">
      <c r="B119" s="119"/>
      <c r="C119" s="119"/>
      <c r="D119" s="1"/>
      <c r="E119" s="1"/>
      <c r="F119" s="1"/>
      <c r="G119" s="1"/>
      <c r="H119" s="1"/>
      <c r="I119" s="1"/>
      <c r="J119" s="1"/>
      <c r="L119" s="17" t="s">
        <v>200</v>
      </c>
      <c r="M119" s="17" t="s">
        <v>55</v>
      </c>
      <c r="N119" s="17">
        <v>1</v>
      </c>
      <c r="O119" s="17">
        <v>3</v>
      </c>
      <c r="P119" s="17">
        <v>3</v>
      </c>
      <c r="Q119" s="17">
        <v>3</v>
      </c>
      <c r="R119" s="17">
        <v>3</v>
      </c>
      <c r="S119" s="17">
        <v>1</v>
      </c>
      <c r="T119" s="32">
        <v>0</v>
      </c>
      <c r="U119" s="32">
        <v>0</v>
      </c>
      <c r="V119" s="32">
        <v>0</v>
      </c>
      <c r="W119" s="32">
        <v>0.00252</v>
      </c>
    </row>
    <row r="120" s="1" customFormat="1" spans="2:23">
      <c r="B120" s="119"/>
      <c r="C120" s="119"/>
      <c r="D120" s="1"/>
      <c r="E120" s="1"/>
      <c r="F120" s="1"/>
      <c r="G120" s="1"/>
      <c r="H120" s="1"/>
      <c r="I120" s="1"/>
      <c r="J120" s="1"/>
      <c r="L120" s="17" t="s">
        <v>201</v>
      </c>
      <c r="M120" s="17" t="s">
        <v>59</v>
      </c>
      <c r="N120" s="17">
        <v>1</v>
      </c>
      <c r="O120" s="17">
        <v>2</v>
      </c>
      <c r="P120" s="17">
        <v>2</v>
      </c>
      <c r="Q120" s="17">
        <v>2</v>
      </c>
      <c r="R120" s="17">
        <v>2</v>
      </c>
      <c r="S120" s="17">
        <v>2</v>
      </c>
      <c r="T120" s="32">
        <v>0</v>
      </c>
      <c r="U120" s="32">
        <v>0</v>
      </c>
      <c r="V120" s="32">
        <v>0</v>
      </c>
      <c r="W120" s="32">
        <v>0.00163</v>
      </c>
    </row>
    <row r="121" s="1" customFormat="1" spans="2:23">
      <c r="B121" s="119"/>
      <c r="C121" s="119"/>
      <c r="D121" s="1"/>
      <c r="E121" s="1"/>
      <c r="F121" s="1"/>
      <c r="G121" s="1"/>
      <c r="H121" s="1"/>
      <c r="I121" s="1"/>
      <c r="J121" s="1"/>
      <c r="L121" s="17" t="s">
        <v>202</v>
      </c>
      <c r="M121" s="17" t="s">
        <v>69</v>
      </c>
      <c r="N121" s="17">
        <v>2</v>
      </c>
      <c r="O121" s="17">
        <v>2</v>
      </c>
      <c r="P121" s="17">
        <v>1</v>
      </c>
      <c r="Q121" s="17">
        <v>3</v>
      </c>
      <c r="R121" s="17">
        <v>3</v>
      </c>
      <c r="S121" s="17">
        <v>2</v>
      </c>
      <c r="T121" s="32">
        <v>0</v>
      </c>
      <c r="U121" s="32">
        <v>0</v>
      </c>
      <c r="V121" s="32">
        <v>0</v>
      </c>
      <c r="W121" s="32">
        <v>0.00309</v>
      </c>
    </row>
    <row r="122" s="1" customFormat="1" spans="2:23">
      <c r="B122" s="119"/>
      <c r="C122" s="119"/>
      <c r="D122" s="1"/>
      <c r="E122" s="1"/>
      <c r="F122" s="1"/>
      <c r="G122" s="1"/>
      <c r="H122" s="1"/>
      <c r="I122" s="1"/>
      <c r="J122" s="1"/>
      <c r="L122" s="17" t="s">
        <v>203</v>
      </c>
      <c r="M122" s="17" t="s">
        <v>55</v>
      </c>
      <c r="N122" s="17">
        <v>3</v>
      </c>
      <c r="O122" s="17">
        <v>3</v>
      </c>
      <c r="P122" s="17">
        <v>1</v>
      </c>
      <c r="Q122" s="17">
        <v>1</v>
      </c>
      <c r="R122" s="17">
        <v>3</v>
      </c>
      <c r="S122" s="17">
        <v>3</v>
      </c>
      <c r="T122" s="32">
        <v>0</v>
      </c>
      <c r="U122" s="32">
        <v>0</v>
      </c>
      <c r="V122" s="32">
        <v>0</v>
      </c>
      <c r="W122" s="32">
        <v>0.00475</v>
      </c>
    </row>
    <row r="123" s="1" customFormat="1" spans="2:23">
      <c r="B123" s="119"/>
      <c r="C123" s="119"/>
      <c r="D123" s="1"/>
      <c r="E123" s="1"/>
      <c r="F123" s="1"/>
      <c r="G123" s="1"/>
      <c r="H123" s="1"/>
      <c r="I123" s="1"/>
      <c r="J123" s="1"/>
      <c r="L123" s="17" t="s">
        <v>204</v>
      </c>
      <c r="M123" s="17" t="s">
        <v>63</v>
      </c>
      <c r="N123" s="17">
        <v>2</v>
      </c>
      <c r="O123" s="17">
        <v>2</v>
      </c>
      <c r="P123" s="17">
        <v>1</v>
      </c>
      <c r="Q123" s="17">
        <v>2</v>
      </c>
      <c r="R123" s="17">
        <v>3</v>
      </c>
      <c r="S123" s="17">
        <v>2</v>
      </c>
      <c r="T123" s="32">
        <v>0</v>
      </c>
      <c r="U123" s="32">
        <v>0</v>
      </c>
      <c r="V123" s="32">
        <v>0</v>
      </c>
      <c r="W123" s="32">
        <v>0.00252</v>
      </c>
    </row>
    <row r="124" s="1" customFormat="1" spans="2:23">
      <c r="B124" s="119"/>
      <c r="C124" s="119"/>
      <c r="D124" s="1"/>
      <c r="E124" s="1"/>
      <c r="F124" s="1"/>
      <c r="G124" s="1"/>
      <c r="H124" s="1"/>
      <c r="I124" s="1"/>
      <c r="J124" s="1"/>
      <c r="L124" s="17" t="s">
        <v>205</v>
      </c>
      <c r="M124" s="17" t="s">
        <v>55</v>
      </c>
      <c r="N124" s="17">
        <v>2</v>
      </c>
      <c r="O124" s="17">
        <v>3</v>
      </c>
      <c r="P124" s="17">
        <v>1</v>
      </c>
      <c r="Q124" s="17">
        <v>1</v>
      </c>
      <c r="R124" s="17">
        <v>3</v>
      </c>
      <c r="S124" s="17">
        <v>3</v>
      </c>
      <c r="T124" s="32">
        <v>0.0587759761079495</v>
      </c>
      <c r="U124" s="32">
        <v>0.0296067854278446</v>
      </c>
      <c r="V124" s="32">
        <v>0.0112825015523246</v>
      </c>
      <c r="W124" s="32">
        <v>0.00775999999999999</v>
      </c>
    </row>
    <row r="125" s="1" customFormat="1" spans="2:23">
      <c r="B125" s="119"/>
      <c r="C125" s="119"/>
      <c r="D125" s="1"/>
      <c r="E125" s="1"/>
      <c r="F125" s="1"/>
      <c r="G125" s="1"/>
      <c r="H125" s="1"/>
      <c r="I125" s="1"/>
      <c r="J125" s="1"/>
      <c r="L125" s="17" t="s">
        <v>206</v>
      </c>
      <c r="M125" s="17" t="s">
        <v>97</v>
      </c>
      <c r="N125" s="17">
        <v>2</v>
      </c>
      <c r="O125" s="17">
        <v>3</v>
      </c>
      <c r="P125" s="17">
        <v>2</v>
      </c>
      <c r="Q125" s="17">
        <v>3</v>
      </c>
      <c r="R125" s="17">
        <v>3</v>
      </c>
      <c r="S125" s="17">
        <v>1</v>
      </c>
      <c r="T125" s="32">
        <v>0</v>
      </c>
      <c r="U125" s="32">
        <v>0</v>
      </c>
      <c r="V125" s="32">
        <v>0</v>
      </c>
      <c r="W125" s="32">
        <v>0.00394</v>
      </c>
    </row>
    <row r="126" s="1" customFormat="1" spans="2:23">
      <c r="B126" s="119"/>
      <c r="C126" s="119"/>
      <c r="D126" s="1"/>
      <c r="E126" s="1"/>
      <c r="F126" s="1"/>
      <c r="G126" s="1"/>
      <c r="H126" s="1"/>
      <c r="I126" s="1"/>
      <c r="J126" s="1"/>
      <c r="L126" s="17" t="s">
        <v>207</v>
      </c>
      <c r="M126" s="17" t="s">
        <v>77</v>
      </c>
      <c r="N126" s="17">
        <v>2</v>
      </c>
      <c r="O126" s="17">
        <v>1</v>
      </c>
      <c r="P126" s="17">
        <v>1</v>
      </c>
      <c r="Q126" s="17">
        <v>3</v>
      </c>
      <c r="R126" s="17">
        <v>2</v>
      </c>
      <c r="S126" s="17">
        <v>3</v>
      </c>
      <c r="T126" s="32">
        <v>0</v>
      </c>
      <c r="U126" s="32">
        <v>0</v>
      </c>
      <c r="V126" s="32">
        <v>0</v>
      </c>
      <c r="W126" s="32">
        <v>0.000759999999999999</v>
      </c>
    </row>
    <row r="127" s="1" customFormat="1" spans="2:23">
      <c r="B127" s="119"/>
      <c r="C127" s="119"/>
      <c r="D127" s="1"/>
      <c r="E127" s="1"/>
      <c r="F127" s="1"/>
      <c r="G127" s="1"/>
      <c r="H127" s="1"/>
      <c r="I127" s="1"/>
      <c r="J127" s="1"/>
      <c r="L127" s="17" t="s">
        <v>208</v>
      </c>
      <c r="M127" s="17" t="s">
        <v>95</v>
      </c>
      <c r="N127" s="17">
        <v>1</v>
      </c>
      <c r="O127" s="17">
        <v>3</v>
      </c>
      <c r="P127" s="17">
        <v>2</v>
      </c>
      <c r="Q127" s="17">
        <v>1</v>
      </c>
      <c r="R127" s="17">
        <v>2</v>
      </c>
      <c r="S127" s="17">
        <v>2</v>
      </c>
      <c r="T127" s="32">
        <v>0</v>
      </c>
      <c r="U127" s="32">
        <v>0</v>
      </c>
      <c r="V127" s="32">
        <v>0</v>
      </c>
      <c r="W127" s="32">
        <v>0.00112</v>
      </c>
    </row>
    <row r="128" s="1" customFormat="1" spans="2:23">
      <c r="B128" s="119"/>
      <c r="C128" s="119"/>
      <c r="D128" s="1"/>
      <c r="E128" s="1"/>
      <c r="F128" s="1"/>
      <c r="G128" s="1"/>
      <c r="H128" s="1"/>
      <c r="I128" s="1"/>
      <c r="J128" s="1"/>
      <c r="L128" s="17" t="s">
        <v>209</v>
      </c>
      <c r="M128" s="17" t="s">
        <v>63</v>
      </c>
      <c r="N128" s="17">
        <v>2</v>
      </c>
      <c r="O128" s="17">
        <v>1</v>
      </c>
      <c r="P128" s="17">
        <v>1</v>
      </c>
      <c r="Q128" s="17">
        <v>1</v>
      </c>
      <c r="R128" s="17">
        <v>1</v>
      </c>
      <c r="S128" s="17">
        <v>3</v>
      </c>
      <c r="T128" s="32">
        <v>0</v>
      </c>
      <c r="U128" s="32">
        <v>0</v>
      </c>
      <c r="V128" s="32">
        <v>0</v>
      </c>
      <c r="W128" s="32">
        <v>0.00153</v>
      </c>
    </row>
    <row r="129" s="1" customFormat="1" spans="2:23">
      <c r="B129" s="119"/>
      <c r="C129" s="119"/>
      <c r="D129" s="1"/>
      <c r="E129" s="1"/>
      <c r="F129" s="1"/>
      <c r="G129" s="1"/>
      <c r="H129" s="1"/>
      <c r="I129" s="1"/>
      <c r="J129" s="1"/>
      <c r="L129" s="17" t="s">
        <v>210</v>
      </c>
      <c r="M129" s="17" t="s">
        <v>55</v>
      </c>
      <c r="N129" s="17">
        <v>2</v>
      </c>
      <c r="O129" s="17">
        <v>3</v>
      </c>
      <c r="P129" s="17">
        <v>1</v>
      </c>
      <c r="Q129" s="17">
        <v>1</v>
      </c>
      <c r="R129" s="17">
        <v>3</v>
      </c>
      <c r="S129" s="17">
        <v>3</v>
      </c>
      <c r="T129" s="32">
        <v>0</v>
      </c>
      <c r="U129" s="32">
        <v>0</v>
      </c>
      <c r="V129" s="32">
        <v>0</v>
      </c>
      <c r="W129" s="32">
        <v>0.00174999999999999</v>
      </c>
    </row>
    <row r="130" s="1" customFormat="1" spans="2:23">
      <c r="B130" s="119"/>
      <c r="C130" s="119"/>
      <c r="D130" s="1"/>
      <c r="E130" s="1"/>
      <c r="F130" s="1"/>
      <c r="G130" s="1"/>
      <c r="H130" s="1"/>
      <c r="I130" s="1"/>
      <c r="J130" s="1"/>
      <c r="L130" s="17" t="s">
        <v>211</v>
      </c>
      <c r="M130" s="17" t="s">
        <v>63</v>
      </c>
      <c r="N130" s="17">
        <v>1</v>
      </c>
      <c r="O130" s="17">
        <v>1</v>
      </c>
      <c r="P130" s="17">
        <v>3</v>
      </c>
      <c r="Q130" s="17">
        <v>1</v>
      </c>
      <c r="R130" s="17">
        <v>1</v>
      </c>
      <c r="S130" s="17">
        <v>3</v>
      </c>
      <c r="T130" s="32">
        <v>0</v>
      </c>
      <c r="U130" s="32">
        <v>0</v>
      </c>
      <c r="V130" s="32">
        <v>0</v>
      </c>
      <c r="W130" s="32">
        <v>0.00023</v>
      </c>
    </row>
    <row r="131" s="1" customFormat="1" spans="2:23">
      <c r="B131" s="119"/>
      <c r="C131" s="119"/>
      <c r="D131" s="1"/>
      <c r="E131" s="1"/>
      <c r="F131" s="1"/>
      <c r="G131" s="1"/>
      <c r="H131" s="1"/>
      <c r="I131" s="1"/>
      <c r="J131" s="1"/>
      <c r="L131" s="17" t="s">
        <v>212</v>
      </c>
      <c r="M131" s="17" t="s">
        <v>63</v>
      </c>
      <c r="N131" s="17">
        <v>1</v>
      </c>
      <c r="O131" s="17">
        <v>1</v>
      </c>
      <c r="P131" s="17">
        <v>2</v>
      </c>
      <c r="Q131" s="17">
        <v>3</v>
      </c>
      <c r="R131" s="17">
        <v>1</v>
      </c>
      <c r="S131" s="17">
        <v>1</v>
      </c>
      <c r="T131" s="32">
        <v>0</v>
      </c>
      <c r="U131" s="32">
        <v>0</v>
      </c>
      <c r="V131" s="32">
        <v>0</v>
      </c>
      <c r="W131" s="32">
        <v>0.00066</v>
      </c>
    </row>
    <row r="132" s="1" customFormat="1" spans="2:23">
      <c r="B132" s="119"/>
      <c r="C132" s="119"/>
      <c r="D132" s="1"/>
      <c r="E132" s="1"/>
      <c r="F132" s="1"/>
      <c r="G132" s="1"/>
      <c r="H132" s="1"/>
      <c r="I132" s="1"/>
      <c r="J132" s="1"/>
      <c r="L132" s="17" t="s">
        <v>213</v>
      </c>
      <c r="M132" s="17" t="s">
        <v>99</v>
      </c>
      <c r="N132" s="17">
        <v>1</v>
      </c>
      <c r="O132" s="17">
        <v>2</v>
      </c>
      <c r="P132" s="17">
        <v>3</v>
      </c>
      <c r="Q132" s="17">
        <v>3</v>
      </c>
      <c r="R132" s="17">
        <v>3</v>
      </c>
      <c r="S132" s="17">
        <v>1</v>
      </c>
      <c r="T132" s="32">
        <v>0</v>
      </c>
      <c r="U132" s="32">
        <v>0</v>
      </c>
      <c r="V132" s="32">
        <v>0</v>
      </c>
      <c r="W132" s="32">
        <v>0.00532999999999999</v>
      </c>
    </row>
    <row r="133" s="1" customFormat="1" spans="2:23">
      <c r="B133" s="119"/>
      <c r="C133" s="119"/>
      <c r="D133" s="1"/>
      <c r="E133" s="1"/>
      <c r="F133" s="1"/>
      <c r="G133" s="1"/>
      <c r="H133" s="1"/>
      <c r="I133" s="1"/>
      <c r="J133" s="1"/>
      <c r="L133" s="17" t="s">
        <v>214</v>
      </c>
      <c r="M133" s="17" t="s">
        <v>63</v>
      </c>
      <c r="N133" s="17">
        <v>1</v>
      </c>
      <c r="O133" s="17">
        <v>3</v>
      </c>
      <c r="P133" s="17">
        <v>3</v>
      </c>
      <c r="Q133" s="17">
        <v>2</v>
      </c>
      <c r="R133" s="17">
        <v>1</v>
      </c>
      <c r="S133" s="17">
        <v>2</v>
      </c>
      <c r="T133" s="32">
        <v>0</v>
      </c>
      <c r="U133" s="32">
        <v>0</v>
      </c>
      <c r="V133" s="32">
        <v>0</v>
      </c>
      <c r="W133" s="32">
        <v>0.00100999999999999</v>
      </c>
    </row>
    <row r="134" s="1" customFormat="1" spans="2:23">
      <c r="B134" s="119"/>
      <c r="C134" s="119"/>
      <c r="D134" s="1"/>
      <c r="E134" s="1"/>
      <c r="F134" s="1"/>
      <c r="G134" s="1"/>
      <c r="H134" s="1"/>
      <c r="I134" s="1"/>
      <c r="J134" s="1"/>
      <c r="L134" s="17" t="s">
        <v>215</v>
      </c>
      <c r="M134" s="17" t="s">
        <v>63</v>
      </c>
      <c r="N134" s="17">
        <v>2</v>
      </c>
      <c r="O134" s="17">
        <v>2</v>
      </c>
      <c r="P134" s="17">
        <v>3</v>
      </c>
      <c r="Q134" s="17">
        <v>2</v>
      </c>
      <c r="R134" s="17">
        <v>1</v>
      </c>
      <c r="S134" s="17">
        <v>1</v>
      </c>
      <c r="T134" s="32">
        <v>0</v>
      </c>
      <c r="U134" s="32">
        <v>0</v>
      </c>
      <c r="V134" s="32">
        <v>0</v>
      </c>
      <c r="W134" s="32">
        <v>0.00054</v>
      </c>
    </row>
    <row r="135" s="1" customFormat="1" spans="2:23">
      <c r="B135" s="119"/>
      <c r="C135" s="119"/>
      <c r="D135" s="1"/>
      <c r="E135" s="1"/>
      <c r="F135" s="1"/>
      <c r="G135" s="1"/>
      <c r="H135" s="1"/>
      <c r="I135" s="1"/>
      <c r="J135" s="1"/>
      <c r="L135" s="17" t="s">
        <v>216</v>
      </c>
      <c r="M135" s="17" t="s">
        <v>101</v>
      </c>
      <c r="N135" s="17">
        <v>2</v>
      </c>
      <c r="O135" s="17">
        <v>1</v>
      </c>
      <c r="P135" s="17">
        <v>2</v>
      </c>
      <c r="Q135" s="17">
        <v>2</v>
      </c>
      <c r="R135" s="17">
        <v>2</v>
      </c>
      <c r="S135" s="17">
        <v>3</v>
      </c>
      <c r="T135" s="32">
        <v>0</v>
      </c>
      <c r="U135" s="32">
        <v>0</v>
      </c>
      <c r="V135" s="32">
        <v>0</v>
      </c>
      <c r="W135" s="32">
        <v>0.0022</v>
      </c>
    </row>
    <row r="136" s="1" customFormat="1" spans="2:23">
      <c r="B136" s="119"/>
      <c r="C136" s="119"/>
      <c r="D136" s="1"/>
      <c r="E136" s="1"/>
      <c r="F136" s="1"/>
      <c r="G136" s="1"/>
      <c r="H136" s="1"/>
      <c r="I136" s="1"/>
      <c r="J136" s="1"/>
      <c r="L136" s="17" t="s">
        <v>217</v>
      </c>
      <c r="M136" s="17" t="s">
        <v>71</v>
      </c>
      <c r="N136" s="17">
        <v>2</v>
      </c>
      <c r="O136" s="17">
        <v>3</v>
      </c>
      <c r="P136" s="17">
        <v>1</v>
      </c>
      <c r="Q136" s="17">
        <v>1</v>
      </c>
      <c r="R136" s="17">
        <v>3</v>
      </c>
      <c r="S136" s="17">
        <v>2</v>
      </c>
      <c r="T136" s="32">
        <v>0</v>
      </c>
      <c r="U136" s="32">
        <v>0</v>
      </c>
      <c r="V136" s="32">
        <v>0</v>
      </c>
      <c r="W136" s="32">
        <v>0.00209</v>
      </c>
    </row>
    <row r="137" s="1" customFormat="1" spans="2:23">
      <c r="B137" s="119"/>
      <c r="C137" s="119"/>
      <c r="D137" s="1"/>
      <c r="E137" s="1"/>
      <c r="F137" s="1"/>
      <c r="G137" s="1"/>
      <c r="H137" s="1"/>
      <c r="I137" s="1"/>
      <c r="J137" s="1"/>
      <c r="L137" s="17" t="s">
        <v>218</v>
      </c>
      <c r="M137" s="17" t="s">
        <v>55</v>
      </c>
      <c r="N137" s="17">
        <v>3</v>
      </c>
      <c r="O137" s="17">
        <v>2</v>
      </c>
      <c r="P137" s="17">
        <v>2</v>
      </c>
      <c r="Q137" s="17">
        <v>2</v>
      </c>
      <c r="R137" s="17">
        <v>3</v>
      </c>
      <c r="S137" s="17">
        <v>2</v>
      </c>
      <c r="T137" s="32">
        <v>0</v>
      </c>
      <c r="U137" s="32">
        <v>0</v>
      </c>
      <c r="V137" s="32">
        <v>0</v>
      </c>
      <c r="W137" s="32">
        <v>0.0038</v>
      </c>
    </row>
    <row r="138" s="1" customFormat="1" spans="2:23">
      <c r="B138" s="119"/>
      <c r="C138" s="119"/>
      <c r="D138" s="1"/>
      <c r="E138" s="1"/>
      <c r="F138" s="1"/>
      <c r="G138" s="1"/>
      <c r="H138" s="1"/>
      <c r="I138" s="1"/>
      <c r="J138" s="1"/>
      <c r="L138" s="17" t="s">
        <v>219</v>
      </c>
      <c r="M138" s="17" t="s">
        <v>65</v>
      </c>
      <c r="N138" s="17">
        <v>3</v>
      </c>
      <c r="O138" s="17">
        <v>3</v>
      </c>
      <c r="P138" s="17">
        <v>3</v>
      </c>
      <c r="Q138" s="17">
        <v>1</v>
      </c>
      <c r="R138" s="17">
        <v>2</v>
      </c>
      <c r="S138" s="17">
        <v>3</v>
      </c>
      <c r="T138" s="32">
        <v>0</v>
      </c>
      <c r="U138" s="32">
        <v>0</v>
      </c>
      <c r="V138" s="32">
        <v>0</v>
      </c>
      <c r="W138" s="32">
        <v>0.0008</v>
      </c>
    </row>
    <row r="139" s="1" customFormat="1" spans="2:23">
      <c r="B139" s="119"/>
      <c r="C139" s="119"/>
      <c r="D139" s="1"/>
      <c r="E139" s="1"/>
      <c r="F139" s="1"/>
      <c r="G139" s="1"/>
      <c r="H139" s="1"/>
      <c r="I139" s="1"/>
      <c r="J139" s="1"/>
      <c r="L139" s="17" t="s">
        <v>220</v>
      </c>
      <c r="M139" s="17" t="s">
        <v>71</v>
      </c>
      <c r="N139" s="17">
        <v>3</v>
      </c>
      <c r="O139" s="17">
        <v>3</v>
      </c>
      <c r="P139" s="17">
        <v>2</v>
      </c>
      <c r="Q139" s="17">
        <v>1</v>
      </c>
      <c r="R139" s="17">
        <v>3</v>
      </c>
      <c r="S139" s="17">
        <v>3</v>
      </c>
      <c r="T139" s="32">
        <v>0</v>
      </c>
      <c r="U139" s="32">
        <v>0</v>
      </c>
      <c r="V139" s="32">
        <v>0</v>
      </c>
      <c r="W139" s="32">
        <v>0.01286</v>
      </c>
    </row>
    <row r="140" s="1" customFormat="1" spans="2:23">
      <c r="B140" s="119"/>
      <c r="C140" s="119"/>
      <c r="D140" s="1"/>
      <c r="E140" s="1"/>
      <c r="F140" s="1"/>
      <c r="G140" s="1"/>
      <c r="H140" s="1"/>
      <c r="I140" s="1"/>
      <c r="J140" s="1"/>
      <c r="L140" s="17" t="s">
        <v>221</v>
      </c>
      <c r="M140" s="17" t="s">
        <v>71</v>
      </c>
      <c r="N140" s="17">
        <v>2</v>
      </c>
      <c r="O140" s="17">
        <v>2</v>
      </c>
      <c r="P140" s="17">
        <v>1</v>
      </c>
      <c r="Q140" s="17">
        <v>1</v>
      </c>
      <c r="R140" s="17">
        <v>3</v>
      </c>
      <c r="S140" s="17">
        <v>2</v>
      </c>
      <c r="T140" s="32">
        <v>0</v>
      </c>
      <c r="U140" s="32">
        <v>0</v>
      </c>
      <c r="V140" s="32">
        <v>0</v>
      </c>
      <c r="W140" s="32">
        <v>0.00306</v>
      </c>
    </row>
    <row r="141" s="1" customFormat="1" spans="2:23">
      <c r="B141" s="119"/>
      <c r="C141" s="119"/>
      <c r="D141" s="1"/>
      <c r="E141" s="1"/>
      <c r="F141" s="1"/>
      <c r="G141" s="1"/>
      <c r="H141" s="1"/>
      <c r="I141" s="1"/>
      <c r="J141" s="1"/>
      <c r="L141" s="17" t="s">
        <v>222</v>
      </c>
      <c r="M141" s="17" t="s">
        <v>55</v>
      </c>
      <c r="N141" s="17">
        <v>3</v>
      </c>
      <c r="O141" s="17">
        <v>3</v>
      </c>
      <c r="P141" s="17">
        <v>2</v>
      </c>
      <c r="Q141" s="17">
        <v>2</v>
      </c>
      <c r="R141" s="17">
        <v>3</v>
      </c>
      <c r="S141" s="17">
        <v>2</v>
      </c>
      <c r="T141" s="32">
        <v>0</v>
      </c>
      <c r="U141" s="32">
        <v>0</v>
      </c>
      <c r="V141" s="32">
        <v>0</v>
      </c>
      <c r="W141" s="32">
        <v>0.00626</v>
      </c>
    </row>
    <row r="142" s="1" customFormat="1" spans="2:23">
      <c r="B142" s="119"/>
      <c r="C142" s="119"/>
      <c r="D142" s="1"/>
      <c r="E142" s="1"/>
      <c r="F142" s="1"/>
      <c r="G142" s="1"/>
      <c r="H142" s="1"/>
      <c r="I142" s="1"/>
      <c r="J142" s="1"/>
      <c r="L142" s="17" t="s">
        <v>223</v>
      </c>
      <c r="M142" s="17" t="s">
        <v>101</v>
      </c>
      <c r="N142" s="17">
        <v>2</v>
      </c>
      <c r="O142" s="17">
        <v>1</v>
      </c>
      <c r="P142" s="17">
        <v>1</v>
      </c>
      <c r="Q142" s="17">
        <v>3</v>
      </c>
      <c r="R142" s="17">
        <v>3</v>
      </c>
      <c r="S142" s="17">
        <v>2</v>
      </c>
      <c r="T142" s="32">
        <v>0</v>
      </c>
      <c r="U142" s="32">
        <v>0</v>
      </c>
      <c r="V142" s="32">
        <v>0</v>
      </c>
      <c r="W142" s="32">
        <v>0.00173999999999999</v>
      </c>
    </row>
    <row r="143" s="1" customFormat="1" spans="2:23">
      <c r="B143" s="119"/>
      <c r="C143" s="119"/>
      <c r="D143" s="1"/>
      <c r="E143" s="1"/>
      <c r="F143" s="1"/>
      <c r="G143" s="1"/>
      <c r="H143" s="1"/>
      <c r="I143" s="1"/>
      <c r="J143" s="1"/>
      <c r="L143" s="17" t="s">
        <v>224</v>
      </c>
      <c r="M143" s="17" t="s">
        <v>59</v>
      </c>
      <c r="N143" s="17">
        <v>1</v>
      </c>
      <c r="O143" s="17">
        <v>3</v>
      </c>
      <c r="P143" s="17">
        <v>1</v>
      </c>
      <c r="Q143" s="17">
        <v>2</v>
      </c>
      <c r="R143" s="17">
        <v>3</v>
      </c>
      <c r="S143" s="17">
        <v>2</v>
      </c>
      <c r="T143" s="32">
        <v>0</v>
      </c>
      <c r="U143" s="32">
        <v>0</v>
      </c>
      <c r="V143" s="32">
        <v>0</v>
      </c>
      <c r="W143" s="32">
        <v>0.00832</v>
      </c>
    </row>
    <row r="144" s="1" customFormat="1" spans="2:23">
      <c r="B144" s="119"/>
      <c r="C144" s="119"/>
      <c r="D144" s="1"/>
      <c r="E144" s="1"/>
      <c r="F144" s="1"/>
      <c r="G144" s="1"/>
      <c r="H144" s="1"/>
      <c r="I144" s="1"/>
      <c r="J144" s="1"/>
      <c r="L144" s="17" t="s">
        <v>225</v>
      </c>
      <c r="M144" s="17" t="s">
        <v>55</v>
      </c>
      <c r="N144" s="17">
        <v>1</v>
      </c>
      <c r="O144" s="17">
        <v>2</v>
      </c>
      <c r="P144" s="17">
        <v>3</v>
      </c>
      <c r="Q144" s="17">
        <v>2</v>
      </c>
      <c r="R144" s="17">
        <v>2</v>
      </c>
      <c r="S144" s="17">
        <v>2</v>
      </c>
      <c r="T144" s="32">
        <v>0</v>
      </c>
      <c r="U144" s="32">
        <v>0</v>
      </c>
      <c r="V144" s="32">
        <v>0</v>
      </c>
      <c r="W144" s="32">
        <v>0.00181</v>
      </c>
    </row>
    <row r="145" s="1" customFormat="1" spans="2:23">
      <c r="B145" s="119"/>
      <c r="C145" s="119"/>
      <c r="D145" s="1"/>
      <c r="E145" s="1"/>
      <c r="F145" s="1"/>
      <c r="G145" s="1"/>
      <c r="H145" s="1"/>
      <c r="I145" s="1"/>
      <c r="J145" s="1"/>
      <c r="L145" s="17" t="s">
        <v>226</v>
      </c>
      <c r="M145" s="17" t="s">
        <v>71</v>
      </c>
      <c r="N145" s="17">
        <v>1</v>
      </c>
      <c r="O145" s="17">
        <v>2</v>
      </c>
      <c r="P145" s="17">
        <v>1</v>
      </c>
      <c r="Q145" s="17">
        <v>1</v>
      </c>
      <c r="R145" s="17">
        <v>3</v>
      </c>
      <c r="S145" s="17">
        <v>2</v>
      </c>
      <c r="T145" s="32">
        <v>0</v>
      </c>
      <c r="U145" s="32">
        <v>0</v>
      </c>
      <c r="V145" s="32">
        <v>0</v>
      </c>
      <c r="W145" s="32">
        <v>0.0025</v>
      </c>
    </row>
    <row r="146" s="1" customFormat="1" spans="2:23">
      <c r="B146" s="119"/>
      <c r="C146" s="119"/>
      <c r="D146" s="1"/>
      <c r="E146" s="1"/>
      <c r="F146" s="1"/>
      <c r="G146" s="1"/>
      <c r="H146" s="1"/>
      <c r="I146" s="1"/>
      <c r="J146" s="1"/>
      <c r="L146" s="17" t="s">
        <v>227</v>
      </c>
      <c r="M146" s="17" t="s">
        <v>79</v>
      </c>
      <c r="N146" s="17">
        <v>2</v>
      </c>
      <c r="O146" s="17">
        <v>1</v>
      </c>
      <c r="P146" s="17">
        <v>2</v>
      </c>
      <c r="Q146" s="17">
        <v>3</v>
      </c>
      <c r="R146" s="17">
        <v>2</v>
      </c>
      <c r="S146" s="17">
        <v>1</v>
      </c>
      <c r="T146" s="32">
        <v>0</v>
      </c>
      <c r="U146" s="32">
        <v>0</v>
      </c>
      <c r="V146" s="32">
        <v>0</v>
      </c>
      <c r="W146" s="32">
        <v>0.000509999999999999</v>
      </c>
    </row>
    <row r="147" s="1" customFormat="1" spans="2:23">
      <c r="B147" s="119"/>
      <c r="C147" s="119"/>
      <c r="D147" s="1"/>
      <c r="E147" s="1"/>
      <c r="F147" s="1"/>
      <c r="G147" s="1"/>
      <c r="H147" s="1"/>
      <c r="I147" s="1"/>
      <c r="J147" s="1"/>
      <c r="L147" s="17" t="s">
        <v>228</v>
      </c>
      <c r="M147" s="17" t="s">
        <v>55</v>
      </c>
      <c r="N147" s="17">
        <v>2</v>
      </c>
      <c r="O147" s="17">
        <v>3</v>
      </c>
      <c r="P147" s="17">
        <v>1</v>
      </c>
      <c r="Q147" s="17">
        <v>1</v>
      </c>
      <c r="R147" s="17">
        <v>3</v>
      </c>
      <c r="S147" s="17">
        <v>3</v>
      </c>
      <c r="T147" s="32">
        <v>0</v>
      </c>
      <c r="U147" s="32">
        <v>0</v>
      </c>
      <c r="V147" s="32">
        <v>0</v>
      </c>
      <c r="W147" s="32">
        <v>0.00652</v>
      </c>
    </row>
    <row r="148" s="1" customFormat="1" spans="2:23">
      <c r="B148" s="119"/>
      <c r="C148" s="119"/>
      <c r="D148" s="1"/>
      <c r="E148" s="1"/>
      <c r="F148" s="1"/>
      <c r="G148" s="1"/>
      <c r="H148" s="1"/>
      <c r="I148" s="1"/>
      <c r="J148" s="1"/>
      <c r="L148" s="17" t="s">
        <v>229</v>
      </c>
      <c r="M148" s="17" t="s">
        <v>63</v>
      </c>
      <c r="N148" s="17">
        <v>3</v>
      </c>
      <c r="O148" s="17">
        <v>1</v>
      </c>
      <c r="P148" s="17">
        <v>2</v>
      </c>
      <c r="Q148" s="17">
        <v>1</v>
      </c>
      <c r="R148" s="17">
        <v>1</v>
      </c>
      <c r="S148" s="17">
        <v>3</v>
      </c>
      <c r="T148" s="32">
        <v>0</v>
      </c>
      <c r="U148" s="32">
        <v>0</v>
      </c>
      <c r="V148" s="32">
        <v>0</v>
      </c>
      <c r="W148" s="32">
        <v>0.00035</v>
      </c>
    </row>
    <row r="149" s="1" customFormat="1" spans="2:23">
      <c r="B149" s="119"/>
      <c r="C149" s="119"/>
      <c r="D149" s="1"/>
      <c r="E149" s="1"/>
      <c r="F149" s="1"/>
      <c r="G149" s="1"/>
      <c r="H149" s="1"/>
      <c r="I149" s="1"/>
      <c r="J149" s="1"/>
      <c r="L149" s="17" t="s">
        <v>230</v>
      </c>
      <c r="M149" s="17" t="s">
        <v>63</v>
      </c>
      <c r="N149" s="17">
        <v>1</v>
      </c>
      <c r="O149" s="17">
        <v>2</v>
      </c>
      <c r="P149" s="17">
        <v>1</v>
      </c>
      <c r="Q149" s="17">
        <v>1</v>
      </c>
      <c r="R149" s="17">
        <v>1</v>
      </c>
      <c r="S149" s="17">
        <v>3</v>
      </c>
      <c r="T149" s="32">
        <v>0</v>
      </c>
      <c r="U149" s="32">
        <v>0</v>
      </c>
      <c r="V149" s="32">
        <v>0</v>
      </c>
      <c r="W149" s="32">
        <v>0.00031</v>
      </c>
    </row>
    <row r="150" s="1" customFormat="1" spans="2:23">
      <c r="B150" s="119"/>
      <c r="C150" s="119"/>
      <c r="D150" s="1"/>
      <c r="E150" s="1"/>
      <c r="F150" s="1"/>
      <c r="G150" s="1"/>
      <c r="H150" s="1"/>
      <c r="I150" s="1"/>
      <c r="J150" s="1"/>
      <c r="L150" s="17" t="s">
        <v>231</v>
      </c>
      <c r="M150" s="17" t="s">
        <v>79</v>
      </c>
      <c r="N150" s="17">
        <v>2</v>
      </c>
      <c r="O150" s="17">
        <v>2</v>
      </c>
      <c r="P150" s="17">
        <v>1</v>
      </c>
      <c r="Q150" s="17">
        <v>3</v>
      </c>
      <c r="R150" s="17">
        <v>3</v>
      </c>
      <c r="S150" s="17">
        <v>2</v>
      </c>
      <c r="T150" s="32">
        <v>0.036976716967346</v>
      </c>
      <c r="U150" s="32">
        <v>0.0182619161092457</v>
      </c>
      <c r="V150" s="32">
        <v>0</v>
      </c>
      <c r="W150" s="32">
        <v>0.00592999999999999</v>
      </c>
    </row>
    <row r="151" s="1" customFormat="1" spans="2:23">
      <c r="B151" s="119"/>
      <c r="C151" s="119"/>
      <c r="D151" s="1"/>
      <c r="E151" s="1"/>
      <c r="F151" s="1"/>
      <c r="G151" s="1"/>
      <c r="H151" s="1"/>
      <c r="I151" s="1"/>
      <c r="J151" s="1"/>
      <c r="L151" s="17" t="s">
        <v>232</v>
      </c>
      <c r="M151" s="17" t="s">
        <v>93</v>
      </c>
      <c r="N151" s="17">
        <v>2</v>
      </c>
      <c r="O151" s="17">
        <v>3</v>
      </c>
      <c r="P151" s="17">
        <v>1</v>
      </c>
      <c r="Q151" s="17">
        <v>2</v>
      </c>
      <c r="R151" s="17">
        <v>3</v>
      </c>
      <c r="S151" s="17">
        <v>3</v>
      </c>
      <c r="T151" s="32">
        <v>0</v>
      </c>
      <c r="U151" s="32">
        <v>0</v>
      </c>
      <c r="V151" s="32">
        <v>0</v>
      </c>
      <c r="W151" s="32">
        <v>0.0147099999999999</v>
      </c>
    </row>
    <row r="152" s="1" customFormat="1" spans="2:23">
      <c r="B152" s="119"/>
      <c r="C152" s="119"/>
      <c r="D152" s="1"/>
      <c r="E152" s="1"/>
      <c r="F152" s="1"/>
      <c r="G152" s="1"/>
      <c r="H152" s="1"/>
      <c r="I152" s="1"/>
      <c r="J152" s="1"/>
      <c r="L152" s="17" t="s">
        <v>233</v>
      </c>
      <c r="M152" s="17" t="s">
        <v>39</v>
      </c>
      <c r="N152" s="17">
        <v>3</v>
      </c>
      <c r="O152" s="17">
        <v>3</v>
      </c>
      <c r="P152" s="17">
        <v>1</v>
      </c>
      <c r="Q152" s="17">
        <v>3</v>
      </c>
      <c r="R152" s="17">
        <v>3</v>
      </c>
      <c r="S152" s="17">
        <v>2</v>
      </c>
      <c r="T152" s="32">
        <v>0</v>
      </c>
      <c r="U152" s="32">
        <v>0</v>
      </c>
      <c r="V152" s="32">
        <v>0</v>
      </c>
      <c r="W152" s="32">
        <v>0.00498</v>
      </c>
    </row>
    <row r="153" s="1" customFormat="1" spans="2:23">
      <c r="B153" s="119"/>
      <c r="C153" s="119"/>
      <c r="D153" s="1"/>
      <c r="E153" s="1"/>
      <c r="F153" s="1"/>
      <c r="G153" s="1"/>
      <c r="H153" s="1"/>
      <c r="I153" s="1"/>
      <c r="J153" s="1"/>
      <c r="L153" s="17" t="s">
        <v>234</v>
      </c>
      <c r="M153" s="17" t="s">
        <v>77</v>
      </c>
      <c r="N153" s="17">
        <v>3</v>
      </c>
      <c r="O153" s="17">
        <v>2</v>
      </c>
      <c r="P153" s="17">
        <v>1</v>
      </c>
      <c r="Q153" s="17">
        <v>2</v>
      </c>
      <c r="R153" s="17">
        <v>3</v>
      </c>
      <c r="S153" s="17">
        <v>3</v>
      </c>
      <c r="T153" s="32">
        <v>0</v>
      </c>
      <c r="U153" s="32">
        <v>0</v>
      </c>
      <c r="V153" s="32">
        <v>0</v>
      </c>
      <c r="W153" s="32">
        <v>0.0108599999999999</v>
      </c>
    </row>
    <row r="154" s="1" customFormat="1" spans="2:23">
      <c r="B154" s="119"/>
      <c r="C154" s="119"/>
      <c r="D154" s="1"/>
      <c r="E154" s="1"/>
      <c r="F154" s="1"/>
      <c r="G154" s="1"/>
      <c r="H154" s="1"/>
      <c r="I154" s="1"/>
      <c r="J154" s="1"/>
      <c r="L154" s="17" t="s">
        <v>235</v>
      </c>
      <c r="M154" s="17" t="s">
        <v>69</v>
      </c>
      <c r="N154" s="17">
        <v>1</v>
      </c>
      <c r="O154" s="17">
        <v>1</v>
      </c>
      <c r="P154" s="17">
        <v>2</v>
      </c>
      <c r="Q154" s="17">
        <v>2</v>
      </c>
      <c r="R154" s="17">
        <v>1</v>
      </c>
      <c r="S154" s="17">
        <v>2</v>
      </c>
      <c r="T154" s="32">
        <v>0</v>
      </c>
      <c r="U154" s="32">
        <v>0</v>
      </c>
      <c r="V154" s="32">
        <v>0</v>
      </c>
      <c r="W154" s="32">
        <v>0.00063</v>
      </c>
    </row>
    <row r="155" s="1" customFormat="1" spans="2:23">
      <c r="B155" s="119"/>
      <c r="C155" s="119"/>
      <c r="D155" s="1"/>
      <c r="E155" s="1"/>
      <c r="F155" s="1"/>
      <c r="G155" s="1"/>
      <c r="H155" s="1"/>
      <c r="I155" s="1"/>
      <c r="J155" s="1"/>
      <c r="L155" s="17" t="s">
        <v>236</v>
      </c>
      <c r="M155" s="17" t="s">
        <v>55</v>
      </c>
      <c r="N155" s="17">
        <v>1</v>
      </c>
      <c r="O155" s="17">
        <v>2</v>
      </c>
      <c r="P155" s="17">
        <v>3</v>
      </c>
      <c r="Q155" s="17">
        <v>1</v>
      </c>
      <c r="R155" s="17">
        <v>1</v>
      </c>
      <c r="S155" s="17">
        <v>2</v>
      </c>
      <c r="T155" s="32">
        <v>0</v>
      </c>
      <c r="U155" s="32">
        <v>0</v>
      </c>
      <c r="V155" s="32">
        <v>0</v>
      </c>
      <c r="W155" s="32">
        <v>0.00063</v>
      </c>
    </row>
    <row r="156" s="1" customFormat="1" spans="2:23">
      <c r="B156" s="119"/>
      <c r="C156" s="119"/>
      <c r="D156" s="1"/>
      <c r="E156" s="1"/>
      <c r="F156" s="1"/>
      <c r="G156" s="1"/>
      <c r="H156" s="1"/>
      <c r="I156" s="1"/>
      <c r="J156" s="1"/>
      <c r="L156" s="17" t="s">
        <v>237</v>
      </c>
      <c r="M156" s="17" t="s">
        <v>43</v>
      </c>
      <c r="N156" s="17">
        <v>3</v>
      </c>
      <c r="O156" s="17">
        <v>1</v>
      </c>
      <c r="P156" s="17">
        <v>2</v>
      </c>
      <c r="Q156" s="17">
        <v>1</v>
      </c>
      <c r="R156" s="17">
        <v>2</v>
      </c>
      <c r="S156" s="17">
        <v>2</v>
      </c>
      <c r="T156" s="32">
        <v>0</v>
      </c>
      <c r="U156" s="32">
        <v>0</v>
      </c>
      <c r="V156" s="32">
        <v>0</v>
      </c>
      <c r="W156" s="32">
        <v>0.00188</v>
      </c>
    </row>
    <row r="157" s="1" customFormat="1" spans="2:23">
      <c r="B157" s="119"/>
      <c r="C157" s="119"/>
      <c r="D157" s="1"/>
      <c r="E157" s="1"/>
      <c r="F157" s="1"/>
      <c r="G157" s="1"/>
      <c r="H157" s="1"/>
      <c r="I157" s="1"/>
      <c r="J157" s="1"/>
      <c r="L157" s="17" t="s">
        <v>238</v>
      </c>
      <c r="M157" s="17" t="s">
        <v>39</v>
      </c>
      <c r="N157" s="17">
        <v>2</v>
      </c>
      <c r="O157" s="17">
        <v>3</v>
      </c>
      <c r="P157" s="17">
        <v>1</v>
      </c>
      <c r="Q157" s="17">
        <v>2</v>
      </c>
      <c r="R157" s="17">
        <v>1</v>
      </c>
      <c r="S157" s="17">
        <v>1</v>
      </c>
      <c r="T157" s="32">
        <v>0</v>
      </c>
      <c r="U157" s="32">
        <v>0</v>
      </c>
      <c r="V157" s="32">
        <v>0</v>
      </c>
      <c r="W157" s="32">
        <v>0.00153</v>
      </c>
    </row>
    <row r="158" s="1" customFormat="1" spans="2:23">
      <c r="B158" s="119"/>
      <c r="C158" s="119"/>
      <c r="D158" s="1"/>
      <c r="E158" s="1"/>
      <c r="F158" s="1"/>
      <c r="G158" s="1"/>
      <c r="H158" s="1"/>
      <c r="I158" s="1"/>
      <c r="J158" s="1"/>
      <c r="L158" s="17" t="s">
        <v>239</v>
      </c>
      <c r="M158" s="17" t="s">
        <v>41</v>
      </c>
      <c r="N158" s="17">
        <v>1</v>
      </c>
      <c r="O158" s="17">
        <v>2</v>
      </c>
      <c r="P158" s="17">
        <v>3</v>
      </c>
      <c r="Q158" s="17">
        <v>3</v>
      </c>
      <c r="R158" s="17">
        <v>1</v>
      </c>
      <c r="S158" s="17">
        <v>2</v>
      </c>
      <c r="T158" s="32">
        <v>0</v>
      </c>
      <c r="U158" s="32">
        <v>0</v>
      </c>
      <c r="V158" s="32">
        <v>0</v>
      </c>
      <c r="W158" s="32">
        <v>0.001</v>
      </c>
    </row>
    <row r="159" s="1" customFormat="1" spans="2:23">
      <c r="B159" s="119"/>
      <c r="C159" s="119"/>
      <c r="D159" s="1"/>
      <c r="E159" s="1"/>
      <c r="F159" s="1"/>
      <c r="G159" s="1"/>
      <c r="H159" s="1"/>
      <c r="I159" s="1"/>
      <c r="J159" s="1"/>
      <c r="L159" s="17" t="s">
        <v>240</v>
      </c>
      <c r="M159" s="17" t="s">
        <v>43</v>
      </c>
      <c r="N159" s="17">
        <v>3</v>
      </c>
      <c r="O159" s="17">
        <v>1</v>
      </c>
      <c r="P159" s="17">
        <v>2</v>
      </c>
      <c r="Q159" s="17">
        <v>2</v>
      </c>
      <c r="R159" s="17">
        <v>3</v>
      </c>
      <c r="S159" s="17">
        <v>2</v>
      </c>
      <c r="T159" s="32">
        <v>0</v>
      </c>
      <c r="U159" s="32">
        <v>0</v>
      </c>
      <c r="V159" s="32">
        <v>0</v>
      </c>
      <c r="W159" s="32">
        <v>0.00405</v>
      </c>
    </row>
    <row r="160" s="1" customFormat="1" spans="2:23">
      <c r="B160" s="119"/>
      <c r="C160" s="119"/>
      <c r="D160" s="1"/>
      <c r="E160" s="1"/>
      <c r="F160" s="1"/>
      <c r="G160" s="1"/>
      <c r="H160" s="1"/>
      <c r="I160" s="1"/>
      <c r="J160" s="1"/>
      <c r="L160" s="17" t="s">
        <v>241</v>
      </c>
      <c r="M160" s="17" t="s">
        <v>103</v>
      </c>
      <c r="N160" s="17">
        <v>2</v>
      </c>
      <c r="O160" s="17">
        <v>1</v>
      </c>
      <c r="P160" s="17">
        <v>3</v>
      </c>
      <c r="Q160" s="17">
        <v>2</v>
      </c>
      <c r="R160" s="17">
        <v>1</v>
      </c>
      <c r="S160" s="17">
        <v>1</v>
      </c>
      <c r="T160" s="32">
        <v>0</v>
      </c>
      <c r="U160" s="32">
        <v>0</v>
      </c>
      <c r="V160" s="32">
        <v>0</v>
      </c>
      <c r="W160" s="32">
        <v>0.00025</v>
      </c>
    </row>
    <row r="161" s="1" customFormat="1" spans="2:23">
      <c r="B161" s="119"/>
      <c r="C161" s="119"/>
      <c r="D161" s="1"/>
      <c r="E161" s="1"/>
      <c r="F161" s="1"/>
      <c r="G161" s="1"/>
      <c r="H161" s="1"/>
      <c r="I161" s="1"/>
      <c r="J161" s="1"/>
      <c r="L161" s="17" t="s">
        <v>242</v>
      </c>
      <c r="M161" s="17" t="s">
        <v>85</v>
      </c>
      <c r="N161" s="17">
        <v>3</v>
      </c>
      <c r="O161" s="17">
        <v>2</v>
      </c>
      <c r="P161" s="17">
        <v>3</v>
      </c>
      <c r="Q161" s="17">
        <v>2</v>
      </c>
      <c r="R161" s="17">
        <v>3</v>
      </c>
      <c r="S161" s="17">
        <v>3</v>
      </c>
      <c r="T161" s="32">
        <v>0</v>
      </c>
      <c r="U161" s="32">
        <v>0</v>
      </c>
      <c r="V161" s="32">
        <v>0</v>
      </c>
      <c r="W161" s="32">
        <v>0.00313</v>
      </c>
    </row>
    <row r="162" s="1" customFormat="1" spans="2:23">
      <c r="B162" s="119"/>
      <c r="C162" s="119"/>
      <c r="D162" s="1"/>
      <c r="E162" s="1"/>
      <c r="F162" s="1"/>
      <c r="G162" s="1"/>
      <c r="H162" s="1"/>
      <c r="I162" s="1"/>
      <c r="J162" s="1"/>
      <c r="L162" s="17" t="s">
        <v>243</v>
      </c>
      <c r="M162" s="17" t="s">
        <v>65</v>
      </c>
      <c r="N162" s="17">
        <v>2</v>
      </c>
      <c r="O162" s="17">
        <v>3</v>
      </c>
      <c r="P162" s="17">
        <v>3</v>
      </c>
      <c r="Q162" s="17">
        <v>1</v>
      </c>
      <c r="R162" s="17">
        <v>2</v>
      </c>
      <c r="S162" s="17">
        <v>3</v>
      </c>
      <c r="T162" s="32">
        <v>0.0423320780439561</v>
      </c>
      <c r="U162" s="32">
        <v>0</v>
      </c>
      <c r="V162" s="32">
        <v>0</v>
      </c>
      <c r="W162" s="32">
        <v>0.00147</v>
      </c>
    </row>
    <row r="163" s="1" customFormat="1" spans="2:23">
      <c r="B163" s="119"/>
      <c r="C163" s="119"/>
      <c r="D163" s="1"/>
      <c r="E163" s="1"/>
      <c r="F163" s="1"/>
      <c r="G163" s="1"/>
      <c r="H163" s="1"/>
      <c r="I163" s="1"/>
      <c r="J163" s="1"/>
      <c r="L163" s="17" t="s">
        <v>244</v>
      </c>
      <c r="M163" s="17" t="s">
        <v>47</v>
      </c>
      <c r="N163" s="17">
        <v>2</v>
      </c>
      <c r="O163" s="17">
        <v>1</v>
      </c>
      <c r="P163" s="17">
        <v>1</v>
      </c>
      <c r="Q163" s="17">
        <v>2</v>
      </c>
      <c r="R163" s="17">
        <v>1</v>
      </c>
      <c r="S163" s="17">
        <v>1</v>
      </c>
      <c r="T163" s="32">
        <v>0</v>
      </c>
      <c r="U163" s="32">
        <v>0</v>
      </c>
      <c r="V163" s="32">
        <v>0</v>
      </c>
      <c r="W163" s="32">
        <v>0.000819999999999999</v>
      </c>
    </row>
    <row r="164" s="1" customFormat="1" spans="2:23">
      <c r="B164" s="119"/>
      <c r="C164" s="119"/>
      <c r="D164" s="1"/>
      <c r="E164" s="1"/>
      <c r="F164" s="1"/>
      <c r="G164" s="1"/>
      <c r="H164" s="1"/>
      <c r="I164" s="1"/>
      <c r="J164" s="1"/>
      <c r="L164" s="17" t="s">
        <v>245</v>
      </c>
      <c r="M164" s="17" t="s">
        <v>53</v>
      </c>
      <c r="N164" s="17">
        <v>2</v>
      </c>
      <c r="O164" s="17">
        <v>3</v>
      </c>
      <c r="P164" s="17">
        <v>1</v>
      </c>
      <c r="Q164" s="17">
        <v>3</v>
      </c>
      <c r="R164" s="17">
        <v>1</v>
      </c>
      <c r="S164" s="17">
        <v>1</v>
      </c>
      <c r="T164" s="32">
        <v>0</v>
      </c>
      <c r="U164" s="32">
        <v>0</v>
      </c>
      <c r="V164" s="32">
        <v>0</v>
      </c>
      <c r="W164" s="32">
        <v>0.00125</v>
      </c>
    </row>
    <row r="165" s="1" customFormat="1" spans="2:23">
      <c r="B165" s="119"/>
      <c r="C165" s="119"/>
      <c r="D165" s="1"/>
      <c r="E165" s="1"/>
      <c r="F165" s="1"/>
      <c r="G165" s="1"/>
      <c r="H165" s="1"/>
      <c r="I165" s="1"/>
      <c r="J165" s="1"/>
      <c r="L165" s="17" t="s">
        <v>246</v>
      </c>
      <c r="M165" s="17" t="s">
        <v>81</v>
      </c>
      <c r="N165" s="17">
        <v>3</v>
      </c>
      <c r="O165" s="17">
        <v>3</v>
      </c>
      <c r="P165" s="17">
        <v>2</v>
      </c>
      <c r="Q165" s="17">
        <v>1</v>
      </c>
      <c r="R165" s="17">
        <v>3</v>
      </c>
      <c r="S165" s="17">
        <v>1</v>
      </c>
      <c r="T165" s="32">
        <v>0</v>
      </c>
      <c r="U165" s="32">
        <v>0</v>
      </c>
      <c r="V165" s="32">
        <v>0</v>
      </c>
      <c r="W165" s="32">
        <v>0.02012</v>
      </c>
    </row>
    <row r="166" s="1" customFormat="1" spans="2:23">
      <c r="B166" s="119"/>
      <c r="C166" s="119"/>
      <c r="D166" s="1"/>
      <c r="E166" s="1"/>
      <c r="F166" s="1"/>
      <c r="G166" s="1"/>
      <c r="H166" s="1"/>
      <c r="I166" s="1"/>
      <c r="J166" s="1"/>
      <c r="L166" s="17" t="s">
        <v>247</v>
      </c>
      <c r="M166" s="17" t="s">
        <v>43</v>
      </c>
      <c r="N166" s="17">
        <v>2</v>
      </c>
      <c r="O166" s="17">
        <v>1</v>
      </c>
      <c r="P166" s="17">
        <v>3</v>
      </c>
      <c r="Q166" s="17">
        <v>3</v>
      </c>
      <c r="R166" s="17">
        <v>2</v>
      </c>
      <c r="S166" s="17">
        <v>1</v>
      </c>
      <c r="T166" s="32">
        <v>0</v>
      </c>
      <c r="U166" s="32">
        <v>0</v>
      </c>
      <c r="V166" s="32">
        <v>0</v>
      </c>
      <c r="W166" s="32">
        <v>0.00253</v>
      </c>
    </row>
    <row r="167" s="1" customFormat="1" spans="2:23">
      <c r="B167" s="119"/>
      <c r="C167" s="119"/>
      <c r="D167" s="1"/>
      <c r="E167" s="1"/>
      <c r="F167" s="1"/>
      <c r="G167" s="1"/>
      <c r="H167" s="1"/>
      <c r="I167" s="1"/>
      <c r="J167" s="1"/>
      <c r="L167" s="17" t="s">
        <v>248</v>
      </c>
      <c r="M167" s="17" t="s">
        <v>49</v>
      </c>
      <c r="N167" s="17">
        <v>3</v>
      </c>
      <c r="O167" s="17">
        <v>2</v>
      </c>
      <c r="P167" s="17">
        <v>2</v>
      </c>
      <c r="Q167" s="17">
        <v>1</v>
      </c>
      <c r="R167" s="17">
        <v>1</v>
      </c>
      <c r="S167" s="17">
        <v>1</v>
      </c>
      <c r="T167" s="32">
        <v>0</v>
      </c>
      <c r="U167" s="32">
        <v>0</v>
      </c>
      <c r="V167" s="32">
        <v>0</v>
      </c>
      <c r="W167" s="32">
        <v>0.00091</v>
      </c>
    </row>
    <row r="168" s="1" customFormat="1" spans="2:23">
      <c r="B168" s="119"/>
      <c r="C168" s="119"/>
      <c r="D168" s="1"/>
      <c r="E168" s="1"/>
      <c r="F168" s="1"/>
      <c r="G168" s="1"/>
      <c r="H168" s="1"/>
      <c r="I168" s="1"/>
      <c r="J168" s="1"/>
      <c r="L168" s="17" t="s">
        <v>249</v>
      </c>
      <c r="M168" s="17" t="s">
        <v>105</v>
      </c>
      <c r="N168" s="17">
        <v>3</v>
      </c>
      <c r="O168" s="17">
        <v>2</v>
      </c>
      <c r="P168" s="17">
        <v>2</v>
      </c>
      <c r="Q168" s="17">
        <v>2</v>
      </c>
      <c r="R168" s="17">
        <v>2</v>
      </c>
      <c r="S168" s="17">
        <v>1</v>
      </c>
      <c r="T168" s="32">
        <v>0</v>
      </c>
      <c r="U168" s="32">
        <v>0</v>
      </c>
      <c r="V168" s="32">
        <v>0</v>
      </c>
      <c r="W168" s="32">
        <v>0.0017</v>
      </c>
    </row>
    <row r="169" s="1" customFormat="1" spans="2:23">
      <c r="B169" s="119"/>
      <c r="C169" s="119"/>
      <c r="D169" s="1"/>
      <c r="E169" s="1"/>
      <c r="F169" s="1"/>
      <c r="G169" s="1"/>
      <c r="H169" s="1"/>
      <c r="I169" s="1"/>
      <c r="J169" s="1"/>
      <c r="L169" s="17" t="s">
        <v>250</v>
      </c>
      <c r="M169" s="17" t="s">
        <v>107</v>
      </c>
      <c r="N169" s="17">
        <v>2</v>
      </c>
      <c r="O169" s="17">
        <v>2</v>
      </c>
      <c r="P169" s="17">
        <v>1</v>
      </c>
      <c r="Q169" s="17">
        <v>2</v>
      </c>
      <c r="R169" s="17">
        <v>2</v>
      </c>
      <c r="S169" s="17">
        <v>3</v>
      </c>
      <c r="T169" s="32">
        <v>0</v>
      </c>
      <c r="U169" s="32">
        <v>0</v>
      </c>
      <c r="V169" s="32">
        <v>0</v>
      </c>
      <c r="W169" s="32">
        <v>0.00131</v>
      </c>
    </row>
    <row r="170" s="1" customFormat="1" spans="2:23">
      <c r="B170" s="119"/>
      <c r="C170" s="119"/>
      <c r="D170" s="1"/>
      <c r="E170" s="1"/>
      <c r="F170" s="1"/>
      <c r="G170" s="1"/>
      <c r="H170" s="1"/>
      <c r="I170" s="1"/>
      <c r="J170" s="1"/>
      <c r="L170" s="17" t="s">
        <v>251</v>
      </c>
      <c r="M170" s="17" t="s">
        <v>83</v>
      </c>
      <c r="N170" s="17">
        <v>1</v>
      </c>
      <c r="O170" s="17">
        <v>3</v>
      </c>
      <c r="P170" s="17">
        <v>3</v>
      </c>
      <c r="Q170" s="17">
        <v>2</v>
      </c>
      <c r="R170" s="17">
        <v>1</v>
      </c>
      <c r="S170" s="17">
        <v>2</v>
      </c>
      <c r="T170" s="32">
        <v>0</v>
      </c>
      <c r="U170" s="32">
        <v>0</v>
      </c>
      <c r="V170" s="32">
        <v>0</v>
      </c>
      <c r="W170" s="32">
        <v>0.00157</v>
      </c>
    </row>
    <row r="171" s="1" customFormat="1" spans="2:23">
      <c r="B171" s="119"/>
      <c r="C171" s="119"/>
      <c r="D171" s="1"/>
      <c r="E171" s="1"/>
      <c r="F171" s="1"/>
      <c r="G171" s="1"/>
      <c r="H171" s="1"/>
      <c r="I171" s="1"/>
      <c r="J171" s="1"/>
      <c r="L171" s="17" t="s">
        <v>252</v>
      </c>
      <c r="M171" s="17" t="s">
        <v>49</v>
      </c>
      <c r="N171" s="17">
        <v>3</v>
      </c>
      <c r="O171" s="17">
        <v>1</v>
      </c>
      <c r="P171" s="17">
        <v>2</v>
      </c>
      <c r="Q171" s="17">
        <v>1</v>
      </c>
      <c r="R171" s="17">
        <v>1</v>
      </c>
      <c r="S171" s="17">
        <v>3</v>
      </c>
      <c r="T171" s="32">
        <v>0</v>
      </c>
      <c r="U171" s="32">
        <v>0</v>
      </c>
      <c r="V171" s="32">
        <v>0</v>
      </c>
      <c r="W171" s="32">
        <v>0.00084</v>
      </c>
    </row>
    <row r="172" s="1" customFormat="1" spans="2:23">
      <c r="B172" s="119"/>
      <c r="C172" s="119"/>
      <c r="D172" s="1"/>
      <c r="E172" s="1"/>
      <c r="F172" s="1"/>
      <c r="G172" s="1"/>
      <c r="H172" s="1"/>
      <c r="I172" s="1"/>
      <c r="J172" s="1"/>
      <c r="L172" s="17" t="s">
        <v>253</v>
      </c>
      <c r="M172" s="17" t="s">
        <v>83</v>
      </c>
      <c r="N172" s="17">
        <v>2</v>
      </c>
      <c r="O172" s="17">
        <v>3</v>
      </c>
      <c r="P172" s="17">
        <v>1</v>
      </c>
      <c r="Q172" s="17">
        <v>1</v>
      </c>
      <c r="R172" s="17">
        <v>3</v>
      </c>
      <c r="S172" s="17">
        <v>2</v>
      </c>
      <c r="T172" s="32">
        <v>0</v>
      </c>
      <c r="U172" s="32">
        <v>0</v>
      </c>
      <c r="V172" s="32">
        <v>0</v>
      </c>
      <c r="W172" s="32">
        <v>0.00607</v>
      </c>
    </row>
    <row r="173" s="1" customFormat="1" spans="2:23">
      <c r="B173" s="119"/>
      <c r="C173" s="119"/>
      <c r="D173" s="1"/>
      <c r="E173" s="1"/>
      <c r="F173" s="1"/>
      <c r="G173" s="1"/>
      <c r="H173" s="1"/>
      <c r="I173" s="1"/>
      <c r="J173" s="1"/>
      <c r="L173" s="17" t="s">
        <v>254</v>
      </c>
      <c r="M173" s="17" t="s">
        <v>65</v>
      </c>
      <c r="N173" s="17">
        <v>3</v>
      </c>
      <c r="O173" s="17">
        <v>3</v>
      </c>
      <c r="P173" s="17">
        <v>1</v>
      </c>
      <c r="Q173" s="17">
        <v>1</v>
      </c>
      <c r="R173" s="17">
        <v>2</v>
      </c>
      <c r="S173" s="17">
        <v>3</v>
      </c>
      <c r="T173" s="32">
        <v>0</v>
      </c>
      <c r="U173" s="32">
        <v>0</v>
      </c>
      <c r="V173" s="32">
        <v>0</v>
      </c>
      <c r="W173" s="32">
        <v>0.00428999999999999</v>
      </c>
    </row>
    <row r="174" s="1" customFormat="1" spans="2:23">
      <c r="B174" s="119"/>
      <c r="C174" s="119"/>
      <c r="D174" s="1"/>
      <c r="E174" s="1"/>
      <c r="F174" s="1"/>
      <c r="G174" s="1"/>
      <c r="H174" s="1"/>
      <c r="I174" s="1"/>
      <c r="J174" s="1"/>
      <c r="L174" s="17" t="s">
        <v>255</v>
      </c>
      <c r="M174" s="17" t="s">
        <v>41</v>
      </c>
      <c r="N174" s="17">
        <v>2</v>
      </c>
      <c r="O174" s="17">
        <v>3</v>
      </c>
      <c r="P174" s="17">
        <v>1</v>
      </c>
      <c r="Q174" s="17">
        <v>3</v>
      </c>
      <c r="R174" s="17">
        <v>3</v>
      </c>
      <c r="S174" s="17">
        <v>1</v>
      </c>
      <c r="T174" s="32">
        <v>0</v>
      </c>
      <c r="U174" s="32">
        <v>0</v>
      </c>
      <c r="V174" s="32">
        <v>0</v>
      </c>
      <c r="W174" s="32">
        <v>0.00494999999999999</v>
      </c>
    </row>
    <row r="175" s="1" customFormat="1" spans="2:23">
      <c r="B175" s="119"/>
      <c r="C175" s="119"/>
      <c r="D175" s="1"/>
      <c r="E175" s="1"/>
      <c r="F175" s="1"/>
      <c r="G175" s="1"/>
      <c r="H175" s="1"/>
      <c r="I175" s="1"/>
      <c r="J175" s="1"/>
      <c r="L175" s="17" t="s">
        <v>256</v>
      </c>
      <c r="M175" s="17" t="s">
        <v>105</v>
      </c>
      <c r="N175" s="17">
        <v>1</v>
      </c>
      <c r="O175" s="17">
        <v>2</v>
      </c>
      <c r="P175" s="17">
        <v>3</v>
      </c>
      <c r="Q175" s="17">
        <v>2</v>
      </c>
      <c r="R175" s="17">
        <v>2</v>
      </c>
      <c r="S175" s="17">
        <v>1</v>
      </c>
      <c r="T175" s="32">
        <v>0</v>
      </c>
      <c r="U175" s="32">
        <v>0</v>
      </c>
      <c r="V175" s="32">
        <v>0</v>
      </c>
      <c r="W175" s="32">
        <v>0.00075</v>
      </c>
    </row>
    <row r="176" s="1" customFormat="1" spans="2:23">
      <c r="B176" s="119"/>
      <c r="C176" s="119"/>
      <c r="D176" s="1"/>
      <c r="E176" s="1"/>
      <c r="F176" s="1"/>
      <c r="G176" s="1"/>
      <c r="H176" s="1"/>
      <c r="I176" s="1"/>
      <c r="J176" s="1"/>
      <c r="L176" s="17" t="s">
        <v>257</v>
      </c>
      <c r="M176" s="17" t="s">
        <v>65</v>
      </c>
      <c r="N176" s="17">
        <v>1</v>
      </c>
      <c r="O176" s="17">
        <v>1</v>
      </c>
      <c r="P176" s="17">
        <v>1</v>
      </c>
      <c r="Q176" s="17">
        <v>1</v>
      </c>
      <c r="R176" s="17">
        <v>2</v>
      </c>
      <c r="S176" s="17">
        <v>3</v>
      </c>
      <c r="T176" s="32">
        <v>0</v>
      </c>
      <c r="U176" s="32">
        <v>0</v>
      </c>
      <c r="V176" s="32">
        <v>0</v>
      </c>
      <c r="W176" s="32">
        <v>0.00154</v>
      </c>
    </row>
    <row r="177" s="1" customFormat="1" spans="2:23">
      <c r="B177" s="119"/>
      <c r="C177" s="119"/>
      <c r="D177" s="1"/>
      <c r="E177" s="1"/>
      <c r="F177" s="1"/>
      <c r="G177" s="1"/>
      <c r="H177" s="1"/>
      <c r="I177" s="1"/>
      <c r="J177" s="1"/>
      <c r="L177" s="17" t="s">
        <v>258</v>
      </c>
      <c r="M177" s="17" t="s">
        <v>71</v>
      </c>
      <c r="N177" s="17">
        <v>2</v>
      </c>
      <c r="O177" s="17">
        <v>2</v>
      </c>
      <c r="P177" s="17">
        <v>1</v>
      </c>
      <c r="Q177" s="17">
        <v>1</v>
      </c>
      <c r="R177" s="17">
        <v>2</v>
      </c>
      <c r="S177" s="17">
        <v>3</v>
      </c>
      <c r="T177" s="32">
        <v>0</v>
      </c>
      <c r="U177" s="32">
        <v>0</v>
      </c>
      <c r="V177" s="32">
        <v>0</v>
      </c>
      <c r="W177" s="32">
        <v>0.00171</v>
      </c>
    </row>
    <row r="178" s="1" customFormat="1" spans="2:23">
      <c r="B178" s="119"/>
      <c r="C178" s="119"/>
      <c r="D178" s="1"/>
      <c r="E178" s="1"/>
      <c r="F178" s="1"/>
      <c r="G178" s="1"/>
      <c r="H178" s="1"/>
      <c r="I178" s="1"/>
      <c r="J178" s="1"/>
      <c r="L178" s="17" t="s">
        <v>259</v>
      </c>
      <c r="M178" s="17" t="s">
        <v>43</v>
      </c>
      <c r="N178" s="17">
        <v>2</v>
      </c>
      <c r="O178" s="17">
        <v>1</v>
      </c>
      <c r="P178" s="17">
        <v>1</v>
      </c>
      <c r="Q178" s="17">
        <v>3</v>
      </c>
      <c r="R178" s="17">
        <v>2</v>
      </c>
      <c r="S178" s="17">
        <v>1</v>
      </c>
      <c r="T178" s="32">
        <v>0</v>
      </c>
      <c r="U178" s="32">
        <v>0</v>
      </c>
      <c r="V178" s="32">
        <v>0</v>
      </c>
      <c r="W178" s="32">
        <v>0.00145</v>
      </c>
    </row>
    <row r="179" s="1" customFormat="1" spans="2:23">
      <c r="B179" s="119"/>
      <c r="C179" s="119"/>
      <c r="D179" s="1"/>
      <c r="E179" s="1"/>
      <c r="F179" s="1"/>
      <c r="G179" s="1"/>
      <c r="H179" s="1"/>
      <c r="I179" s="1"/>
      <c r="J179" s="1"/>
      <c r="L179" s="17" t="s">
        <v>260</v>
      </c>
      <c r="M179" s="17" t="s">
        <v>101</v>
      </c>
      <c r="N179" s="17">
        <v>2</v>
      </c>
      <c r="O179" s="17">
        <v>3</v>
      </c>
      <c r="P179" s="17">
        <v>2</v>
      </c>
      <c r="Q179" s="17">
        <v>1</v>
      </c>
      <c r="R179" s="17">
        <v>2</v>
      </c>
      <c r="S179" s="17">
        <v>3</v>
      </c>
      <c r="T179" s="32">
        <v>0</v>
      </c>
      <c r="U179" s="32">
        <v>0</v>
      </c>
      <c r="V179" s="32">
        <v>0</v>
      </c>
      <c r="W179" s="32">
        <v>0.00261</v>
      </c>
    </row>
    <row r="180" s="1" customFormat="1" spans="2:23">
      <c r="B180" s="119"/>
      <c r="C180" s="119"/>
      <c r="D180" s="1"/>
      <c r="E180" s="1"/>
      <c r="F180" s="1"/>
      <c r="G180" s="1"/>
      <c r="H180" s="1"/>
      <c r="I180" s="1"/>
      <c r="J180" s="1"/>
      <c r="L180" s="17" t="s">
        <v>261</v>
      </c>
      <c r="M180" s="17" t="s">
        <v>41</v>
      </c>
      <c r="N180" s="17">
        <v>1</v>
      </c>
      <c r="O180" s="17">
        <v>2</v>
      </c>
      <c r="P180" s="17">
        <v>3</v>
      </c>
      <c r="Q180" s="17">
        <v>3</v>
      </c>
      <c r="R180" s="17">
        <v>2</v>
      </c>
      <c r="S180" s="17">
        <v>1</v>
      </c>
      <c r="T180" s="32">
        <v>0</v>
      </c>
      <c r="U180" s="32">
        <v>0</v>
      </c>
      <c r="V180" s="32">
        <v>0</v>
      </c>
      <c r="W180" s="32">
        <v>0.00178</v>
      </c>
    </row>
    <row r="181" s="1" customFormat="1" spans="2:23">
      <c r="B181" s="119"/>
      <c r="C181" s="119"/>
      <c r="D181" s="1"/>
      <c r="E181" s="1"/>
      <c r="F181" s="1"/>
      <c r="G181" s="1"/>
      <c r="H181" s="1"/>
      <c r="I181" s="1"/>
      <c r="J181" s="1"/>
      <c r="L181" s="17" t="s">
        <v>262</v>
      </c>
      <c r="M181" s="17" t="s">
        <v>55</v>
      </c>
      <c r="N181" s="17">
        <v>3</v>
      </c>
      <c r="O181" s="17">
        <v>3</v>
      </c>
      <c r="P181" s="17">
        <v>2</v>
      </c>
      <c r="Q181" s="17">
        <v>1</v>
      </c>
      <c r="R181" s="17">
        <v>3</v>
      </c>
      <c r="S181" s="17">
        <v>2</v>
      </c>
      <c r="T181" s="32">
        <v>0</v>
      </c>
      <c r="U181" s="32">
        <v>0</v>
      </c>
      <c r="V181" s="32">
        <v>0</v>
      </c>
      <c r="W181" s="32">
        <v>0.00954</v>
      </c>
    </row>
    <row r="182" s="1" customFormat="1" spans="2:23">
      <c r="B182" s="119"/>
      <c r="C182" s="119"/>
      <c r="D182" s="1"/>
      <c r="E182" s="1"/>
      <c r="F182" s="1"/>
      <c r="G182" s="1"/>
      <c r="H182" s="1"/>
      <c r="I182" s="1"/>
      <c r="J182" s="1"/>
      <c r="L182" s="17" t="s">
        <v>263</v>
      </c>
      <c r="M182" s="17" t="s">
        <v>49</v>
      </c>
      <c r="N182" s="17">
        <v>3</v>
      </c>
      <c r="O182" s="17">
        <v>2</v>
      </c>
      <c r="P182" s="17">
        <v>2</v>
      </c>
      <c r="Q182" s="17">
        <v>1</v>
      </c>
      <c r="R182" s="17">
        <v>3</v>
      </c>
      <c r="S182" s="17">
        <v>3</v>
      </c>
      <c r="T182" s="32">
        <v>0</v>
      </c>
      <c r="U182" s="32">
        <v>0</v>
      </c>
      <c r="V182" s="32">
        <v>0</v>
      </c>
      <c r="W182" s="32">
        <v>0.01351</v>
      </c>
    </row>
    <row r="183" s="1" customFormat="1" spans="2:23">
      <c r="B183" s="119"/>
      <c r="C183" s="119"/>
      <c r="D183" s="1"/>
      <c r="E183" s="1"/>
      <c r="F183" s="1"/>
      <c r="G183" s="1"/>
      <c r="H183" s="1"/>
      <c r="I183" s="1"/>
      <c r="J183" s="1"/>
      <c r="L183" s="17" t="s">
        <v>264</v>
      </c>
      <c r="M183" s="17" t="s">
        <v>41</v>
      </c>
      <c r="N183" s="17">
        <v>2</v>
      </c>
      <c r="O183" s="17">
        <v>3</v>
      </c>
      <c r="P183" s="17">
        <v>3</v>
      </c>
      <c r="Q183" s="17">
        <v>2</v>
      </c>
      <c r="R183" s="17">
        <v>3</v>
      </c>
      <c r="S183" s="17">
        <v>3</v>
      </c>
      <c r="T183" s="32">
        <v>0</v>
      </c>
      <c r="U183" s="32">
        <v>0</v>
      </c>
      <c r="V183" s="32">
        <v>0</v>
      </c>
      <c r="W183" s="32">
        <v>0.00479</v>
      </c>
    </row>
    <row r="184" s="1" customFormat="1" spans="2:23">
      <c r="B184" s="119"/>
      <c r="C184" s="119"/>
      <c r="D184" s="1"/>
      <c r="E184" s="1"/>
      <c r="F184" s="1"/>
      <c r="G184" s="1"/>
      <c r="H184" s="1"/>
      <c r="I184" s="1"/>
      <c r="J184" s="1"/>
      <c r="L184" s="17" t="s">
        <v>265</v>
      </c>
      <c r="M184" s="17" t="s">
        <v>99</v>
      </c>
      <c r="N184" s="17">
        <v>3</v>
      </c>
      <c r="O184" s="17">
        <v>2</v>
      </c>
      <c r="P184" s="17">
        <v>1</v>
      </c>
      <c r="Q184" s="17">
        <v>1</v>
      </c>
      <c r="R184" s="17">
        <v>2</v>
      </c>
      <c r="S184" s="17">
        <v>3</v>
      </c>
      <c r="T184" s="32">
        <v>0</v>
      </c>
      <c r="U184" s="32">
        <v>0</v>
      </c>
      <c r="V184" s="32">
        <v>0</v>
      </c>
      <c r="W184" s="32">
        <v>0.00263</v>
      </c>
    </row>
    <row r="185" s="1" customFormat="1" spans="2:23">
      <c r="B185" s="119"/>
      <c r="C185" s="119"/>
      <c r="D185" s="1"/>
      <c r="E185" s="1"/>
      <c r="F185" s="1"/>
      <c r="G185" s="1"/>
      <c r="H185" s="1"/>
      <c r="I185" s="1"/>
      <c r="J185" s="1"/>
      <c r="L185" s="17" t="s">
        <v>266</v>
      </c>
      <c r="M185" s="17" t="s">
        <v>81</v>
      </c>
      <c r="N185" s="17">
        <v>2</v>
      </c>
      <c r="O185" s="17">
        <v>3</v>
      </c>
      <c r="P185" s="17">
        <v>3</v>
      </c>
      <c r="Q185" s="17">
        <v>2</v>
      </c>
      <c r="R185" s="17">
        <v>2</v>
      </c>
      <c r="S185" s="17">
        <v>3</v>
      </c>
      <c r="T185" s="32">
        <v>0</v>
      </c>
      <c r="U185" s="32">
        <v>0</v>
      </c>
      <c r="V185" s="32">
        <v>0</v>
      </c>
      <c r="W185" s="32">
        <v>0.00298</v>
      </c>
    </row>
    <row r="186" s="1" customFormat="1" spans="2:23">
      <c r="B186" s="119"/>
      <c r="C186" s="119"/>
      <c r="D186" s="1"/>
      <c r="E186" s="1"/>
      <c r="F186" s="1"/>
      <c r="G186" s="1"/>
      <c r="H186" s="1"/>
      <c r="I186" s="1"/>
      <c r="J186" s="1"/>
      <c r="L186" s="17" t="s">
        <v>267</v>
      </c>
      <c r="M186" s="17" t="s">
        <v>39</v>
      </c>
      <c r="N186" s="17">
        <v>2</v>
      </c>
      <c r="O186" s="17">
        <v>1</v>
      </c>
      <c r="P186" s="17">
        <v>1</v>
      </c>
      <c r="Q186" s="17">
        <v>2</v>
      </c>
      <c r="R186" s="17">
        <v>2</v>
      </c>
      <c r="S186" s="17">
        <v>3</v>
      </c>
      <c r="T186" s="32">
        <v>0</v>
      </c>
      <c r="U186" s="32">
        <v>0</v>
      </c>
      <c r="V186" s="32">
        <v>0</v>
      </c>
      <c r="W186" s="32">
        <v>0.00166999999999999</v>
      </c>
    </row>
    <row r="187" s="1" customFormat="1" spans="2:23">
      <c r="B187" s="119"/>
      <c r="C187" s="119"/>
      <c r="D187" s="1"/>
      <c r="E187" s="1"/>
      <c r="F187" s="1"/>
      <c r="G187" s="1"/>
      <c r="H187" s="1"/>
      <c r="I187" s="1"/>
      <c r="J187" s="1"/>
      <c r="L187" s="17" t="s">
        <v>268</v>
      </c>
      <c r="M187" s="17" t="s">
        <v>55</v>
      </c>
      <c r="N187" s="17">
        <v>2</v>
      </c>
      <c r="O187" s="17">
        <v>3</v>
      </c>
      <c r="P187" s="17">
        <v>2</v>
      </c>
      <c r="Q187" s="17">
        <v>2</v>
      </c>
      <c r="R187" s="17">
        <v>3</v>
      </c>
      <c r="S187" s="17">
        <v>1</v>
      </c>
      <c r="T187" s="32">
        <v>0</v>
      </c>
      <c r="U187" s="32">
        <v>0</v>
      </c>
      <c r="V187" s="32">
        <v>0</v>
      </c>
      <c r="W187" s="32">
        <v>0.00299</v>
      </c>
    </row>
    <row r="188" s="1" customFormat="1" spans="2:23">
      <c r="B188" s="119"/>
      <c r="C188" s="119"/>
      <c r="D188" s="1"/>
      <c r="E188" s="1"/>
      <c r="F188" s="1"/>
      <c r="G188" s="1"/>
      <c r="H188" s="1"/>
      <c r="I188" s="1"/>
      <c r="J188" s="1"/>
      <c r="L188" s="17" t="s">
        <v>269</v>
      </c>
      <c r="M188" s="17" t="s">
        <v>81</v>
      </c>
      <c r="N188" s="17">
        <v>3</v>
      </c>
      <c r="O188" s="17">
        <v>3</v>
      </c>
      <c r="P188" s="17">
        <v>2</v>
      </c>
      <c r="Q188" s="17">
        <v>2</v>
      </c>
      <c r="R188" s="17">
        <v>3</v>
      </c>
      <c r="S188" s="17">
        <v>3</v>
      </c>
      <c r="T188" s="32">
        <v>0</v>
      </c>
      <c r="U188" s="32">
        <v>0</v>
      </c>
      <c r="V188" s="32">
        <v>0</v>
      </c>
      <c r="W188" s="32">
        <v>0.02022</v>
      </c>
    </row>
    <row r="189" s="1" customFormat="1" spans="2:23">
      <c r="B189" s="119"/>
      <c r="C189" s="119"/>
      <c r="D189" s="1"/>
      <c r="E189" s="1"/>
      <c r="F189" s="1"/>
      <c r="G189" s="1"/>
      <c r="H189" s="1"/>
      <c r="I189" s="1"/>
      <c r="J189" s="1"/>
      <c r="L189" s="17" t="s">
        <v>270</v>
      </c>
      <c r="M189" s="17" t="s">
        <v>55</v>
      </c>
      <c r="N189" s="17">
        <v>1</v>
      </c>
      <c r="O189" s="17">
        <v>3</v>
      </c>
      <c r="P189" s="17">
        <v>3</v>
      </c>
      <c r="Q189" s="17">
        <v>1</v>
      </c>
      <c r="R189" s="17">
        <v>3</v>
      </c>
      <c r="S189" s="17">
        <v>3</v>
      </c>
      <c r="T189" s="32">
        <v>0</v>
      </c>
      <c r="U189" s="32">
        <v>0</v>
      </c>
      <c r="V189" s="32">
        <v>0</v>
      </c>
      <c r="W189" s="32">
        <v>0.00376</v>
      </c>
    </row>
    <row r="190" s="1" customFormat="1" spans="2:23">
      <c r="B190" s="119"/>
      <c r="C190" s="119"/>
      <c r="D190" s="1"/>
      <c r="E190" s="1"/>
      <c r="F190" s="1"/>
      <c r="G190" s="1"/>
      <c r="H190" s="1"/>
      <c r="I190" s="1"/>
      <c r="J190" s="1"/>
      <c r="L190" s="17" t="s">
        <v>271</v>
      </c>
      <c r="M190" s="17" t="s">
        <v>55</v>
      </c>
      <c r="N190" s="17">
        <v>2</v>
      </c>
      <c r="O190" s="17">
        <v>3</v>
      </c>
      <c r="P190" s="17">
        <v>3</v>
      </c>
      <c r="Q190" s="17">
        <v>2</v>
      </c>
      <c r="R190" s="17">
        <v>1</v>
      </c>
      <c r="S190" s="17">
        <v>2</v>
      </c>
      <c r="T190" s="32">
        <v>0</v>
      </c>
      <c r="U190" s="32">
        <v>0</v>
      </c>
      <c r="V190" s="32">
        <v>0</v>
      </c>
      <c r="W190" s="32">
        <v>0.00151</v>
      </c>
    </row>
    <row r="191" s="1" customFormat="1" spans="2:23">
      <c r="B191" s="119"/>
      <c r="C191" s="119"/>
      <c r="D191" s="1"/>
      <c r="E191" s="1"/>
      <c r="F191" s="1"/>
      <c r="G191" s="1"/>
      <c r="H191" s="1"/>
      <c r="I191" s="1"/>
      <c r="J191" s="1"/>
      <c r="L191" s="17" t="s">
        <v>272</v>
      </c>
      <c r="M191" s="17" t="s">
        <v>63</v>
      </c>
      <c r="N191" s="17">
        <v>1</v>
      </c>
      <c r="O191" s="17">
        <v>3</v>
      </c>
      <c r="P191" s="17">
        <v>3</v>
      </c>
      <c r="Q191" s="17">
        <v>3</v>
      </c>
      <c r="R191" s="17">
        <v>1</v>
      </c>
      <c r="S191" s="17">
        <v>2</v>
      </c>
      <c r="T191" s="32">
        <v>0</v>
      </c>
      <c r="U191" s="32">
        <v>0</v>
      </c>
      <c r="V191" s="32">
        <v>0</v>
      </c>
      <c r="W191" s="32">
        <v>0.00088</v>
      </c>
    </row>
    <row r="192" s="1" customFormat="1" spans="2:23">
      <c r="B192" s="119"/>
      <c r="C192" s="119"/>
      <c r="D192" s="1"/>
      <c r="E192" s="1"/>
      <c r="F192" s="1"/>
      <c r="G192" s="1"/>
      <c r="H192" s="1"/>
      <c r="I192" s="1"/>
      <c r="J192" s="1"/>
      <c r="L192" s="17" t="s">
        <v>273</v>
      </c>
      <c r="M192" s="17" t="s">
        <v>43</v>
      </c>
      <c r="N192" s="17">
        <v>3</v>
      </c>
      <c r="O192" s="17">
        <v>1</v>
      </c>
      <c r="P192" s="17">
        <v>2</v>
      </c>
      <c r="Q192" s="17">
        <v>3</v>
      </c>
      <c r="R192" s="17">
        <v>2</v>
      </c>
      <c r="S192" s="17">
        <v>1</v>
      </c>
      <c r="T192" s="32">
        <v>0</v>
      </c>
      <c r="U192" s="32">
        <v>0</v>
      </c>
      <c r="V192" s="32">
        <v>0</v>
      </c>
      <c r="W192" s="32">
        <v>0.00188</v>
      </c>
    </row>
    <row r="193" s="1" customFormat="1" spans="2:23">
      <c r="B193" s="119"/>
      <c r="C193" s="119"/>
      <c r="D193" s="1"/>
      <c r="E193" s="1"/>
      <c r="F193" s="1"/>
      <c r="G193" s="1"/>
      <c r="H193" s="1"/>
      <c r="I193" s="1"/>
      <c r="J193" s="1"/>
      <c r="L193" s="17" t="s">
        <v>274</v>
      </c>
      <c r="M193" s="17" t="s">
        <v>69</v>
      </c>
      <c r="N193" s="17">
        <v>1</v>
      </c>
      <c r="O193" s="17">
        <v>3</v>
      </c>
      <c r="P193" s="17">
        <v>2</v>
      </c>
      <c r="Q193" s="17">
        <v>2</v>
      </c>
      <c r="R193" s="17">
        <v>3</v>
      </c>
      <c r="S193" s="17">
        <v>1</v>
      </c>
      <c r="T193" s="32">
        <v>0</v>
      </c>
      <c r="U193" s="32">
        <v>0</v>
      </c>
      <c r="V193" s="32">
        <v>0</v>
      </c>
      <c r="W193" s="32">
        <v>0.00387999999999999</v>
      </c>
    </row>
    <row r="194" s="1" customFormat="1" spans="2:23">
      <c r="B194" s="119"/>
      <c r="C194" s="119"/>
      <c r="D194" s="1"/>
      <c r="E194" s="1"/>
      <c r="F194" s="1"/>
      <c r="G194" s="1"/>
      <c r="H194" s="1"/>
      <c r="I194" s="1"/>
      <c r="J194" s="1"/>
      <c r="L194" s="17" t="s">
        <v>275</v>
      </c>
      <c r="M194" s="17" t="s">
        <v>41</v>
      </c>
      <c r="N194" s="17">
        <v>1</v>
      </c>
      <c r="O194" s="17">
        <v>3</v>
      </c>
      <c r="P194" s="17">
        <v>3</v>
      </c>
      <c r="Q194" s="17">
        <v>2</v>
      </c>
      <c r="R194" s="17">
        <v>3</v>
      </c>
      <c r="S194" s="17">
        <v>2</v>
      </c>
      <c r="T194" s="32">
        <v>0</v>
      </c>
      <c r="U194" s="32">
        <v>0</v>
      </c>
      <c r="V194" s="32">
        <v>0</v>
      </c>
      <c r="W194" s="32">
        <v>0.004</v>
      </c>
    </row>
    <row r="195" s="1" customFormat="1" spans="2:23">
      <c r="B195" s="119"/>
      <c r="C195" s="119"/>
      <c r="D195" s="1"/>
      <c r="E195" s="1"/>
      <c r="F195" s="1"/>
      <c r="G195" s="1"/>
      <c r="H195" s="1"/>
      <c r="I195" s="1"/>
      <c r="J195" s="1"/>
      <c r="L195" s="17" t="s">
        <v>276</v>
      </c>
      <c r="M195" s="17" t="s">
        <v>81</v>
      </c>
      <c r="N195" s="17">
        <v>3</v>
      </c>
      <c r="O195" s="17">
        <v>1</v>
      </c>
      <c r="P195" s="17">
        <v>2</v>
      </c>
      <c r="Q195" s="17">
        <v>3</v>
      </c>
      <c r="R195" s="17">
        <v>2</v>
      </c>
      <c r="S195" s="17">
        <v>2</v>
      </c>
      <c r="T195" s="32">
        <v>0</v>
      </c>
      <c r="U195" s="32">
        <v>0</v>
      </c>
      <c r="V195" s="32">
        <v>0</v>
      </c>
      <c r="W195" s="32">
        <v>0.000869999999999999</v>
      </c>
    </row>
    <row r="196" s="1" customFormat="1" spans="2:23">
      <c r="B196" s="119"/>
      <c r="C196" s="119"/>
      <c r="D196" s="1"/>
      <c r="E196" s="1"/>
      <c r="F196" s="1"/>
      <c r="G196" s="1"/>
      <c r="H196" s="1"/>
      <c r="I196" s="1"/>
      <c r="J196" s="1"/>
      <c r="L196" s="17" t="s">
        <v>277</v>
      </c>
      <c r="M196" s="17" t="s">
        <v>51</v>
      </c>
      <c r="N196" s="17">
        <v>3</v>
      </c>
      <c r="O196" s="17">
        <v>1</v>
      </c>
      <c r="P196" s="17">
        <v>2</v>
      </c>
      <c r="Q196" s="17">
        <v>3</v>
      </c>
      <c r="R196" s="17">
        <v>2</v>
      </c>
      <c r="S196" s="17">
        <v>1</v>
      </c>
      <c r="T196" s="32">
        <v>0</v>
      </c>
      <c r="U196" s="32">
        <v>0</v>
      </c>
      <c r="V196" s="32">
        <v>0</v>
      </c>
      <c r="W196" s="32">
        <v>0.00286</v>
      </c>
    </row>
    <row r="197" s="1" customFormat="1" spans="2:23">
      <c r="B197" s="119"/>
      <c r="C197" s="119"/>
      <c r="D197" s="1"/>
      <c r="E197" s="1"/>
      <c r="F197" s="1"/>
      <c r="G197" s="1"/>
      <c r="H197" s="1"/>
      <c r="I197" s="1"/>
      <c r="J197" s="1"/>
      <c r="L197" s="17" t="s">
        <v>278</v>
      </c>
      <c r="M197" s="17" t="s">
        <v>39</v>
      </c>
      <c r="N197" s="17">
        <v>2</v>
      </c>
      <c r="O197" s="17">
        <v>1</v>
      </c>
      <c r="P197" s="17">
        <v>2</v>
      </c>
      <c r="Q197" s="17">
        <v>2</v>
      </c>
      <c r="R197" s="17">
        <v>2</v>
      </c>
      <c r="S197" s="17">
        <v>2</v>
      </c>
      <c r="T197" s="32">
        <v>0</v>
      </c>
      <c r="U197" s="32">
        <v>0</v>
      </c>
      <c r="V197" s="32">
        <v>0</v>
      </c>
      <c r="W197" s="32">
        <v>0.00141999999999999</v>
      </c>
    </row>
    <row r="198" s="1" customFormat="1" spans="2:23">
      <c r="B198" s="119"/>
      <c r="C198" s="119"/>
      <c r="D198" s="1"/>
      <c r="E198" s="1"/>
      <c r="F198" s="1"/>
      <c r="G198" s="1"/>
      <c r="H198" s="1"/>
      <c r="I198" s="1"/>
      <c r="J198" s="1"/>
      <c r="L198" s="17" t="s">
        <v>279</v>
      </c>
      <c r="M198" s="17" t="s">
        <v>41</v>
      </c>
      <c r="N198" s="17">
        <v>1</v>
      </c>
      <c r="O198" s="17">
        <v>2</v>
      </c>
      <c r="P198" s="17">
        <v>2</v>
      </c>
      <c r="Q198" s="17">
        <v>3</v>
      </c>
      <c r="R198" s="17">
        <v>1</v>
      </c>
      <c r="S198" s="17">
        <v>2</v>
      </c>
      <c r="T198" s="32">
        <v>0</v>
      </c>
      <c r="U198" s="32">
        <v>0</v>
      </c>
      <c r="V198" s="32">
        <v>0</v>
      </c>
      <c r="W198" s="32">
        <v>0.00121</v>
      </c>
    </row>
    <row r="199" s="1" customFormat="1" spans="2:23">
      <c r="B199" s="119"/>
      <c r="C199" s="119"/>
      <c r="D199" s="1"/>
      <c r="E199" s="1"/>
      <c r="F199" s="1"/>
      <c r="G199" s="1"/>
      <c r="H199" s="1"/>
      <c r="I199" s="1"/>
      <c r="J199" s="1"/>
      <c r="L199" s="17" t="s">
        <v>280</v>
      </c>
      <c r="M199" s="17" t="s">
        <v>71</v>
      </c>
      <c r="N199" s="17">
        <v>3</v>
      </c>
      <c r="O199" s="17">
        <v>1</v>
      </c>
      <c r="P199" s="17">
        <v>1</v>
      </c>
      <c r="Q199" s="17">
        <v>1</v>
      </c>
      <c r="R199" s="17">
        <v>1</v>
      </c>
      <c r="S199" s="17">
        <v>2</v>
      </c>
      <c r="T199" s="32">
        <v>0</v>
      </c>
      <c r="U199" s="32">
        <v>0</v>
      </c>
      <c r="V199" s="32">
        <v>0</v>
      </c>
      <c r="W199" s="32">
        <v>0.00134</v>
      </c>
    </row>
    <row r="200" s="1" customFormat="1" spans="2:23">
      <c r="B200" s="119"/>
      <c r="C200" s="119"/>
      <c r="D200" s="1"/>
      <c r="E200" s="1"/>
      <c r="F200" s="1"/>
      <c r="G200" s="1"/>
      <c r="H200" s="1"/>
      <c r="I200" s="1"/>
      <c r="J200" s="1"/>
      <c r="L200" s="17" t="s">
        <v>281</v>
      </c>
      <c r="M200" s="17" t="s">
        <v>65</v>
      </c>
      <c r="N200" s="17">
        <v>1</v>
      </c>
      <c r="O200" s="17">
        <v>1</v>
      </c>
      <c r="P200" s="17">
        <v>1</v>
      </c>
      <c r="Q200" s="17">
        <v>2</v>
      </c>
      <c r="R200" s="17">
        <v>1</v>
      </c>
      <c r="S200" s="17">
        <v>3</v>
      </c>
      <c r="T200" s="32">
        <v>0</v>
      </c>
      <c r="U200" s="32">
        <v>0</v>
      </c>
      <c r="V200" s="32">
        <v>0</v>
      </c>
      <c r="W200" s="32">
        <v>0.00094</v>
      </c>
    </row>
    <row r="201" s="1" customFormat="1" spans="2:23">
      <c r="B201" s="119"/>
      <c r="C201" s="119"/>
      <c r="D201" s="1"/>
      <c r="E201" s="1"/>
      <c r="F201" s="1"/>
      <c r="G201" s="1"/>
      <c r="H201" s="1"/>
      <c r="I201" s="1"/>
      <c r="J201" s="1"/>
      <c r="L201" s="17" t="s">
        <v>282</v>
      </c>
      <c r="M201" s="17" t="s">
        <v>109</v>
      </c>
      <c r="N201" s="17">
        <v>3</v>
      </c>
      <c r="O201" s="17">
        <v>1</v>
      </c>
      <c r="P201" s="17">
        <v>2</v>
      </c>
      <c r="Q201" s="17">
        <v>3</v>
      </c>
      <c r="R201" s="17">
        <v>1</v>
      </c>
      <c r="S201" s="17">
        <v>1</v>
      </c>
      <c r="T201" s="32">
        <v>0</v>
      </c>
      <c r="U201" s="32">
        <v>0</v>
      </c>
      <c r="V201" s="32">
        <v>0</v>
      </c>
      <c r="W201" s="32">
        <v>0.00045</v>
      </c>
    </row>
    <row r="202" s="1" customFormat="1" spans="2:23">
      <c r="B202" s="119"/>
      <c r="C202" s="119"/>
      <c r="D202" s="1"/>
      <c r="E202" s="1"/>
      <c r="F202" s="1"/>
      <c r="G202" s="1"/>
      <c r="H202" s="1"/>
      <c r="I202" s="1"/>
      <c r="J202" s="1"/>
      <c r="L202" s="17" t="s">
        <v>283</v>
      </c>
      <c r="M202" s="17" t="s">
        <v>55</v>
      </c>
      <c r="N202" s="17">
        <v>3</v>
      </c>
      <c r="O202" s="17">
        <v>1</v>
      </c>
      <c r="P202" s="17">
        <v>1</v>
      </c>
      <c r="Q202" s="17">
        <v>1</v>
      </c>
      <c r="R202" s="17">
        <v>3</v>
      </c>
      <c r="S202" s="17">
        <v>2</v>
      </c>
      <c r="T202" s="32">
        <v>0</v>
      </c>
      <c r="U202" s="32">
        <v>0</v>
      </c>
      <c r="V202" s="32">
        <v>0</v>
      </c>
      <c r="W202" s="32">
        <v>0.00455</v>
      </c>
    </row>
    <row r="203" s="1" customFormat="1" spans="2:23">
      <c r="B203" s="119"/>
      <c r="C203" s="119"/>
      <c r="D203" s="1"/>
      <c r="E203" s="1"/>
      <c r="F203" s="1"/>
      <c r="G203" s="1"/>
      <c r="H203" s="1"/>
      <c r="I203" s="1"/>
      <c r="J203" s="1"/>
      <c r="L203" s="17" t="s">
        <v>284</v>
      </c>
      <c r="M203" s="17" t="s">
        <v>49</v>
      </c>
      <c r="N203" s="17">
        <v>3</v>
      </c>
      <c r="O203" s="17">
        <v>2</v>
      </c>
      <c r="P203" s="17">
        <v>2</v>
      </c>
      <c r="Q203" s="17">
        <v>1</v>
      </c>
      <c r="R203" s="17">
        <v>2</v>
      </c>
      <c r="S203" s="17">
        <v>3</v>
      </c>
      <c r="T203" s="32">
        <v>0</v>
      </c>
      <c r="U203" s="32">
        <v>0</v>
      </c>
      <c r="V203" s="32">
        <v>0</v>
      </c>
      <c r="W203" s="32">
        <v>0.0016</v>
      </c>
    </row>
    <row r="204" s="1" customFormat="1" spans="2:23">
      <c r="B204" s="119"/>
      <c r="C204" s="119"/>
      <c r="D204" s="1"/>
      <c r="E204" s="1"/>
      <c r="F204" s="1"/>
      <c r="G204" s="1"/>
      <c r="H204" s="1"/>
      <c r="I204" s="1"/>
      <c r="J204" s="1"/>
      <c r="L204" s="17" t="s">
        <v>285</v>
      </c>
      <c r="M204" s="17" t="s">
        <v>41</v>
      </c>
      <c r="N204" s="17">
        <v>3</v>
      </c>
      <c r="O204" s="17">
        <v>1</v>
      </c>
      <c r="P204" s="17">
        <v>2</v>
      </c>
      <c r="Q204" s="17">
        <v>3</v>
      </c>
      <c r="R204" s="17">
        <v>1</v>
      </c>
      <c r="S204" s="17">
        <v>1</v>
      </c>
      <c r="T204" s="32">
        <v>0</v>
      </c>
      <c r="U204" s="32">
        <v>0</v>
      </c>
      <c r="V204" s="32">
        <v>0</v>
      </c>
      <c r="W204" s="32">
        <v>0.00089</v>
      </c>
    </row>
    <row r="205" s="1" customFormat="1" spans="2:23">
      <c r="B205" s="119"/>
      <c r="C205" s="119"/>
      <c r="D205" s="1"/>
      <c r="E205" s="1"/>
      <c r="F205" s="1"/>
      <c r="G205" s="1"/>
      <c r="H205" s="1"/>
      <c r="I205" s="1"/>
      <c r="J205" s="1"/>
      <c r="L205" s="17" t="s">
        <v>286</v>
      </c>
      <c r="M205" s="17" t="s">
        <v>83</v>
      </c>
      <c r="N205" s="17">
        <v>1</v>
      </c>
      <c r="O205" s="17">
        <v>1</v>
      </c>
      <c r="P205" s="17">
        <v>2</v>
      </c>
      <c r="Q205" s="17">
        <v>3</v>
      </c>
      <c r="R205" s="17">
        <v>2</v>
      </c>
      <c r="S205" s="17">
        <v>1</v>
      </c>
      <c r="T205" s="32">
        <v>0</v>
      </c>
      <c r="U205" s="32">
        <v>0</v>
      </c>
      <c r="V205" s="32">
        <v>0</v>
      </c>
      <c r="W205" s="32">
        <v>0.00139</v>
      </c>
    </row>
    <row r="206" s="1" customFormat="1" spans="2:23">
      <c r="B206" s="119"/>
      <c r="C206" s="119"/>
      <c r="D206" s="1"/>
      <c r="E206" s="1"/>
      <c r="F206" s="1"/>
      <c r="G206" s="1"/>
      <c r="H206" s="1"/>
      <c r="I206" s="1"/>
      <c r="J206" s="1"/>
      <c r="L206" s="17" t="s">
        <v>287</v>
      </c>
      <c r="M206" s="17" t="s">
        <v>101</v>
      </c>
      <c r="N206" s="17">
        <v>3</v>
      </c>
      <c r="O206" s="17">
        <v>3</v>
      </c>
      <c r="P206" s="17">
        <v>3</v>
      </c>
      <c r="Q206" s="17">
        <v>2</v>
      </c>
      <c r="R206" s="17">
        <v>2</v>
      </c>
      <c r="S206" s="17">
        <v>2</v>
      </c>
      <c r="T206" s="32">
        <v>0</v>
      </c>
      <c r="U206" s="32">
        <v>0</v>
      </c>
      <c r="V206" s="32">
        <v>0</v>
      </c>
      <c r="W206" s="32">
        <v>0.00299</v>
      </c>
    </row>
    <row r="207" s="1" customFormat="1" spans="2:23">
      <c r="B207" s="119"/>
      <c r="C207" s="119"/>
      <c r="D207" s="1"/>
      <c r="E207" s="1"/>
      <c r="F207" s="1"/>
      <c r="G207" s="1"/>
      <c r="H207" s="1"/>
      <c r="I207" s="1"/>
      <c r="J207" s="1"/>
      <c r="L207" s="17" t="s">
        <v>288</v>
      </c>
      <c r="M207" s="17" t="s">
        <v>63</v>
      </c>
      <c r="N207" s="17">
        <v>3</v>
      </c>
      <c r="O207" s="17">
        <v>1</v>
      </c>
      <c r="P207" s="17">
        <v>3</v>
      </c>
      <c r="Q207" s="17">
        <v>3</v>
      </c>
      <c r="R207" s="17">
        <v>1</v>
      </c>
      <c r="S207" s="17">
        <v>1</v>
      </c>
      <c r="T207" s="32">
        <v>0</v>
      </c>
      <c r="U207" s="32">
        <v>0</v>
      </c>
      <c r="V207" s="32">
        <v>0</v>
      </c>
      <c r="W207" s="32">
        <v>0.00096</v>
      </c>
    </row>
    <row r="208" s="1" customFormat="1" spans="2:23">
      <c r="B208" s="119"/>
      <c r="C208" s="119"/>
      <c r="D208" s="1"/>
      <c r="E208" s="1"/>
      <c r="F208" s="1"/>
      <c r="G208" s="1"/>
      <c r="H208" s="1"/>
      <c r="I208" s="1"/>
      <c r="J208" s="1"/>
      <c r="L208" s="17" t="s">
        <v>289</v>
      </c>
      <c r="M208" s="17" t="s">
        <v>111</v>
      </c>
      <c r="N208" s="17">
        <v>3</v>
      </c>
      <c r="O208" s="17">
        <v>2</v>
      </c>
      <c r="P208" s="17">
        <v>3</v>
      </c>
      <c r="Q208" s="17">
        <v>2</v>
      </c>
      <c r="R208" s="17">
        <v>2</v>
      </c>
      <c r="S208" s="17">
        <v>1</v>
      </c>
      <c r="T208" s="32">
        <v>0</v>
      </c>
      <c r="U208" s="32">
        <v>0</v>
      </c>
      <c r="V208" s="32">
        <v>0</v>
      </c>
      <c r="W208" s="32">
        <v>0.0027</v>
      </c>
    </row>
    <row r="209" s="1" customFormat="1" spans="2:23">
      <c r="B209" s="119"/>
      <c r="C209" s="119"/>
      <c r="D209" s="1"/>
      <c r="E209" s="1"/>
      <c r="F209" s="1"/>
      <c r="G209" s="1"/>
      <c r="H209" s="1"/>
      <c r="I209" s="1"/>
      <c r="J209" s="1"/>
      <c r="L209" s="17" t="s">
        <v>290</v>
      </c>
      <c r="M209" s="17" t="s">
        <v>43</v>
      </c>
      <c r="N209" s="17">
        <v>2</v>
      </c>
      <c r="O209" s="17">
        <v>1</v>
      </c>
      <c r="P209" s="17">
        <v>2</v>
      </c>
      <c r="Q209" s="17">
        <v>2</v>
      </c>
      <c r="R209" s="17">
        <v>2</v>
      </c>
      <c r="S209" s="17">
        <v>3</v>
      </c>
      <c r="T209" s="32">
        <v>0</v>
      </c>
      <c r="U209" s="32">
        <v>0</v>
      </c>
      <c r="V209" s="32">
        <v>0</v>
      </c>
      <c r="W209" s="32">
        <v>0.0013</v>
      </c>
    </row>
    <row r="210" s="1" customFormat="1" spans="2:23">
      <c r="B210" s="119"/>
      <c r="C210" s="119"/>
      <c r="D210" s="1"/>
      <c r="E210" s="1"/>
      <c r="F210" s="1"/>
      <c r="G210" s="1"/>
      <c r="H210" s="1"/>
      <c r="I210" s="1"/>
      <c r="J210" s="1"/>
      <c r="L210" s="17" t="s">
        <v>291</v>
      </c>
      <c r="M210" s="17" t="s">
        <v>57</v>
      </c>
      <c r="N210" s="17">
        <v>2</v>
      </c>
      <c r="O210" s="17">
        <v>2</v>
      </c>
      <c r="P210" s="17">
        <v>1</v>
      </c>
      <c r="Q210" s="17">
        <v>3</v>
      </c>
      <c r="R210" s="17">
        <v>2</v>
      </c>
      <c r="S210" s="17">
        <v>1</v>
      </c>
      <c r="T210" s="32">
        <v>0</v>
      </c>
      <c r="U210" s="32">
        <v>0</v>
      </c>
      <c r="V210" s="32">
        <v>0</v>
      </c>
      <c r="W210" s="32">
        <v>0.00192</v>
      </c>
    </row>
    <row r="211" s="1" customFormat="1" spans="2:23">
      <c r="B211" s="119"/>
      <c r="C211" s="119"/>
      <c r="D211" s="1"/>
      <c r="E211" s="1"/>
      <c r="F211" s="1"/>
      <c r="G211" s="1"/>
      <c r="H211" s="1"/>
      <c r="I211" s="1"/>
      <c r="J211" s="1"/>
      <c r="L211" s="17" t="s">
        <v>292</v>
      </c>
      <c r="M211" s="17" t="s">
        <v>63</v>
      </c>
      <c r="N211" s="17">
        <v>3</v>
      </c>
      <c r="O211" s="17">
        <v>2</v>
      </c>
      <c r="P211" s="17">
        <v>2</v>
      </c>
      <c r="Q211" s="17">
        <v>1</v>
      </c>
      <c r="R211" s="17">
        <v>2</v>
      </c>
      <c r="S211" s="17">
        <v>3</v>
      </c>
      <c r="T211" s="32">
        <v>0</v>
      </c>
      <c r="U211" s="32">
        <v>0</v>
      </c>
      <c r="V211" s="32">
        <v>0</v>
      </c>
      <c r="W211" s="32">
        <v>0.00457</v>
      </c>
    </row>
    <row r="212" s="1" customFormat="1" spans="2:23">
      <c r="B212" s="119"/>
      <c r="C212" s="119"/>
      <c r="D212" s="1"/>
      <c r="E212" s="1"/>
      <c r="F212" s="1"/>
      <c r="G212" s="1"/>
      <c r="H212" s="1"/>
      <c r="I212" s="1"/>
      <c r="J212" s="1"/>
      <c r="L212" s="17" t="s">
        <v>293</v>
      </c>
      <c r="M212" s="17" t="s">
        <v>55</v>
      </c>
      <c r="N212" s="17">
        <v>1</v>
      </c>
      <c r="O212" s="17">
        <v>3</v>
      </c>
      <c r="P212" s="17">
        <v>3</v>
      </c>
      <c r="Q212" s="17">
        <v>2</v>
      </c>
      <c r="R212" s="17">
        <v>2</v>
      </c>
      <c r="S212" s="17">
        <v>3</v>
      </c>
      <c r="T212" s="32">
        <v>0</v>
      </c>
      <c r="U212" s="32">
        <v>0</v>
      </c>
      <c r="V212" s="32">
        <v>0</v>
      </c>
      <c r="W212" s="32">
        <v>0.00206</v>
      </c>
    </row>
    <row r="213" s="1" customFormat="1" spans="2:23">
      <c r="B213" s="119"/>
      <c r="C213" s="119"/>
      <c r="D213" s="1"/>
      <c r="E213" s="1"/>
      <c r="F213" s="1"/>
      <c r="G213" s="1"/>
      <c r="H213" s="1"/>
      <c r="I213" s="1"/>
      <c r="J213" s="1"/>
      <c r="L213" s="17" t="s">
        <v>294</v>
      </c>
      <c r="M213" s="17" t="s">
        <v>71</v>
      </c>
      <c r="N213" s="17">
        <v>3</v>
      </c>
      <c r="O213" s="17">
        <v>2</v>
      </c>
      <c r="P213" s="17">
        <v>2</v>
      </c>
      <c r="Q213" s="17">
        <v>1</v>
      </c>
      <c r="R213" s="17">
        <v>1</v>
      </c>
      <c r="S213" s="17">
        <v>2</v>
      </c>
      <c r="T213" s="32">
        <v>0</v>
      </c>
      <c r="U213" s="32">
        <v>0</v>
      </c>
      <c r="V213" s="32">
        <v>0</v>
      </c>
      <c r="W213" s="32">
        <v>0.00133</v>
      </c>
    </row>
    <row r="214" s="1" customFormat="1" spans="2:23">
      <c r="B214" s="119"/>
      <c r="C214" s="119"/>
      <c r="D214" s="1"/>
      <c r="E214" s="1"/>
      <c r="F214" s="1"/>
      <c r="G214" s="1"/>
      <c r="H214" s="1"/>
      <c r="I214" s="1"/>
      <c r="J214" s="1"/>
      <c r="L214" s="17" t="s">
        <v>295</v>
      </c>
      <c r="M214" s="17" t="s">
        <v>103</v>
      </c>
      <c r="N214" s="17">
        <v>1</v>
      </c>
      <c r="O214" s="17">
        <v>3</v>
      </c>
      <c r="P214" s="17">
        <v>3</v>
      </c>
      <c r="Q214" s="17">
        <v>1</v>
      </c>
      <c r="R214" s="17">
        <v>1</v>
      </c>
      <c r="S214" s="17">
        <v>3</v>
      </c>
      <c r="T214" s="32">
        <v>0</v>
      </c>
      <c r="U214" s="32">
        <v>0</v>
      </c>
      <c r="V214" s="32">
        <v>0</v>
      </c>
      <c r="W214" s="32">
        <v>0.000819999999999999</v>
      </c>
    </row>
    <row r="215" s="1" customFormat="1" spans="2:23">
      <c r="B215" s="119"/>
      <c r="C215" s="119"/>
      <c r="D215" s="1"/>
      <c r="E215" s="1"/>
      <c r="F215" s="1"/>
      <c r="G215" s="1"/>
      <c r="H215" s="1"/>
      <c r="I215" s="1"/>
      <c r="J215" s="1"/>
      <c r="L215" s="17" t="s">
        <v>296</v>
      </c>
      <c r="M215" s="17" t="s">
        <v>113</v>
      </c>
      <c r="N215" s="17">
        <v>1</v>
      </c>
      <c r="O215" s="17">
        <v>1</v>
      </c>
      <c r="P215" s="17">
        <v>3</v>
      </c>
      <c r="Q215" s="17">
        <v>1</v>
      </c>
      <c r="R215" s="17">
        <v>1</v>
      </c>
      <c r="S215" s="17">
        <v>3</v>
      </c>
      <c r="T215" s="32">
        <v>0</v>
      </c>
      <c r="U215" s="32">
        <v>0</v>
      </c>
      <c r="V215" s="32">
        <v>0</v>
      </c>
      <c r="W215" s="32">
        <v>0.00066</v>
      </c>
    </row>
    <row r="216" s="1" customFormat="1" spans="2:23">
      <c r="B216" s="119"/>
      <c r="C216" s="119"/>
      <c r="D216" s="1"/>
      <c r="E216" s="1"/>
      <c r="F216" s="1"/>
      <c r="G216" s="1"/>
      <c r="H216" s="1"/>
      <c r="I216" s="1"/>
      <c r="J216" s="1"/>
      <c r="L216" s="17" t="s">
        <v>297</v>
      </c>
      <c r="M216" s="17" t="s">
        <v>115</v>
      </c>
      <c r="N216" s="17">
        <v>2</v>
      </c>
      <c r="O216" s="17">
        <v>3</v>
      </c>
      <c r="P216" s="17">
        <v>3</v>
      </c>
      <c r="Q216" s="17">
        <v>3</v>
      </c>
      <c r="R216" s="17">
        <v>1</v>
      </c>
      <c r="S216" s="17">
        <v>2</v>
      </c>
      <c r="T216" s="32">
        <v>0</v>
      </c>
      <c r="U216" s="32">
        <v>0</v>
      </c>
      <c r="V216" s="32">
        <v>0</v>
      </c>
      <c r="W216" s="32">
        <v>0.00091</v>
      </c>
    </row>
    <row r="217" s="1" customFormat="1" spans="2:23">
      <c r="B217" s="119"/>
      <c r="C217" s="119"/>
      <c r="D217" s="1"/>
      <c r="E217" s="1"/>
      <c r="F217" s="1"/>
      <c r="G217" s="1"/>
      <c r="H217" s="1"/>
      <c r="I217" s="1"/>
      <c r="J217" s="1"/>
      <c r="L217" s="17" t="s">
        <v>298</v>
      </c>
      <c r="M217" s="17" t="s">
        <v>85</v>
      </c>
      <c r="N217" s="17">
        <v>3</v>
      </c>
      <c r="O217" s="17">
        <v>3</v>
      </c>
      <c r="P217" s="17">
        <v>3</v>
      </c>
      <c r="Q217" s="17">
        <v>2</v>
      </c>
      <c r="R217" s="17">
        <v>3</v>
      </c>
      <c r="S217" s="17">
        <v>2</v>
      </c>
      <c r="T217" s="32">
        <v>0</v>
      </c>
      <c r="U217" s="32">
        <v>0</v>
      </c>
      <c r="V217" s="32">
        <v>0</v>
      </c>
      <c r="W217" s="32">
        <v>0.01172</v>
      </c>
    </row>
    <row r="218" s="1" customFormat="1" spans="2:23">
      <c r="B218" s="119"/>
      <c r="C218" s="119"/>
      <c r="D218" s="1"/>
      <c r="E218" s="1"/>
      <c r="F218" s="1"/>
      <c r="G218" s="1"/>
      <c r="H218" s="1"/>
      <c r="I218" s="1"/>
      <c r="J218" s="1"/>
      <c r="L218" s="17" t="s">
        <v>299</v>
      </c>
      <c r="M218" s="17" t="s">
        <v>75</v>
      </c>
      <c r="N218" s="17">
        <v>3</v>
      </c>
      <c r="O218" s="17">
        <v>2</v>
      </c>
      <c r="P218" s="17">
        <v>2</v>
      </c>
      <c r="Q218" s="17">
        <v>2</v>
      </c>
      <c r="R218" s="17">
        <v>2</v>
      </c>
      <c r="S218" s="17">
        <v>2</v>
      </c>
      <c r="T218" s="32">
        <v>0</v>
      </c>
      <c r="U218" s="32">
        <v>0</v>
      </c>
      <c r="V218" s="32">
        <v>0</v>
      </c>
      <c r="W218" s="32">
        <v>0.00168</v>
      </c>
    </row>
    <row r="219" s="1" customFormat="1" spans="2:23">
      <c r="B219" s="119"/>
      <c r="C219" s="119"/>
      <c r="D219" s="1"/>
      <c r="E219" s="1"/>
      <c r="F219" s="1"/>
      <c r="G219" s="1"/>
      <c r="H219" s="1"/>
      <c r="I219" s="1"/>
      <c r="J219" s="1"/>
      <c r="L219" s="17" t="s">
        <v>300</v>
      </c>
      <c r="M219" s="17" t="s">
        <v>93</v>
      </c>
      <c r="N219" s="17">
        <v>2</v>
      </c>
      <c r="O219" s="17">
        <v>2</v>
      </c>
      <c r="P219" s="17">
        <v>2</v>
      </c>
      <c r="Q219" s="17">
        <v>2</v>
      </c>
      <c r="R219" s="17">
        <v>3</v>
      </c>
      <c r="S219" s="17">
        <v>3</v>
      </c>
      <c r="T219" s="32">
        <v>0</v>
      </c>
      <c r="U219" s="32">
        <v>0</v>
      </c>
      <c r="V219" s="32">
        <v>0</v>
      </c>
      <c r="W219" s="32">
        <v>0.00248</v>
      </c>
    </row>
    <row r="220" s="1" customFormat="1" spans="2:23">
      <c r="B220" s="119"/>
      <c r="C220" s="119"/>
      <c r="D220" s="1"/>
      <c r="E220" s="1"/>
      <c r="F220" s="1"/>
      <c r="G220" s="1"/>
      <c r="H220" s="1"/>
      <c r="I220" s="1"/>
      <c r="J220" s="1"/>
      <c r="L220" s="17" t="s">
        <v>301</v>
      </c>
      <c r="M220" s="17" t="s">
        <v>107</v>
      </c>
      <c r="N220" s="17">
        <v>2</v>
      </c>
      <c r="O220" s="17">
        <v>2</v>
      </c>
      <c r="P220" s="17">
        <v>1</v>
      </c>
      <c r="Q220" s="17">
        <v>1</v>
      </c>
      <c r="R220" s="17">
        <v>2</v>
      </c>
      <c r="S220" s="17">
        <v>3</v>
      </c>
      <c r="T220" s="32">
        <v>0</v>
      </c>
      <c r="U220" s="32">
        <v>0</v>
      </c>
      <c r="V220" s="32">
        <v>0</v>
      </c>
      <c r="W220" s="32">
        <v>0.00096</v>
      </c>
    </row>
    <row r="221" s="1" customFormat="1" spans="2:23">
      <c r="B221" s="119"/>
      <c r="C221" s="119"/>
      <c r="D221" s="1"/>
      <c r="E221" s="1"/>
      <c r="F221" s="1"/>
      <c r="G221" s="1"/>
      <c r="H221" s="1"/>
      <c r="I221" s="1"/>
      <c r="J221" s="1"/>
      <c r="L221" s="17" t="s">
        <v>302</v>
      </c>
      <c r="M221" s="17" t="s">
        <v>41</v>
      </c>
      <c r="N221" s="17">
        <v>1</v>
      </c>
      <c r="O221" s="17">
        <v>1</v>
      </c>
      <c r="P221" s="17">
        <v>2</v>
      </c>
      <c r="Q221" s="17">
        <v>3</v>
      </c>
      <c r="R221" s="17">
        <v>1</v>
      </c>
      <c r="S221" s="17">
        <v>1</v>
      </c>
      <c r="T221" s="32">
        <v>0</v>
      </c>
      <c r="U221" s="32">
        <v>0</v>
      </c>
      <c r="V221" s="32">
        <v>0</v>
      </c>
      <c r="W221" s="32">
        <v>0.00063</v>
      </c>
    </row>
    <row r="222" s="1" customFormat="1" spans="2:23">
      <c r="B222" s="119"/>
      <c r="C222" s="119"/>
      <c r="D222" s="1"/>
      <c r="E222" s="1"/>
      <c r="F222" s="1"/>
      <c r="G222" s="1"/>
      <c r="H222" s="1"/>
      <c r="I222" s="1"/>
      <c r="J222" s="1"/>
      <c r="L222" s="17" t="s">
        <v>303</v>
      </c>
      <c r="M222" s="17" t="s">
        <v>107</v>
      </c>
      <c r="N222" s="17">
        <v>2</v>
      </c>
      <c r="O222" s="17">
        <v>1</v>
      </c>
      <c r="P222" s="17">
        <v>1</v>
      </c>
      <c r="Q222" s="17">
        <v>1</v>
      </c>
      <c r="R222" s="17">
        <v>1</v>
      </c>
      <c r="S222" s="17">
        <v>1</v>
      </c>
      <c r="T222" s="32">
        <v>0</v>
      </c>
      <c r="U222" s="32">
        <v>0</v>
      </c>
      <c r="V222" s="32">
        <v>0</v>
      </c>
      <c r="W222" s="32">
        <v>0.00061</v>
      </c>
    </row>
    <row r="223" s="1" customFormat="1" spans="2:23">
      <c r="B223" s="119"/>
      <c r="C223" s="119"/>
      <c r="D223" s="1"/>
      <c r="E223" s="1"/>
      <c r="F223" s="1"/>
      <c r="G223" s="1"/>
      <c r="H223" s="1"/>
      <c r="I223" s="1"/>
      <c r="J223" s="1"/>
      <c r="L223" s="17" t="s">
        <v>304</v>
      </c>
      <c r="M223" s="17" t="s">
        <v>71</v>
      </c>
      <c r="N223" s="17">
        <v>3</v>
      </c>
      <c r="O223" s="17">
        <v>2</v>
      </c>
      <c r="P223" s="17">
        <v>3</v>
      </c>
      <c r="Q223" s="17">
        <v>3</v>
      </c>
      <c r="R223" s="17">
        <v>1</v>
      </c>
      <c r="S223" s="17">
        <v>1</v>
      </c>
      <c r="T223" s="32">
        <v>0</v>
      </c>
      <c r="U223" s="32">
        <v>0</v>
      </c>
      <c r="V223" s="32">
        <v>0</v>
      </c>
      <c r="W223" s="32">
        <v>0.00116</v>
      </c>
    </row>
    <row r="224" s="1" customFormat="1" spans="2:23">
      <c r="B224" s="119"/>
      <c r="C224" s="119"/>
      <c r="D224" s="1"/>
      <c r="E224" s="1"/>
      <c r="F224" s="1"/>
      <c r="G224" s="1"/>
      <c r="H224" s="1"/>
      <c r="I224" s="1"/>
      <c r="J224" s="1"/>
      <c r="L224" s="17" t="s">
        <v>305</v>
      </c>
      <c r="M224" s="17" t="s">
        <v>43</v>
      </c>
      <c r="N224" s="17">
        <v>1</v>
      </c>
      <c r="O224" s="17">
        <v>2</v>
      </c>
      <c r="P224" s="17">
        <v>3</v>
      </c>
      <c r="Q224" s="17">
        <v>2</v>
      </c>
      <c r="R224" s="17">
        <v>2</v>
      </c>
      <c r="S224" s="17">
        <v>2</v>
      </c>
      <c r="T224" s="32">
        <v>0</v>
      </c>
      <c r="U224" s="32">
        <v>0</v>
      </c>
      <c r="V224" s="32">
        <v>0</v>
      </c>
      <c r="W224" s="32">
        <v>0.00193999999999999</v>
      </c>
    </row>
    <row r="225" s="1" customFormat="1" spans="2:23">
      <c r="B225" s="119"/>
      <c r="C225" s="119"/>
      <c r="D225" s="1"/>
      <c r="E225" s="1"/>
      <c r="F225" s="1"/>
      <c r="G225" s="1"/>
      <c r="H225" s="1"/>
      <c r="I225" s="1"/>
      <c r="J225" s="1"/>
      <c r="L225" s="17" t="s">
        <v>306</v>
      </c>
      <c r="M225" s="17" t="s">
        <v>61</v>
      </c>
      <c r="N225" s="17">
        <v>2</v>
      </c>
      <c r="O225" s="17">
        <v>2</v>
      </c>
      <c r="P225" s="17">
        <v>1</v>
      </c>
      <c r="Q225" s="17">
        <v>1</v>
      </c>
      <c r="R225" s="17">
        <v>1</v>
      </c>
      <c r="S225" s="17">
        <v>1</v>
      </c>
      <c r="T225" s="32">
        <v>0</v>
      </c>
      <c r="U225" s="32">
        <v>0</v>
      </c>
      <c r="V225" s="32">
        <v>0</v>
      </c>
      <c r="W225" s="32">
        <v>0.00086</v>
      </c>
    </row>
    <row r="226" s="1" customFormat="1" spans="2:23">
      <c r="B226" s="119"/>
      <c r="C226" s="119"/>
      <c r="D226" s="1"/>
      <c r="E226" s="1"/>
      <c r="F226" s="1"/>
      <c r="G226" s="1"/>
      <c r="H226" s="1"/>
      <c r="I226" s="1"/>
      <c r="J226" s="1"/>
      <c r="L226" s="17" t="s">
        <v>307</v>
      </c>
      <c r="M226" s="17" t="s">
        <v>117</v>
      </c>
      <c r="N226" s="17">
        <v>2</v>
      </c>
      <c r="O226" s="17">
        <v>1</v>
      </c>
      <c r="P226" s="17">
        <v>1</v>
      </c>
      <c r="Q226" s="17">
        <v>2</v>
      </c>
      <c r="R226" s="17">
        <v>1</v>
      </c>
      <c r="S226" s="17">
        <v>3</v>
      </c>
      <c r="T226" s="32">
        <v>0</v>
      </c>
      <c r="U226" s="32">
        <v>0</v>
      </c>
      <c r="V226" s="32">
        <v>0</v>
      </c>
      <c r="W226" s="32">
        <v>0.00046</v>
      </c>
    </row>
    <row r="227" s="1" customFormat="1" spans="2:23">
      <c r="B227" s="119"/>
      <c r="C227" s="119"/>
      <c r="D227" s="1"/>
      <c r="E227" s="1"/>
      <c r="F227" s="1"/>
      <c r="G227" s="1"/>
      <c r="H227" s="1"/>
      <c r="I227" s="1"/>
      <c r="J227" s="1"/>
      <c r="L227" s="17" t="s">
        <v>308</v>
      </c>
      <c r="M227" s="17" t="s">
        <v>49</v>
      </c>
      <c r="N227" s="17">
        <v>3</v>
      </c>
      <c r="O227" s="17">
        <v>3</v>
      </c>
      <c r="P227" s="17">
        <v>2</v>
      </c>
      <c r="Q227" s="17">
        <v>1</v>
      </c>
      <c r="R227" s="17">
        <v>3</v>
      </c>
      <c r="S227" s="17">
        <v>3</v>
      </c>
      <c r="T227" s="32">
        <v>0</v>
      </c>
      <c r="U227" s="32">
        <v>0</v>
      </c>
      <c r="V227" s="32">
        <v>0</v>
      </c>
      <c r="W227" s="32">
        <v>0.0092</v>
      </c>
    </row>
    <row r="228" s="1" customFormat="1" spans="2:23">
      <c r="B228" s="119"/>
      <c r="C228" s="119"/>
      <c r="D228" s="1"/>
      <c r="E228" s="1"/>
      <c r="F228" s="1"/>
      <c r="G228" s="1"/>
      <c r="H228" s="1"/>
      <c r="I228" s="1"/>
      <c r="J228" s="1"/>
      <c r="L228" s="17" t="s">
        <v>309</v>
      </c>
      <c r="M228" s="17" t="s">
        <v>57</v>
      </c>
      <c r="N228" s="17">
        <v>1</v>
      </c>
      <c r="O228" s="17">
        <v>1</v>
      </c>
      <c r="P228" s="17">
        <v>2</v>
      </c>
      <c r="Q228" s="17">
        <v>3</v>
      </c>
      <c r="R228" s="17">
        <v>2</v>
      </c>
      <c r="S228" s="17">
        <v>1</v>
      </c>
      <c r="T228" s="32">
        <v>0</v>
      </c>
      <c r="U228" s="32">
        <v>0</v>
      </c>
      <c r="V228" s="32">
        <v>0</v>
      </c>
      <c r="W228" s="32">
        <v>0.00119</v>
      </c>
    </row>
    <row r="229" s="1" customFormat="1" spans="2:23">
      <c r="B229" s="119"/>
      <c r="C229" s="119"/>
      <c r="D229" s="1"/>
      <c r="E229" s="1"/>
      <c r="F229" s="1"/>
      <c r="G229" s="1"/>
      <c r="H229" s="1"/>
      <c r="I229" s="1"/>
      <c r="J229" s="1"/>
      <c r="L229" s="17" t="s">
        <v>310</v>
      </c>
      <c r="M229" s="17" t="s">
        <v>55</v>
      </c>
      <c r="N229" s="17">
        <v>3</v>
      </c>
      <c r="O229" s="17">
        <v>3</v>
      </c>
      <c r="P229" s="17">
        <v>2</v>
      </c>
      <c r="Q229" s="17">
        <v>1</v>
      </c>
      <c r="R229" s="17">
        <v>3</v>
      </c>
      <c r="S229" s="17">
        <v>3</v>
      </c>
      <c r="T229" s="32">
        <v>0.0385469870217433</v>
      </c>
      <c r="U229" s="32">
        <v>0.060318917281178</v>
      </c>
      <c r="V229" s="32">
        <v>0</v>
      </c>
      <c r="W229" s="32">
        <v>0.03016</v>
      </c>
    </row>
    <row r="230" s="1" customFormat="1" spans="2:23">
      <c r="B230" s="119"/>
      <c r="C230" s="119"/>
      <c r="D230" s="1"/>
      <c r="E230" s="1"/>
      <c r="F230" s="1"/>
      <c r="G230" s="1"/>
      <c r="H230" s="1"/>
      <c r="I230" s="1"/>
      <c r="J230" s="1"/>
      <c r="L230" s="17" t="s">
        <v>311</v>
      </c>
      <c r="M230" s="17" t="s">
        <v>43</v>
      </c>
      <c r="N230" s="17">
        <v>3</v>
      </c>
      <c r="O230" s="17">
        <v>1</v>
      </c>
      <c r="P230" s="17">
        <v>2</v>
      </c>
      <c r="Q230" s="17">
        <v>3</v>
      </c>
      <c r="R230" s="17">
        <v>1</v>
      </c>
      <c r="S230" s="17">
        <v>1</v>
      </c>
      <c r="T230" s="32">
        <v>0</v>
      </c>
      <c r="U230" s="32">
        <v>0</v>
      </c>
      <c r="V230" s="32">
        <v>0</v>
      </c>
      <c r="W230" s="32">
        <v>0.00185</v>
      </c>
    </row>
    <row r="231" s="1" customFormat="1" spans="2:23">
      <c r="B231" s="119"/>
      <c r="C231" s="119"/>
      <c r="D231" s="1"/>
      <c r="E231" s="1"/>
      <c r="F231" s="1"/>
      <c r="G231" s="1"/>
      <c r="H231" s="1"/>
      <c r="I231" s="1"/>
      <c r="J231" s="1"/>
      <c r="L231" s="17" t="s">
        <v>312</v>
      </c>
      <c r="M231" s="17" t="s">
        <v>83</v>
      </c>
      <c r="N231" s="17">
        <v>3</v>
      </c>
      <c r="O231" s="17">
        <v>3</v>
      </c>
      <c r="P231" s="17">
        <v>3</v>
      </c>
      <c r="Q231" s="17">
        <v>3</v>
      </c>
      <c r="R231" s="17">
        <v>2</v>
      </c>
      <c r="S231" s="17">
        <v>1</v>
      </c>
      <c r="T231" s="32">
        <v>0</v>
      </c>
      <c r="U231" s="32">
        <v>0</v>
      </c>
      <c r="V231" s="32">
        <v>0</v>
      </c>
      <c r="W231" s="32">
        <v>0.0019</v>
      </c>
    </row>
    <row r="232" s="1" customFormat="1" spans="2:23">
      <c r="B232" s="119"/>
      <c r="C232" s="119"/>
      <c r="D232" s="1"/>
      <c r="E232" s="1"/>
      <c r="F232" s="1"/>
      <c r="G232" s="1"/>
      <c r="H232" s="1"/>
      <c r="I232" s="1"/>
      <c r="J232" s="1"/>
      <c r="L232" s="17" t="s">
        <v>313</v>
      </c>
      <c r="M232" s="17" t="s">
        <v>53</v>
      </c>
      <c r="N232" s="17">
        <v>1</v>
      </c>
      <c r="O232" s="17">
        <v>2</v>
      </c>
      <c r="P232" s="17">
        <v>3</v>
      </c>
      <c r="Q232" s="17">
        <v>2</v>
      </c>
      <c r="R232" s="17">
        <v>1</v>
      </c>
      <c r="S232" s="17">
        <v>1</v>
      </c>
      <c r="T232" s="32">
        <v>0</v>
      </c>
      <c r="U232" s="32">
        <v>0</v>
      </c>
      <c r="V232" s="32">
        <v>0</v>
      </c>
      <c r="W232" s="32">
        <v>0.00151999999999999</v>
      </c>
    </row>
    <row r="233" s="1" customFormat="1" spans="2:23">
      <c r="B233" s="119"/>
      <c r="C233" s="119"/>
      <c r="D233" s="1"/>
      <c r="E233" s="1"/>
      <c r="F233" s="1"/>
      <c r="G233" s="1"/>
      <c r="H233" s="1"/>
      <c r="I233" s="1"/>
      <c r="J233" s="1"/>
      <c r="L233" s="17" t="s">
        <v>314</v>
      </c>
      <c r="M233" s="17" t="s">
        <v>47</v>
      </c>
      <c r="N233" s="17">
        <v>1</v>
      </c>
      <c r="O233" s="17">
        <v>2</v>
      </c>
      <c r="P233" s="17">
        <v>2</v>
      </c>
      <c r="Q233" s="17">
        <v>2</v>
      </c>
      <c r="R233" s="17">
        <v>2</v>
      </c>
      <c r="S233" s="17">
        <v>1</v>
      </c>
      <c r="T233" s="32">
        <v>0</v>
      </c>
      <c r="U233" s="32">
        <v>0</v>
      </c>
      <c r="V233" s="32">
        <v>0</v>
      </c>
      <c r="W233" s="32">
        <v>0.00185</v>
      </c>
    </row>
    <row r="234" s="1" customFormat="1" spans="2:23">
      <c r="B234" s="119"/>
      <c r="C234" s="119"/>
      <c r="D234" s="1"/>
      <c r="E234" s="1"/>
      <c r="F234" s="1"/>
      <c r="G234" s="1"/>
      <c r="H234" s="1"/>
      <c r="I234" s="1"/>
      <c r="J234" s="1"/>
      <c r="L234" s="17" t="s">
        <v>315</v>
      </c>
      <c r="M234" s="17" t="s">
        <v>71</v>
      </c>
      <c r="N234" s="17">
        <v>3</v>
      </c>
      <c r="O234" s="17">
        <v>1</v>
      </c>
      <c r="P234" s="17">
        <v>2</v>
      </c>
      <c r="Q234" s="17">
        <v>2</v>
      </c>
      <c r="R234" s="17">
        <v>1</v>
      </c>
      <c r="S234" s="17">
        <v>1</v>
      </c>
      <c r="T234" s="32">
        <v>0</v>
      </c>
      <c r="U234" s="32">
        <v>0</v>
      </c>
      <c r="V234" s="32">
        <v>0</v>
      </c>
      <c r="W234" s="32">
        <v>0.00058</v>
      </c>
    </row>
    <row r="235" s="1" customFormat="1" spans="2:23">
      <c r="B235" s="119"/>
      <c r="C235" s="119"/>
      <c r="D235" s="1"/>
      <c r="E235" s="1"/>
      <c r="F235" s="1"/>
      <c r="G235" s="1"/>
      <c r="H235" s="1"/>
      <c r="I235" s="1"/>
      <c r="J235" s="1"/>
      <c r="L235" s="17" t="s">
        <v>316</v>
      </c>
      <c r="M235" s="17" t="s">
        <v>83</v>
      </c>
      <c r="N235" s="17">
        <v>3</v>
      </c>
      <c r="O235" s="17">
        <v>3</v>
      </c>
      <c r="P235" s="17">
        <v>3</v>
      </c>
      <c r="Q235" s="17">
        <v>3</v>
      </c>
      <c r="R235" s="17">
        <v>3</v>
      </c>
      <c r="S235" s="17">
        <v>1</v>
      </c>
      <c r="T235" s="32">
        <v>0</v>
      </c>
      <c r="U235" s="32">
        <v>0</v>
      </c>
      <c r="V235" s="32">
        <v>0</v>
      </c>
      <c r="W235" s="32">
        <v>0.00405</v>
      </c>
    </row>
    <row r="236" s="1" customFormat="1" spans="2:23">
      <c r="B236" s="119"/>
      <c r="C236" s="119"/>
      <c r="D236" s="1"/>
      <c r="E236" s="1"/>
      <c r="F236" s="1"/>
      <c r="G236" s="1"/>
      <c r="H236" s="1"/>
      <c r="I236" s="1"/>
      <c r="J236" s="1"/>
      <c r="L236" s="17" t="s">
        <v>317</v>
      </c>
      <c r="M236" s="17" t="s">
        <v>105</v>
      </c>
      <c r="N236" s="17">
        <v>2</v>
      </c>
      <c r="O236" s="17">
        <v>1</v>
      </c>
      <c r="P236" s="17">
        <v>1</v>
      </c>
      <c r="Q236" s="17">
        <v>3</v>
      </c>
      <c r="R236" s="17">
        <v>3</v>
      </c>
      <c r="S236" s="17">
        <v>1</v>
      </c>
      <c r="T236" s="32">
        <v>0</v>
      </c>
      <c r="U236" s="32">
        <v>0</v>
      </c>
      <c r="V236" s="32">
        <v>0</v>
      </c>
      <c r="W236" s="32">
        <v>0.00133</v>
      </c>
    </row>
    <row r="237" s="1" customFormat="1" spans="2:23">
      <c r="B237" s="119"/>
      <c r="C237" s="119"/>
      <c r="D237" s="1"/>
      <c r="E237" s="1"/>
      <c r="F237" s="1"/>
      <c r="G237" s="1"/>
      <c r="H237" s="1"/>
      <c r="I237" s="1"/>
      <c r="J237" s="1"/>
      <c r="L237" s="17" t="s">
        <v>318</v>
      </c>
      <c r="M237" s="17" t="s">
        <v>81</v>
      </c>
      <c r="N237" s="17">
        <v>3</v>
      </c>
      <c r="O237" s="17">
        <v>2</v>
      </c>
      <c r="P237" s="17">
        <v>3</v>
      </c>
      <c r="Q237" s="17">
        <v>2</v>
      </c>
      <c r="R237" s="17">
        <v>1</v>
      </c>
      <c r="S237" s="17">
        <v>3</v>
      </c>
      <c r="T237" s="32">
        <v>0</v>
      </c>
      <c r="U237" s="32">
        <v>0</v>
      </c>
      <c r="V237" s="32">
        <v>0</v>
      </c>
      <c r="W237" s="32">
        <v>0.00116</v>
      </c>
    </row>
    <row r="238" s="1" customFormat="1" spans="2:23">
      <c r="B238" s="119"/>
      <c r="C238" s="119"/>
      <c r="D238" s="1"/>
      <c r="E238" s="1"/>
      <c r="F238" s="1"/>
      <c r="G238" s="1"/>
      <c r="H238" s="1"/>
      <c r="I238" s="1"/>
      <c r="J238" s="1"/>
      <c r="L238" s="17" t="s">
        <v>319</v>
      </c>
      <c r="M238" s="17" t="s">
        <v>65</v>
      </c>
      <c r="N238" s="17">
        <v>2</v>
      </c>
      <c r="O238" s="17">
        <v>2</v>
      </c>
      <c r="P238" s="17">
        <v>3</v>
      </c>
      <c r="Q238" s="17">
        <v>2</v>
      </c>
      <c r="R238" s="17">
        <v>1</v>
      </c>
      <c r="S238" s="17">
        <v>2</v>
      </c>
      <c r="T238" s="32">
        <v>0</v>
      </c>
      <c r="U238" s="32">
        <v>0</v>
      </c>
      <c r="V238" s="32">
        <v>0</v>
      </c>
      <c r="W238" s="32">
        <v>0.00068</v>
      </c>
    </row>
    <row r="239" s="1" customFormat="1" spans="2:23">
      <c r="B239" s="119"/>
      <c r="C239" s="119"/>
      <c r="D239" s="1"/>
      <c r="E239" s="1"/>
      <c r="F239" s="1"/>
      <c r="G239" s="1"/>
      <c r="H239" s="1"/>
      <c r="I239" s="1"/>
      <c r="J239" s="1"/>
      <c r="L239" s="17" t="s">
        <v>320</v>
      </c>
      <c r="M239" s="17" t="s">
        <v>99</v>
      </c>
      <c r="N239" s="17">
        <v>2</v>
      </c>
      <c r="O239" s="17">
        <v>1</v>
      </c>
      <c r="P239" s="17">
        <v>1</v>
      </c>
      <c r="Q239" s="17">
        <v>3</v>
      </c>
      <c r="R239" s="17">
        <v>1</v>
      </c>
      <c r="S239" s="17">
        <v>1</v>
      </c>
      <c r="T239" s="32">
        <v>0</v>
      </c>
      <c r="U239" s="32">
        <v>0</v>
      </c>
      <c r="V239" s="32">
        <v>0</v>
      </c>
      <c r="W239" s="32">
        <v>0.00118</v>
      </c>
    </row>
    <row r="240" s="1" customFormat="1" spans="2:23">
      <c r="B240" s="119"/>
      <c r="C240" s="119"/>
      <c r="D240" s="1"/>
      <c r="E240" s="1"/>
      <c r="F240" s="1"/>
      <c r="G240" s="1"/>
      <c r="H240" s="1"/>
      <c r="I240" s="1"/>
      <c r="J240" s="1"/>
      <c r="L240" s="17" t="s">
        <v>321</v>
      </c>
      <c r="M240" s="17" t="s">
        <v>109</v>
      </c>
      <c r="N240" s="17">
        <v>1</v>
      </c>
      <c r="O240" s="17">
        <v>3</v>
      </c>
      <c r="P240" s="17">
        <v>3</v>
      </c>
      <c r="Q240" s="17">
        <v>2</v>
      </c>
      <c r="R240" s="17">
        <v>1</v>
      </c>
      <c r="S240" s="17">
        <v>3</v>
      </c>
      <c r="T240" s="32">
        <v>0</v>
      </c>
      <c r="U240" s="32">
        <v>0</v>
      </c>
      <c r="V240" s="32">
        <v>0</v>
      </c>
      <c r="W240" s="32">
        <v>0.00098</v>
      </c>
    </row>
    <row r="241" s="1" customFormat="1" spans="2:23">
      <c r="B241" s="119"/>
      <c r="C241" s="119"/>
      <c r="D241" s="1"/>
      <c r="E241" s="1"/>
      <c r="F241" s="1"/>
      <c r="G241" s="1"/>
      <c r="H241" s="1"/>
      <c r="I241" s="1"/>
      <c r="J241" s="1"/>
      <c r="L241" s="17" t="s">
        <v>322</v>
      </c>
      <c r="M241" s="17" t="s">
        <v>65</v>
      </c>
      <c r="N241" s="17">
        <v>1</v>
      </c>
      <c r="O241" s="17">
        <v>2</v>
      </c>
      <c r="P241" s="17">
        <v>3</v>
      </c>
      <c r="Q241" s="17">
        <v>3</v>
      </c>
      <c r="R241" s="17">
        <v>3</v>
      </c>
      <c r="S241" s="17">
        <v>1</v>
      </c>
      <c r="T241" s="32">
        <v>0</v>
      </c>
      <c r="U241" s="32">
        <v>0</v>
      </c>
      <c r="V241" s="32">
        <v>0</v>
      </c>
      <c r="W241" s="32">
        <v>0.00421</v>
      </c>
    </row>
    <row r="242" s="1" customFormat="1" spans="2:23">
      <c r="B242" s="119"/>
      <c r="C242" s="119"/>
      <c r="D242" s="1"/>
      <c r="E242" s="1"/>
      <c r="F242" s="1"/>
      <c r="G242" s="1"/>
      <c r="H242" s="1"/>
      <c r="I242" s="1"/>
      <c r="J242" s="1"/>
      <c r="L242" s="17" t="s">
        <v>323</v>
      </c>
      <c r="M242" s="17" t="s">
        <v>47</v>
      </c>
      <c r="N242" s="17">
        <v>1</v>
      </c>
      <c r="O242" s="17">
        <v>1</v>
      </c>
      <c r="P242" s="17">
        <v>1</v>
      </c>
      <c r="Q242" s="17">
        <v>1</v>
      </c>
      <c r="R242" s="17">
        <v>1</v>
      </c>
      <c r="S242" s="17">
        <v>3</v>
      </c>
      <c r="T242" s="32">
        <v>0.035675947820729</v>
      </c>
      <c r="U242" s="32">
        <v>0</v>
      </c>
      <c r="V242" s="32">
        <v>0</v>
      </c>
      <c r="W242" s="32">
        <v>0.00074</v>
      </c>
    </row>
    <row r="243" s="1" customFormat="1" spans="2:23">
      <c r="B243" s="119"/>
      <c r="C243" s="119"/>
      <c r="D243" s="1"/>
      <c r="E243" s="1"/>
      <c r="F243" s="1"/>
      <c r="G243" s="1"/>
      <c r="H243" s="1"/>
      <c r="I243" s="1"/>
      <c r="J243" s="1"/>
      <c r="L243" s="17" t="s">
        <v>324</v>
      </c>
      <c r="M243" s="17" t="s">
        <v>65</v>
      </c>
      <c r="N243" s="17">
        <v>2</v>
      </c>
      <c r="O243" s="17">
        <v>1</v>
      </c>
      <c r="P243" s="17">
        <v>1</v>
      </c>
      <c r="Q243" s="17">
        <v>3</v>
      </c>
      <c r="R243" s="17">
        <v>2</v>
      </c>
      <c r="S243" s="17">
        <v>1</v>
      </c>
      <c r="T243" s="32">
        <v>0</v>
      </c>
      <c r="U243" s="32">
        <v>0</v>
      </c>
      <c r="V243" s="32">
        <v>0</v>
      </c>
      <c r="W243" s="32">
        <v>0.0009</v>
      </c>
    </row>
    <row r="244" s="1" customFormat="1" spans="2:23">
      <c r="B244" s="119"/>
      <c r="C244" s="119"/>
      <c r="D244" s="1"/>
      <c r="E244" s="1"/>
      <c r="F244" s="1"/>
      <c r="G244" s="1"/>
      <c r="H244" s="1"/>
      <c r="I244" s="1"/>
      <c r="J244" s="1"/>
      <c r="L244" s="17" t="s">
        <v>325</v>
      </c>
      <c r="M244" s="17" t="s">
        <v>87</v>
      </c>
      <c r="N244" s="17">
        <v>1</v>
      </c>
      <c r="O244" s="17">
        <v>1</v>
      </c>
      <c r="P244" s="17">
        <v>3</v>
      </c>
      <c r="Q244" s="17">
        <v>2</v>
      </c>
      <c r="R244" s="17">
        <v>1</v>
      </c>
      <c r="S244" s="17">
        <v>1</v>
      </c>
      <c r="T244" s="32">
        <v>0</v>
      </c>
      <c r="U244" s="32">
        <v>0</v>
      </c>
      <c r="V244" s="32">
        <v>0</v>
      </c>
      <c r="W244" s="32">
        <v>0.001</v>
      </c>
    </row>
    <row r="245" s="1" customFormat="1" spans="2:23">
      <c r="B245" s="119"/>
      <c r="C245" s="119"/>
      <c r="D245" s="1"/>
      <c r="E245" s="1"/>
      <c r="F245" s="1"/>
      <c r="G245" s="1"/>
      <c r="H245" s="1"/>
      <c r="I245" s="1"/>
      <c r="J245" s="1"/>
      <c r="L245" s="17" t="s">
        <v>326</v>
      </c>
      <c r="M245" s="17" t="s">
        <v>65</v>
      </c>
      <c r="N245" s="17">
        <v>1</v>
      </c>
      <c r="O245" s="17">
        <v>2</v>
      </c>
      <c r="P245" s="17">
        <v>3</v>
      </c>
      <c r="Q245" s="17">
        <v>3</v>
      </c>
      <c r="R245" s="17">
        <v>1</v>
      </c>
      <c r="S245" s="17">
        <v>1</v>
      </c>
      <c r="T245" s="32">
        <v>0</v>
      </c>
      <c r="U245" s="32">
        <v>0</v>
      </c>
      <c r="V245" s="32">
        <v>0</v>
      </c>
      <c r="W245" s="32">
        <v>0.0004</v>
      </c>
    </row>
    <row r="246" s="1" customFormat="1" spans="2:23">
      <c r="B246" s="119"/>
      <c r="C246" s="119"/>
      <c r="D246" s="1"/>
      <c r="E246" s="1"/>
      <c r="F246" s="1"/>
      <c r="G246" s="1"/>
      <c r="H246" s="1"/>
      <c r="I246" s="1"/>
      <c r="J246" s="1"/>
      <c r="L246" s="17" t="s">
        <v>327</v>
      </c>
      <c r="M246" s="17" t="s">
        <v>47</v>
      </c>
      <c r="N246" s="17">
        <v>1</v>
      </c>
      <c r="O246" s="17">
        <v>3</v>
      </c>
      <c r="P246" s="17">
        <v>3</v>
      </c>
      <c r="Q246" s="17">
        <v>1</v>
      </c>
      <c r="R246" s="17">
        <v>1</v>
      </c>
      <c r="S246" s="17">
        <v>2</v>
      </c>
      <c r="T246" s="32">
        <v>0.0371012352183247</v>
      </c>
      <c r="U246" s="32">
        <v>0</v>
      </c>
      <c r="V246" s="32">
        <v>0</v>
      </c>
      <c r="W246" s="32">
        <v>0.0009</v>
      </c>
    </row>
    <row r="247" s="1" customFormat="1" spans="2:23">
      <c r="B247" s="119"/>
      <c r="C247" s="119"/>
      <c r="D247" s="1"/>
      <c r="E247" s="1"/>
      <c r="F247" s="1"/>
      <c r="G247" s="1"/>
      <c r="H247" s="1"/>
      <c r="I247" s="1"/>
      <c r="J247" s="1"/>
      <c r="L247" s="17" t="s">
        <v>328</v>
      </c>
      <c r="M247" s="17" t="s">
        <v>111</v>
      </c>
      <c r="N247" s="17">
        <v>3</v>
      </c>
      <c r="O247" s="17">
        <v>2</v>
      </c>
      <c r="P247" s="17">
        <v>3</v>
      </c>
      <c r="Q247" s="17">
        <v>3</v>
      </c>
      <c r="R247" s="17">
        <v>3</v>
      </c>
      <c r="S247" s="17">
        <v>2</v>
      </c>
      <c r="T247" s="32">
        <v>0</v>
      </c>
      <c r="U247" s="32">
        <v>0</v>
      </c>
      <c r="V247" s="32">
        <v>0</v>
      </c>
      <c r="W247" s="32">
        <v>0.0111</v>
      </c>
    </row>
    <row r="248" s="1" customFormat="1" spans="2:23">
      <c r="B248" s="119"/>
      <c r="C248" s="119"/>
      <c r="D248" s="1"/>
      <c r="E248" s="1"/>
      <c r="F248" s="1"/>
      <c r="G248" s="1"/>
      <c r="H248" s="1"/>
      <c r="I248" s="1"/>
      <c r="J248" s="1"/>
      <c r="L248" s="17" t="s">
        <v>329</v>
      </c>
      <c r="M248" s="17" t="s">
        <v>55</v>
      </c>
      <c r="N248" s="17">
        <v>3</v>
      </c>
      <c r="O248" s="17">
        <v>3</v>
      </c>
      <c r="P248" s="17">
        <v>2</v>
      </c>
      <c r="Q248" s="17">
        <v>2</v>
      </c>
      <c r="R248" s="17">
        <v>3</v>
      </c>
      <c r="S248" s="17">
        <v>2</v>
      </c>
      <c r="T248" s="32">
        <v>0</v>
      </c>
      <c r="U248" s="32">
        <v>0</v>
      </c>
      <c r="V248" s="32">
        <v>0</v>
      </c>
      <c r="W248" s="32">
        <v>0.01439</v>
      </c>
    </row>
    <row r="249" s="1" customFormat="1" spans="2:23">
      <c r="B249" s="119"/>
      <c r="C249" s="119"/>
      <c r="D249" s="1"/>
      <c r="E249" s="1"/>
      <c r="F249" s="1"/>
      <c r="G249" s="1"/>
      <c r="H249" s="1"/>
      <c r="I249" s="1"/>
      <c r="J249" s="1"/>
      <c r="L249" s="17" t="s">
        <v>330</v>
      </c>
      <c r="M249" s="17" t="s">
        <v>47</v>
      </c>
      <c r="N249" s="17">
        <v>1</v>
      </c>
      <c r="O249" s="17">
        <v>1</v>
      </c>
      <c r="P249" s="17">
        <v>1</v>
      </c>
      <c r="Q249" s="17">
        <v>3</v>
      </c>
      <c r="R249" s="17">
        <v>1</v>
      </c>
      <c r="S249" s="17">
        <v>1</v>
      </c>
      <c r="T249" s="32">
        <v>0</v>
      </c>
      <c r="U249" s="32">
        <v>0</v>
      </c>
      <c r="V249" s="32">
        <v>0</v>
      </c>
      <c r="W249" s="32">
        <v>0.00059</v>
      </c>
    </row>
    <row r="250" s="1" customFormat="1" spans="2:23">
      <c r="B250" s="119"/>
      <c r="C250" s="119"/>
      <c r="D250" s="1"/>
      <c r="E250" s="1"/>
      <c r="F250" s="1"/>
      <c r="G250" s="1"/>
      <c r="H250" s="1"/>
      <c r="I250" s="1"/>
      <c r="J250" s="1"/>
      <c r="L250" s="17" t="s">
        <v>331</v>
      </c>
      <c r="M250" s="17" t="s">
        <v>63</v>
      </c>
      <c r="N250" s="17">
        <v>2</v>
      </c>
      <c r="O250" s="17">
        <v>2</v>
      </c>
      <c r="P250" s="17">
        <v>1</v>
      </c>
      <c r="Q250" s="17">
        <v>1</v>
      </c>
      <c r="R250" s="17">
        <v>2</v>
      </c>
      <c r="S250" s="17">
        <v>3</v>
      </c>
      <c r="T250" s="32">
        <v>0</v>
      </c>
      <c r="U250" s="32">
        <v>0</v>
      </c>
      <c r="V250" s="32">
        <v>0</v>
      </c>
      <c r="W250" s="32">
        <v>0.00431</v>
      </c>
    </row>
    <row r="251" s="1" customFormat="1" spans="2:23">
      <c r="B251" s="119"/>
      <c r="C251" s="119"/>
      <c r="D251" s="1"/>
      <c r="E251" s="1"/>
      <c r="F251" s="1"/>
      <c r="G251" s="1"/>
      <c r="H251" s="1"/>
      <c r="I251" s="1"/>
      <c r="J251" s="1"/>
      <c r="L251" s="17" t="s">
        <v>332</v>
      </c>
      <c r="M251" s="17" t="s">
        <v>63</v>
      </c>
      <c r="N251" s="17">
        <v>2</v>
      </c>
      <c r="O251" s="17">
        <v>2</v>
      </c>
      <c r="P251" s="17">
        <v>1</v>
      </c>
      <c r="Q251" s="17">
        <v>1</v>
      </c>
      <c r="R251" s="17">
        <v>1</v>
      </c>
      <c r="S251" s="17">
        <v>3</v>
      </c>
      <c r="T251" s="32">
        <v>0</v>
      </c>
      <c r="U251" s="32">
        <v>0</v>
      </c>
      <c r="V251" s="32">
        <v>0</v>
      </c>
      <c r="W251" s="32">
        <v>0.0016</v>
      </c>
    </row>
    <row r="252" s="1" customFormat="1" spans="2:23">
      <c r="B252" s="119"/>
      <c r="C252" s="119"/>
      <c r="D252" s="1"/>
      <c r="E252" s="1"/>
      <c r="F252" s="1"/>
      <c r="G252" s="1"/>
      <c r="H252" s="1"/>
      <c r="I252" s="1"/>
      <c r="J252" s="1"/>
      <c r="L252" s="17" t="s">
        <v>333</v>
      </c>
      <c r="M252" s="17" t="s">
        <v>55</v>
      </c>
      <c r="N252" s="17">
        <v>1</v>
      </c>
      <c r="O252" s="17">
        <v>2</v>
      </c>
      <c r="P252" s="17">
        <v>3</v>
      </c>
      <c r="Q252" s="17">
        <v>2</v>
      </c>
      <c r="R252" s="17">
        <v>2</v>
      </c>
      <c r="S252" s="17">
        <v>3</v>
      </c>
      <c r="T252" s="32">
        <v>0</v>
      </c>
      <c r="U252" s="32">
        <v>0</v>
      </c>
      <c r="V252" s="32">
        <v>0</v>
      </c>
      <c r="W252" s="32">
        <v>0.00286999999999999</v>
      </c>
    </row>
    <row r="253" s="1" customFormat="1" spans="2:23">
      <c r="B253" s="119"/>
      <c r="C253" s="119"/>
      <c r="D253" s="1"/>
      <c r="E253" s="1"/>
      <c r="F253" s="1"/>
      <c r="G253" s="1"/>
      <c r="H253" s="1"/>
      <c r="I253" s="1"/>
      <c r="J253" s="1"/>
      <c r="L253" s="17" t="s">
        <v>334</v>
      </c>
      <c r="M253" s="17" t="s">
        <v>63</v>
      </c>
      <c r="N253" s="17">
        <v>1</v>
      </c>
      <c r="O253" s="17">
        <v>1</v>
      </c>
      <c r="P253" s="17">
        <v>2</v>
      </c>
      <c r="Q253" s="17">
        <v>3</v>
      </c>
      <c r="R253" s="17">
        <v>1</v>
      </c>
      <c r="S253" s="17">
        <v>2</v>
      </c>
      <c r="T253" s="32">
        <v>0</v>
      </c>
      <c r="U253" s="32">
        <v>0</v>
      </c>
      <c r="V253" s="32">
        <v>0</v>
      </c>
      <c r="W253" s="32">
        <v>0.00112</v>
      </c>
    </row>
    <row r="254" s="1" customFormat="1" spans="2:23">
      <c r="B254" s="119"/>
      <c r="C254" s="119"/>
      <c r="D254" s="1"/>
      <c r="E254" s="1"/>
      <c r="F254" s="1"/>
      <c r="G254" s="1"/>
      <c r="H254" s="1"/>
      <c r="I254" s="1"/>
      <c r="J254" s="1"/>
      <c r="L254" s="17" t="s">
        <v>335</v>
      </c>
      <c r="M254" s="17" t="s">
        <v>69</v>
      </c>
      <c r="N254" s="17">
        <v>2</v>
      </c>
      <c r="O254" s="17">
        <v>1</v>
      </c>
      <c r="P254" s="17">
        <v>1</v>
      </c>
      <c r="Q254" s="17">
        <v>2</v>
      </c>
      <c r="R254" s="17">
        <v>2</v>
      </c>
      <c r="S254" s="17">
        <v>1</v>
      </c>
      <c r="T254" s="32">
        <v>0</v>
      </c>
      <c r="U254" s="32">
        <v>0</v>
      </c>
      <c r="V254" s="32">
        <v>0</v>
      </c>
      <c r="W254" s="32">
        <v>0.000819999999999999</v>
      </c>
    </row>
    <row r="255" s="1" customFormat="1" spans="2:23">
      <c r="B255" s="119"/>
      <c r="C255" s="119"/>
      <c r="D255" s="1"/>
      <c r="E255" s="1"/>
      <c r="F255" s="1"/>
      <c r="G255" s="1"/>
      <c r="H255" s="1"/>
      <c r="I255" s="1"/>
      <c r="J255" s="1"/>
      <c r="L255" s="17" t="s">
        <v>336</v>
      </c>
      <c r="M255" s="17" t="s">
        <v>41</v>
      </c>
      <c r="N255" s="17">
        <v>1</v>
      </c>
      <c r="O255" s="17">
        <v>3</v>
      </c>
      <c r="P255" s="17">
        <v>3</v>
      </c>
      <c r="Q255" s="17">
        <v>3</v>
      </c>
      <c r="R255" s="17">
        <v>3</v>
      </c>
      <c r="S255" s="17">
        <v>1</v>
      </c>
      <c r="T255" s="32">
        <v>0</v>
      </c>
      <c r="U255" s="32">
        <v>0</v>
      </c>
      <c r="V255" s="32">
        <v>0</v>
      </c>
      <c r="W255" s="32">
        <v>0.004</v>
      </c>
    </row>
    <row r="256" s="1" customFormat="1" spans="2:23">
      <c r="B256" s="119"/>
      <c r="C256" s="119"/>
      <c r="D256" s="1"/>
      <c r="E256" s="1"/>
      <c r="F256" s="1"/>
      <c r="G256" s="1"/>
      <c r="H256" s="1"/>
      <c r="I256" s="1"/>
      <c r="J256" s="1"/>
      <c r="L256" s="17" t="s">
        <v>337</v>
      </c>
      <c r="M256" s="17" t="s">
        <v>111</v>
      </c>
      <c r="N256" s="17">
        <v>2</v>
      </c>
      <c r="O256" s="17">
        <v>3</v>
      </c>
      <c r="P256" s="17">
        <v>3</v>
      </c>
      <c r="Q256" s="17">
        <v>2</v>
      </c>
      <c r="R256" s="17">
        <v>1</v>
      </c>
      <c r="S256" s="17">
        <v>2</v>
      </c>
      <c r="T256" s="32">
        <v>0</v>
      </c>
      <c r="U256" s="32">
        <v>0</v>
      </c>
      <c r="V256" s="32">
        <v>0</v>
      </c>
      <c r="W256" s="32">
        <v>0.00223</v>
      </c>
    </row>
    <row r="257" s="1" customFormat="1" spans="2:23">
      <c r="B257" s="119"/>
      <c r="C257" s="119"/>
      <c r="D257" s="1"/>
      <c r="E257" s="1"/>
      <c r="F257" s="1"/>
      <c r="G257" s="1"/>
      <c r="H257" s="1"/>
      <c r="I257" s="1"/>
      <c r="J257" s="1"/>
      <c r="L257" s="17" t="s">
        <v>338</v>
      </c>
      <c r="M257" s="17" t="s">
        <v>83</v>
      </c>
      <c r="N257" s="17">
        <v>1</v>
      </c>
      <c r="O257" s="17">
        <v>2</v>
      </c>
      <c r="P257" s="17">
        <v>2</v>
      </c>
      <c r="Q257" s="17">
        <v>1</v>
      </c>
      <c r="R257" s="17">
        <v>1</v>
      </c>
      <c r="S257" s="17">
        <v>2</v>
      </c>
      <c r="T257" s="32">
        <v>0</v>
      </c>
      <c r="U257" s="32">
        <v>0</v>
      </c>
      <c r="V257" s="32">
        <v>0</v>
      </c>
      <c r="W257" s="32">
        <v>0.00129</v>
      </c>
    </row>
    <row r="258" s="1" customFormat="1" spans="2:23">
      <c r="B258" s="119"/>
      <c r="C258" s="119"/>
      <c r="D258" s="1"/>
      <c r="E258" s="1"/>
      <c r="F258" s="1"/>
      <c r="G258" s="1"/>
      <c r="H258" s="1"/>
      <c r="I258" s="1"/>
      <c r="J258" s="1"/>
      <c r="L258" s="17" t="s">
        <v>339</v>
      </c>
      <c r="M258" s="17" t="s">
        <v>43</v>
      </c>
      <c r="N258" s="17">
        <v>1</v>
      </c>
      <c r="O258" s="17">
        <v>3</v>
      </c>
      <c r="P258" s="17">
        <v>3</v>
      </c>
      <c r="Q258" s="17">
        <v>3</v>
      </c>
      <c r="R258" s="17">
        <v>2</v>
      </c>
      <c r="S258" s="17">
        <v>1</v>
      </c>
      <c r="T258" s="32">
        <v>0</v>
      </c>
      <c r="U258" s="32">
        <v>0</v>
      </c>
      <c r="V258" s="32">
        <v>0</v>
      </c>
      <c r="W258" s="32">
        <v>0.000869999999999999</v>
      </c>
    </row>
    <row r="259" s="1" customFormat="1" spans="2:23">
      <c r="B259" s="119"/>
      <c r="C259" s="119"/>
      <c r="D259" s="1"/>
      <c r="E259" s="1"/>
      <c r="F259" s="1"/>
      <c r="G259" s="1"/>
      <c r="H259" s="1"/>
      <c r="I259" s="1"/>
      <c r="J259" s="1"/>
      <c r="L259" s="17" t="s">
        <v>340</v>
      </c>
      <c r="M259" s="17" t="s">
        <v>71</v>
      </c>
      <c r="N259" s="17">
        <v>3</v>
      </c>
      <c r="O259" s="17">
        <v>2</v>
      </c>
      <c r="P259" s="17">
        <v>3</v>
      </c>
      <c r="Q259" s="17">
        <v>2</v>
      </c>
      <c r="R259" s="17">
        <v>1</v>
      </c>
      <c r="S259" s="17">
        <v>1</v>
      </c>
      <c r="T259" s="32">
        <v>0</v>
      </c>
      <c r="U259" s="32">
        <v>0</v>
      </c>
      <c r="V259" s="32">
        <v>0</v>
      </c>
      <c r="W259" s="32">
        <v>0.00145</v>
      </c>
    </row>
    <row r="260" s="1" customFormat="1" spans="2:23">
      <c r="B260" s="119"/>
      <c r="C260" s="119"/>
      <c r="D260" s="1"/>
      <c r="E260" s="1"/>
      <c r="F260" s="1"/>
      <c r="G260" s="1"/>
      <c r="H260" s="1"/>
      <c r="I260" s="1"/>
      <c r="J260" s="1"/>
      <c r="L260" s="17" t="s">
        <v>341</v>
      </c>
      <c r="M260" s="17" t="s">
        <v>43</v>
      </c>
      <c r="N260" s="17">
        <v>1</v>
      </c>
      <c r="O260" s="17">
        <v>1</v>
      </c>
      <c r="P260" s="17">
        <v>2</v>
      </c>
      <c r="Q260" s="17">
        <v>2</v>
      </c>
      <c r="R260" s="17">
        <v>1</v>
      </c>
      <c r="S260" s="17">
        <v>3</v>
      </c>
      <c r="T260" s="32">
        <v>0</v>
      </c>
      <c r="U260" s="32">
        <v>0</v>
      </c>
      <c r="V260" s="32">
        <v>0</v>
      </c>
      <c r="W260" s="32">
        <v>0.00083</v>
      </c>
    </row>
    <row r="261" s="1" customFormat="1" spans="2:23">
      <c r="B261" s="119"/>
      <c r="C261" s="119"/>
      <c r="D261" s="1"/>
      <c r="E261" s="1"/>
      <c r="F261" s="1"/>
      <c r="G261" s="1"/>
      <c r="H261" s="1"/>
      <c r="I261" s="1"/>
      <c r="J261" s="1"/>
      <c r="L261" s="17" t="s">
        <v>342</v>
      </c>
      <c r="M261" s="17" t="s">
        <v>85</v>
      </c>
      <c r="N261" s="17">
        <v>1</v>
      </c>
      <c r="O261" s="17">
        <v>1</v>
      </c>
      <c r="P261" s="17">
        <v>2</v>
      </c>
      <c r="Q261" s="17">
        <v>2</v>
      </c>
      <c r="R261" s="17">
        <v>3</v>
      </c>
      <c r="S261" s="17">
        <v>3</v>
      </c>
      <c r="T261" s="32">
        <v>0</v>
      </c>
      <c r="U261" s="32">
        <v>0</v>
      </c>
      <c r="V261" s="32">
        <v>0</v>
      </c>
      <c r="W261" s="32">
        <v>0.00569999999999999</v>
      </c>
    </row>
    <row r="262" s="1" customFormat="1" spans="2:23">
      <c r="B262" s="119"/>
      <c r="C262" s="119"/>
      <c r="D262" s="1"/>
      <c r="E262" s="1"/>
      <c r="F262" s="1"/>
      <c r="G262" s="1"/>
      <c r="H262" s="1"/>
      <c r="I262" s="1"/>
      <c r="J262" s="1"/>
      <c r="L262" s="17" t="s">
        <v>343</v>
      </c>
      <c r="M262" s="17" t="s">
        <v>71</v>
      </c>
      <c r="N262" s="17">
        <v>1</v>
      </c>
      <c r="O262" s="17">
        <v>3</v>
      </c>
      <c r="P262" s="17">
        <v>3</v>
      </c>
      <c r="Q262" s="17">
        <v>1</v>
      </c>
      <c r="R262" s="17">
        <v>1</v>
      </c>
      <c r="S262" s="17">
        <v>1</v>
      </c>
      <c r="T262" s="32">
        <v>0</v>
      </c>
      <c r="U262" s="32">
        <v>0</v>
      </c>
      <c r="V262" s="32">
        <v>0</v>
      </c>
      <c r="W262" s="32">
        <v>0.00081</v>
      </c>
    </row>
    <row r="263" s="1" customFormat="1" spans="2:23">
      <c r="B263" s="119"/>
      <c r="C263" s="119"/>
      <c r="D263" s="1"/>
      <c r="E263" s="1"/>
      <c r="F263" s="1"/>
      <c r="G263" s="1"/>
      <c r="H263" s="1"/>
      <c r="I263" s="1"/>
      <c r="J263" s="1"/>
      <c r="L263" s="17" t="s">
        <v>344</v>
      </c>
      <c r="M263" s="17" t="s">
        <v>75</v>
      </c>
      <c r="N263" s="17">
        <v>3</v>
      </c>
      <c r="O263" s="17">
        <v>1</v>
      </c>
      <c r="P263" s="17">
        <v>1</v>
      </c>
      <c r="Q263" s="17">
        <v>3</v>
      </c>
      <c r="R263" s="17">
        <v>2</v>
      </c>
      <c r="S263" s="17">
        <v>1</v>
      </c>
      <c r="T263" s="32">
        <v>0</v>
      </c>
      <c r="U263" s="32">
        <v>0</v>
      </c>
      <c r="V263" s="32">
        <v>0</v>
      </c>
      <c r="W263" s="32">
        <v>0.0019</v>
      </c>
    </row>
    <row r="264" s="1" customFormat="1" spans="2:23">
      <c r="B264" s="119"/>
      <c r="C264" s="119"/>
      <c r="D264" s="1"/>
      <c r="E264" s="1"/>
      <c r="F264" s="1"/>
      <c r="G264" s="1"/>
      <c r="H264" s="1"/>
      <c r="I264" s="1"/>
      <c r="J264" s="1"/>
      <c r="L264" s="17" t="s">
        <v>345</v>
      </c>
      <c r="M264" s="17" t="s">
        <v>91</v>
      </c>
      <c r="N264" s="17">
        <v>1</v>
      </c>
      <c r="O264" s="17">
        <v>1</v>
      </c>
      <c r="P264" s="17">
        <v>1</v>
      </c>
      <c r="Q264" s="17">
        <v>3</v>
      </c>
      <c r="R264" s="17">
        <v>2</v>
      </c>
      <c r="S264" s="17">
        <v>1</v>
      </c>
      <c r="T264" s="32">
        <v>0</v>
      </c>
      <c r="U264" s="32">
        <v>0</v>
      </c>
      <c r="V264" s="32">
        <v>0</v>
      </c>
      <c r="W264" s="32">
        <v>0.00146</v>
      </c>
    </row>
    <row r="265" s="1" customFormat="1" spans="2:23">
      <c r="B265" s="119"/>
      <c r="C265" s="119"/>
      <c r="D265" s="1"/>
      <c r="E265" s="1"/>
      <c r="F265" s="1"/>
      <c r="G265" s="1"/>
      <c r="H265" s="1"/>
      <c r="I265" s="1"/>
      <c r="J265" s="1"/>
      <c r="L265" s="17" t="s">
        <v>346</v>
      </c>
      <c r="M265" s="17" t="s">
        <v>55</v>
      </c>
      <c r="N265" s="17">
        <v>1</v>
      </c>
      <c r="O265" s="17">
        <v>3</v>
      </c>
      <c r="P265" s="17">
        <v>3</v>
      </c>
      <c r="Q265" s="17">
        <v>3</v>
      </c>
      <c r="R265" s="17">
        <v>2</v>
      </c>
      <c r="S265" s="17">
        <v>1</v>
      </c>
      <c r="T265" s="32">
        <v>0</v>
      </c>
      <c r="U265" s="32">
        <v>0</v>
      </c>
      <c r="V265" s="32">
        <v>0</v>
      </c>
      <c r="W265" s="32">
        <v>0.00135</v>
      </c>
    </row>
    <row r="266" s="1" customFormat="1" spans="2:23">
      <c r="B266" s="119"/>
      <c r="C266" s="119"/>
      <c r="D266" s="1"/>
      <c r="E266" s="1"/>
      <c r="F266" s="1"/>
      <c r="G266" s="1"/>
      <c r="H266" s="1"/>
      <c r="I266" s="1"/>
      <c r="J266" s="1"/>
      <c r="L266" s="17" t="s">
        <v>347</v>
      </c>
      <c r="M266" s="17" t="s">
        <v>75</v>
      </c>
      <c r="N266" s="17">
        <v>3</v>
      </c>
      <c r="O266" s="17">
        <v>1</v>
      </c>
      <c r="P266" s="17">
        <v>3</v>
      </c>
      <c r="Q266" s="17">
        <v>3</v>
      </c>
      <c r="R266" s="17">
        <v>2</v>
      </c>
      <c r="S266" s="17">
        <v>1</v>
      </c>
      <c r="T266" s="32">
        <v>0</v>
      </c>
      <c r="U266" s="32">
        <v>0</v>
      </c>
      <c r="V266" s="32">
        <v>0</v>
      </c>
      <c r="W266" s="32">
        <v>0.00216</v>
      </c>
    </row>
    <row r="267" s="1" customFormat="1" spans="2:23">
      <c r="B267" s="119"/>
      <c r="C267" s="119"/>
      <c r="D267" s="1"/>
      <c r="E267" s="1"/>
      <c r="F267" s="1"/>
      <c r="G267" s="1"/>
      <c r="H267" s="1"/>
      <c r="I267" s="1"/>
      <c r="J267" s="1"/>
      <c r="L267" s="17" t="s">
        <v>348</v>
      </c>
      <c r="M267" s="17" t="s">
        <v>55</v>
      </c>
      <c r="N267" s="17">
        <v>1</v>
      </c>
      <c r="O267" s="17">
        <v>2</v>
      </c>
      <c r="P267" s="17">
        <v>3</v>
      </c>
      <c r="Q267" s="17">
        <v>2</v>
      </c>
      <c r="R267" s="17">
        <v>3</v>
      </c>
      <c r="S267" s="17">
        <v>2</v>
      </c>
      <c r="T267" s="32">
        <v>0</v>
      </c>
      <c r="U267" s="32">
        <v>0</v>
      </c>
      <c r="V267" s="32">
        <v>0</v>
      </c>
      <c r="W267" s="32">
        <v>0.00206</v>
      </c>
    </row>
    <row r="268" s="1" customFormat="1" spans="2:23">
      <c r="B268" s="119"/>
      <c r="C268" s="119"/>
      <c r="D268" s="1"/>
      <c r="E268" s="1"/>
      <c r="F268" s="1"/>
      <c r="G268" s="1"/>
      <c r="H268" s="1"/>
      <c r="I268" s="1"/>
      <c r="J268" s="1"/>
      <c r="L268" s="17" t="s">
        <v>349</v>
      </c>
      <c r="M268" s="17" t="s">
        <v>63</v>
      </c>
      <c r="N268" s="17">
        <v>3</v>
      </c>
      <c r="O268" s="17">
        <v>1</v>
      </c>
      <c r="P268" s="17">
        <v>3</v>
      </c>
      <c r="Q268" s="17">
        <v>3</v>
      </c>
      <c r="R268" s="17">
        <v>1</v>
      </c>
      <c r="S268" s="17">
        <v>1</v>
      </c>
      <c r="T268" s="32">
        <v>0</v>
      </c>
      <c r="U268" s="32">
        <v>0</v>
      </c>
      <c r="V268" s="32">
        <v>0</v>
      </c>
      <c r="W268" s="32">
        <v>0.000509999999999999</v>
      </c>
    </row>
    <row r="269" s="1" customFormat="1" spans="2:23">
      <c r="B269" s="119"/>
      <c r="C269" s="119"/>
      <c r="D269" s="1"/>
      <c r="E269" s="1"/>
      <c r="F269" s="1"/>
      <c r="G269" s="1"/>
      <c r="H269" s="1"/>
      <c r="I269" s="1"/>
      <c r="J269" s="1"/>
      <c r="L269" s="17" t="s">
        <v>350</v>
      </c>
      <c r="M269" s="17" t="s">
        <v>83</v>
      </c>
      <c r="N269" s="17">
        <v>1</v>
      </c>
      <c r="O269" s="17">
        <v>2</v>
      </c>
      <c r="P269" s="17">
        <v>3</v>
      </c>
      <c r="Q269" s="17">
        <v>1</v>
      </c>
      <c r="R269" s="17">
        <v>1</v>
      </c>
      <c r="S269" s="17">
        <v>3</v>
      </c>
      <c r="T269" s="32">
        <v>0</v>
      </c>
      <c r="U269" s="32">
        <v>0</v>
      </c>
      <c r="V269" s="32">
        <v>0</v>
      </c>
      <c r="W269" s="32">
        <v>0.00046</v>
      </c>
    </row>
    <row r="270" s="1" customFormat="1" spans="2:23">
      <c r="B270" s="119"/>
      <c r="C270" s="119"/>
      <c r="D270" s="1"/>
      <c r="E270" s="1"/>
      <c r="F270" s="1"/>
      <c r="G270" s="1"/>
      <c r="H270" s="1"/>
      <c r="I270" s="1"/>
      <c r="J270" s="1"/>
      <c r="L270" s="17" t="s">
        <v>351</v>
      </c>
      <c r="M270" s="17" t="s">
        <v>55</v>
      </c>
      <c r="N270" s="17">
        <v>3</v>
      </c>
      <c r="O270" s="17">
        <v>2</v>
      </c>
      <c r="P270" s="17">
        <v>1</v>
      </c>
      <c r="Q270" s="17">
        <v>1</v>
      </c>
      <c r="R270" s="17">
        <v>3</v>
      </c>
      <c r="S270" s="17">
        <v>1</v>
      </c>
      <c r="T270" s="32">
        <v>0</v>
      </c>
      <c r="U270" s="32">
        <v>0</v>
      </c>
      <c r="V270" s="32">
        <v>0</v>
      </c>
      <c r="W270" s="32">
        <v>0.01261</v>
      </c>
    </row>
    <row r="271" s="1" customFormat="1" spans="2:23">
      <c r="B271" s="119"/>
      <c r="C271" s="119"/>
      <c r="D271" s="1"/>
      <c r="E271" s="1"/>
      <c r="F271" s="1"/>
      <c r="G271" s="1"/>
      <c r="H271" s="1"/>
      <c r="I271" s="1"/>
      <c r="J271" s="1"/>
      <c r="L271" s="17" t="s">
        <v>352</v>
      </c>
      <c r="M271" s="17" t="s">
        <v>59</v>
      </c>
      <c r="N271" s="17">
        <v>3</v>
      </c>
      <c r="O271" s="17">
        <v>3</v>
      </c>
      <c r="P271" s="17">
        <v>3</v>
      </c>
      <c r="Q271" s="17">
        <v>2</v>
      </c>
      <c r="R271" s="17">
        <v>2</v>
      </c>
      <c r="S271" s="17">
        <v>2</v>
      </c>
      <c r="T271" s="32">
        <v>0</v>
      </c>
      <c r="U271" s="32">
        <v>0</v>
      </c>
      <c r="V271" s="32">
        <v>0</v>
      </c>
      <c r="W271" s="32">
        <v>0.00122</v>
      </c>
    </row>
    <row r="272" s="1" customFormat="1" spans="2:23">
      <c r="B272" s="119"/>
      <c r="C272" s="119"/>
      <c r="D272" s="1"/>
      <c r="E272" s="1"/>
      <c r="F272" s="1"/>
      <c r="G272" s="1"/>
      <c r="H272" s="1"/>
      <c r="I272" s="1"/>
      <c r="J272" s="1"/>
      <c r="L272" s="17" t="s">
        <v>353</v>
      </c>
      <c r="M272" s="17" t="s">
        <v>59</v>
      </c>
      <c r="N272" s="17">
        <v>3</v>
      </c>
      <c r="O272" s="17">
        <v>1</v>
      </c>
      <c r="P272" s="17">
        <v>2</v>
      </c>
      <c r="Q272" s="17">
        <v>2</v>
      </c>
      <c r="R272" s="17">
        <v>3</v>
      </c>
      <c r="S272" s="17">
        <v>1</v>
      </c>
      <c r="T272" s="32">
        <v>0</v>
      </c>
      <c r="U272" s="32">
        <v>0</v>
      </c>
      <c r="V272" s="32">
        <v>0</v>
      </c>
      <c r="W272" s="32">
        <v>0.00476</v>
      </c>
    </row>
    <row r="273" s="1" customFormat="1" spans="2:23">
      <c r="B273" s="119"/>
      <c r="C273" s="119"/>
      <c r="D273" s="1"/>
      <c r="E273" s="1"/>
      <c r="F273" s="1"/>
      <c r="G273" s="1"/>
      <c r="H273" s="1"/>
      <c r="I273" s="1"/>
      <c r="J273" s="1"/>
      <c r="L273" s="17" t="s">
        <v>354</v>
      </c>
      <c r="M273" s="17" t="s">
        <v>107</v>
      </c>
      <c r="N273" s="17">
        <v>2</v>
      </c>
      <c r="O273" s="17">
        <v>3</v>
      </c>
      <c r="P273" s="17">
        <v>1</v>
      </c>
      <c r="Q273" s="17">
        <v>3</v>
      </c>
      <c r="R273" s="17">
        <v>2</v>
      </c>
      <c r="S273" s="17">
        <v>1</v>
      </c>
      <c r="T273" s="32">
        <v>0</v>
      </c>
      <c r="U273" s="32">
        <v>0</v>
      </c>
      <c r="V273" s="32">
        <v>0</v>
      </c>
      <c r="W273" s="32">
        <v>0.00268</v>
      </c>
    </row>
    <row r="274" s="1" customFormat="1" spans="2:23">
      <c r="B274" s="119"/>
      <c r="C274" s="119"/>
      <c r="D274" s="1"/>
      <c r="E274" s="1"/>
      <c r="F274" s="1"/>
      <c r="G274" s="1"/>
      <c r="H274" s="1"/>
      <c r="I274" s="1"/>
      <c r="J274" s="1"/>
      <c r="L274" s="17" t="s">
        <v>355</v>
      </c>
      <c r="M274" s="17" t="s">
        <v>77</v>
      </c>
      <c r="N274" s="17">
        <v>1</v>
      </c>
      <c r="O274" s="17">
        <v>2</v>
      </c>
      <c r="P274" s="17">
        <v>3</v>
      </c>
      <c r="Q274" s="17">
        <v>3</v>
      </c>
      <c r="R274" s="17">
        <v>3</v>
      </c>
      <c r="S274" s="17">
        <v>2</v>
      </c>
      <c r="T274" s="32">
        <v>0</v>
      </c>
      <c r="U274" s="32">
        <v>0</v>
      </c>
      <c r="V274" s="32">
        <v>0</v>
      </c>
      <c r="W274" s="32">
        <v>0.00283</v>
      </c>
    </row>
    <row r="275" s="1" customFormat="1" spans="2:23">
      <c r="B275" s="119"/>
      <c r="C275" s="119"/>
      <c r="D275" s="1"/>
      <c r="E275" s="1"/>
      <c r="F275" s="1"/>
      <c r="G275" s="1"/>
      <c r="H275" s="1"/>
      <c r="I275" s="1"/>
      <c r="J275" s="1"/>
      <c r="L275" s="17" t="s">
        <v>356</v>
      </c>
      <c r="M275" s="17" t="s">
        <v>55</v>
      </c>
      <c r="N275" s="17">
        <v>2</v>
      </c>
      <c r="O275" s="17">
        <v>2</v>
      </c>
      <c r="P275" s="17">
        <v>1</v>
      </c>
      <c r="Q275" s="17">
        <v>1</v>
      </c>
      <c r="R275" s="17">
        <v>3</v>
      </c>
      <c r="S275" s="17">
        <v>2</v>
      </c>
      <c r="T275" s="32">
        <v>0</v>
      </c>
      <c r="U275" s="32">
        <v>0</v>
      </c>
      <c r="V275" s="32">
        <v>0</v>
      </c>
      <c r="W275" s="32">
        <v>0.00466</v>
      </c>
    </row>
    <row r="276" s="1" customFormat="1" spans="2:23">
      <c r="B276" s="119"/>
      <c r="C276" s="119"/>
      <c r="D276" s="1"/>
      <c r="E276" s="1"/>
      <c r="F276" s="1"/>
      <c r="G276" s="1"/>
      <c r="H276" s="1"/>
      <c r="I276" s="1"/>
      <c r="J276" s="1"/>
      <c r="L276" s="17" t="s">
        <v>357</v>
      </c>
      <c r="M276" s="17" t="s">
        <v>55</v>
      </c>
      <c r="N276" s="17">
        <v>2</v>
      </c>
      <c r="O276" s="17">
        <v>3</v>
      </c>
      <c r="P276" s="17">
        <v>1</v>
      </c>
      <c r="Q276" s="17">
        <v>1</v>
      </c>
      <c r="R276" s="17">
        <v>3</v>
      </c>
      <c r="S276" s="17">
        <v>2</v>
      </c>
      <c r="T276" s="32">
        <v>0</v>
      </c>
      <c r="U276" s="32">
        <v>0</v>
      </c>
      <c r="V276" s="32">
        <v>0</v>
      </c>
      <c r="W276" s="32">
        <v>0.01479</v>
      </c>
    </row>
    <row r="277" s="1" customFormat="1" spans="2:23">
      <c r="B277" s="119"/>
      <c r="C277" s="119"/>
      <c r="D277" s="1"/>
      <c r="E277" s="1"/>
      <c r="F277" s="1"/>
      <c r="G277" s="1"/>
      <c r="H277" s="1"/>
      <c r="I277" s="1"/>
      <c r="J277" s="1"/>
      <c r="L277" s="17" t="s">
        <v>358</v>
      </c>
      <c r="M277" s="17" t="s">
        <v>59</v>
      </c>
      <c r="N277" s="17">
        <v>2</v>
      </c>
      <c r="O277" s="17">
        <v>2</v>
      </c>
      <c r="P277" s="17">
        <v>1</v>
      </c>
      <c r="Q277" s="17">
        <v>1</v>
      </c>
      <c r="R277" s="17">
        <v>3</v>
      </c>
      <c r="S277" s="17">
        <v>3</v>
      </c>
      <c r="T277" s="32">
        <v>0</v>
      </c>
      <c r="U277" s="32">
        <v>0</v>
      </c>
      <c r="V277" s="32">
        <v>0</v>
      </c>
      <c r="W277" s="32">
        <v>0.00173999999999999</v>
      </c>
    </row>
    <row r="278" s="1" customFormat="1" spans="2:23">
      <c r="B278" s="119"/>
      <c r="C278" s="119"/>
      <c r="D278" s="1"/>
      <c r="E278" s="1"/>
      <c r="F278" s="1"/>
      <c r="G278" s="1"/>
      <c r="H278" s="1"/>
      <c r="I278" s="1"/>
      <c r="J278" s="1"/>
      <c r="L278" s="17" t="s">
        <v>359</v>
      </c>
      <c r="M278" s="17" t="s">
        <v>107</v>
      </c>
      <c r="N278" s="17">
        <v>2</v>
      </c>
      <c r="O278" s="17">
        <v>2</v>
      </c>
      <c r="P278" s="17">
        <v>1</v>
      </c>
      <c r="Q278" s="17">
        <v>1</v>
      </c>
      <c r="R278" s="17">
        <v>3</v>
      </c>
      <c r="S278" s="17">
        <v>3</v>
      </c>
      <c r="T278" s="32">
        <v>0.0319455554862531</v>
      </c>
      <c r="U278" s="32">
        <v>0</v>
      </c>
      <c r="V278" s="32">
        <v>0</v>
      </c>
      <c r="W278" s="32">
        <v>0.00625</v>
      </c>
    </row>
    <row r="279" s="1" customFormat="1" spans="2:23">
      <c r="B279" s="119"/>
      <c r="C279" s="119"/>
      <c r="D279" s="1"/>
      <c r="E279" s="1"/>
      <c r="F279" s="1"/>
      <c r="G279" s="1"/>
      <c r="H279" s="1"/>
      <c r="I279" s="1"/>
      <c r="J279" s="1"/>
      <c r="L279" s="17" t="s">
        <v>360</v>
      </c>
      <c r="M279" s="17" t="s">
        <v>77</v>
      </c>
      <c r="N279" s="17">
        <v>2</v>
      </c>
      <c r="O279" s="17">
        <v>1</v>
      </c>
      <c r="P279" s="17">
        <v>1</v>
      </c>
      <c r="Q279" s="17">
        <v>2</v>
      </c>
      <c r="R279" s="17">
        <v>3</v>
      </c>
      <c r="S279" s="17">
        <v>3</v>
      </c>
      <c r="T279" s="32">
        <v>0</v>
      </c>
      <c r="U279" s="32">
        <v>0</v>
      </c>
      <c r="V279" s="32">
        <v>0</v>
      </c>
      <c r="W279" s="32">
        <v>0.00183</v>
      </c>
    </row>
    <row r="280" s="1" customFormat="1" spans="2:23">
      <c r="B280" s="119"/>
      <c r="C280" s="119"/>
      <c r="D280" s="1"/>
      <c r="E280" s="1"/>
      <c r="F280" s="1"/>
      <c r="G280" s="1"/>
      <c r="H280" s="1"/>
      <c r="I280" s="1"/>
      <c r="J280" s="1"/>
      <c r="L280" s="17" t="s">
        <v>361</v>
      </c>
      <c r="M280" s="17" t="s">
        <v>117</v>
      </c>
      <c r="N280" s="17">
        <v>2</v>
      </c>
      <c r="O280" s="17">
        <v>3</v>
      </c>
      <c r="P280" s="17">
        <v>2</v>
      </c>
      <c r="Q280" s="17">
        <v>3</v>
      </c>
      <c r="R280" s="17">
        <v>2</v>
      </c>
      <c r="S280" s="17">
        <v>2</v>
      </c>
      <c r="T280" s="32">
        <v>0</v>
      </c>
      <c r="U280" s="32">
        <v>0</v>
      </c>
      <c r="V280" s="32">
        <v>0</v>
      </c>
      <c r="W280" s="32">
        <v>0.00058</v>
      </c>
    </row>
    <row r="281" s="1" customFormat="1" spans="2:23">
      <c r="B281" s="119"/>
      <c r="C281" s="119"/>
      <c r="D281" s="1"/>
      <c r="E281" s="1"/>
      <c r="F281" s="1"/>
      <c r="G281" s="1"/>
      <c r="H281" s="1"/>
      <c r="I281" s="1"/>
      <c r="J281" s="1"/>
      <c r="L281" s="17" t="s">
        <v>362</v>
      </c>
      <c r="M281" s="17" t="s">
        <v>77</v>
      </c>
      <c r="N281" s="17">
        <v>1</v>
      </c>
      <c r="O281" s="17">
        <v>2</v>
      </c>
      <c r="P281" s="17">
        <v>3</v>
      </c>
      <c r="Q281" s="17">
        <v>3</v>
      </c>
      <c r="R281" s="17">
        <v>2</v>
      </c>
      <c r="S281" s="17">
        <v>1</v>
      </c>
      <c r="T281" s="32">
        <v>0</v>
      </c>
      <c r="U281" s="32">
        <v>0</v>
      </c>
      <c r="V281" s="32">
        <v>0</v>
      </c>
      <c r="W281" s="32">
        <v>0.00139</v>
      </c>
    </row>
    <row r="282" s="1" customFormat="1" spans="2:23">
      <c r="B282" s="119"/>
      <c r="C282" s="119"/>
      <c r="D282" s="1"/>
      <c r="E282" s="1"/>
      <c r="F282" s="1"/>
      <c r="G282" s="1"/>
      <c r="H282" s="1"/>
      <c r="I282" s="1"/>
      <c r="J282" s="1"/>
      <c r="L282" s="17" t="s">
        <v>363</v>
      </c>
      <c r="M282" s="17" t="s">
        <v>79</v>
      </c>
      <c r="N282" s="17">
        <v>3</v>
      </c>
      <c r="O282" s="17">
        <v>3</v>
      </c>
      <c r="P282" s="17">
        <v>1</v>
      </c>
      <c r="Q282" s="17">
        <v>2</v>
      </c>
      <c r="R282" s="17">
        <v>3</v>
      </c>
      <c r="S282" s="17">
        <v>3</v>
      </c>
      <c r="T282" s="32">
        <v>0.0621840324098872</v>
      </c>
      <c r="U282" s="32">
        <v>0.32856637521452</v>
      </c>
      <c r="V282" s="32">
        <v>0.0337423001557759</v>
      </c>
      <c r="W282" s="32">
        <v>0.00713</v>
      </c>
    </row>
    <row r="283" s="1" customFormat="1" spans="2:23">
      <c r="B283" s="119"/>
      <c r="C283" s="119"/>
      <c r="D283" s="1"/>
      <c r="E283" s="1"/>
      <c r="F283" s="1"/>
      <c r="G283" s="1"/>
      <c r="H283" s="1"/>
      <c r="I283" s="1"/>
      <c r="J283" s="1"/>
      <c r="L283" s="17" t="s">
        <v>364</v>
      </c>
      <c r="M283" s="17" t="s">
        <v>59</v>
      </c>
      <c r="N283" s="17">
        <v>2</v>
      </c>
      <c r="O283" s="17">
        <v>3</v>
      </c>
      <c r="P283" s="17">
        <v>2</v>
      </c>
      <c r="Q283" s="17">
        <v>2</v>
      </c>
      <c r="R283" s="17">
        <v>3</v>
      </c>
      <c r="S283" s="17">
        <v>1</v>
      </c>
      <c r="T283" s="32">
        <v>0</v>
      </c>
      <c r="U283" s="32">
        <v>0</v>
      </c>
      <c r="V283" s="32">
        <v>0</v>
      </c>
      <c r="W283" s="32">
        <v>0.00245</v>
      </c>
    </row>
    <row r="284" s="1" customFormat="1" spans="2:23">
      <c r="B284" s="119"/>
      <c r="C284" s="119"/>
      <c r="D284" s="1"/>
      <c r="E284" s="1"/>
      <c r="F284" s="1"/>
      <c r="G284" s="1"/>
      <c r="H284" s="1"/>
      <c r="I284" s="1"/>
      <c r="J284" s="1"/>
      <c r="L284" s="17" t="s">
        <v>365</v>
      </c>
      <c r="M284" s="17" t="s">
        <v>83</v>
      </c>
      <c r="N284" s="17">
        <v>3</v>
      </c>
      <c r="O284" s="17">
        <v>1</v>
      </c>
      <c r="P284" s="17">
        <v>2</v>
      </c>
      <c r="Q284" s="17">
        <v>3</v>
      </c>
      <c r="R284" s="17">
        <v>2</v>
      </c>
      <c r="S284" s="17">
        <v>2</v>
      </c>
      <c r="T284" s="32">
        <v>0</v>
      </c>
      <c r="U284" s="32">
        <v>0</v>
      </c>
      <c r="V284" s="32">
        <v>0</v>
      </c>
      <c r="W284" s="32">
        <v>0.00174999999999999</v>
      </c>
    </row>
    <row r="285" s="1" customFormat="1" spans="2:23">
      <c r="B285" s="119"/>
      <c r="C285" s="119"/>
      <c r="D285" s="1"/>
      <c r="E285" s="1"/>
      <c r="F285" s="1"/>
      <c r="G285" s="1"/>
      <c r="H285" s="1"/>
      <c r="I285" s="1"/>
      <c r="J285" s="1"/>
      <c r="L285" s="17" t="s">
        <v>366</v>
      </c>
      <c r="M285" s="17" t="s">
        <v>83</v>
      </c>
      <c r="N285" s="17">
        <v>1</v>
      </c>
      <c r="O285" s="17">
        <v>2</v>
      </c>
      <c r="P285" s="17">
        <v>3</v>
      </c>
      <c r="Q285" s="17">
        <v>1</v>
      </c>
      <c r="R285" s="17">
        <v>1</v>
      </c>
      <c r="S285" s="17">
        <v>2</v>
      </c>
      <c r="T285" s="32">
        <v>0</v>
      </c>
      <c r="U285" s="32">
        <v>0</v>
      </c>
      <c r="V285" s="32">
        <v>0</v>
      </c>
      <c r="W285" s="32">
        <v>0.00091</v>
      </c>
    </row>
    <row r="286" s="1" customFormat="1" spans="2:23">
      <c r="B286" s="119"/>
      <c r="C286" s="119"/>
      <c r="D286" s="1"/>
      <c r="E286" s="1"/>
      <c r="F286" s="1"/>
      <c r="G286" s="1"/>
      <c r="H286" s="1"/>
      <c r="I286" s="1"/>
      <c r="J286" s="1"/>
      <c r="L286" s="17" t="s">
        <v>367</v>
      </c>
      <c r="M286" s="17" t="s">
        <v>87</v>
      </c>
      <c r="N286" s="17">
        <v>1</v>
      </c>
      <c r="O286" s="17">
        <v>3</v>
      </c>
      <c r="P286" s="17">
        <v>3</v>
      </c>
      <c r="Q286" s="17">
        <v>3</v>
      </c>
      <c r="R286" s="17">
        <v>1</v>
      </c>
      <c r="S286" s="17">
        <v>2</v>
      </c>
      <c r="T286" s="32">
        <v>0</v>
      </c>
      <c r="U286" s="32">
        <v>0</v>
      </c>
      <c r="V286" s="32">
        <v>0</v>
      </c>
      <c r="W286" s="32">
        <v>0.00072</v>
      </c>
    </row>
    <row r="287" s="1" customFormat="1" spans="2:23">
      <c r="B287" s="119"/>
      <c r="C287" s="119"/>
      <c r="D287" s="1"/>
      <c r="E287" s="1"/>
      <c r="F287" s="1"/>
      <c r="G287" s="1"/>
      <c r="H287" s="1"/>
      <c r="I287" s="1"/>
      <c r="J287" s="1"/>
      <c r="L287" s="17" t="s">
        <v>368</v>
      </c>
      <c r="M287" s="17" t="s">
        <v>41</v>
      </c>
      <c r="N287" s="17">
        <v>3</v>
      </c>
      <c r="O287" s="17">
        <v>1</v>
      </c>
      <c r="P287" s="17">
        <v>3</v>
      </c>
      <c r="Q287" s="17">
        <v>3</v>
      </c>
      <c r="R287" s="17">
        <v>1</v>
      </c>
      <c r="S287" s="17">
        <v>2</v>
      </c>
      <c r="T287" s="32">
        <v>0</v>
      </c>
      <c r="U287" s="32">
        <v>0</v>
      </c>
      <c r="V287" s="32">
        <v>0</v>
      </c>
      <c r="W287" s="32">
        <v>0.00092</v>
      </c>
    </row>
    <row r="288" s="1" customFormat="1" spans="2:23">
      <c r="B288" s="119"/>
      <c r="C288" s="119"/>
      <c r="D288" s="1"/>
      <c r="E288" s="1"/>
      <c r="F288" s="1"/>
      <c r="G288" s="1"/>
      <c r="H288" s="1"/>
      <c r="I288" s="1"/>
      <c r="J288" s="1"/>
      <c r="L288" s="17" t="s">
        <v>369</v>
      </c>
      <c r="M288" s="17" t="s">
        <v>63</v>
      </c>
      <c r="N288" s="17">
        <v>1</v>
      </c>
      <c r="O288" s="17">
        <v>3</v>
      </c>
      <c r="P288" s="17">
        <v>3</v>
      </c>
      <c r="Q288" s="17">
        <v>3</v>
      </c>
      <c r="R288" s="17">
        <v>1</v>
      </c>
      <c r="S288" s="17">
        <v>1</v>
      </c>
      <c r="T288" s="32">
        <v>0</v>
      </c>
      <c r="U288" s="32">
        <v>0</v>
      </c>
      <c r="V288" s="32">
        <v>0</v>
      </c>
      <c r="W288" s="32">
        <v>0.00117</v>
      </c>
    </row>
    <row r="289" s="1" customFormat="1" spans="2:23">
      <c r="B289" s="119"/>
      <c r="C289" s="119"/>
      <c r="D289" s="1"/>
      <c r="E289" s="1"/>
      <c r="F289" s="1"/>
      <c r="G289" s="1"/>
      <c r="H289" s="1"/>
      <c r="I289" s="1"/>
      <c r="J289" s="1"/>
      <c r="L289" s="17" t="s">
        <v>370</v>
      </c>
      <c r="M289" s="17" t="s">
        <v>63</v>
      </c>
      <c r="N289" s="17">
        <v>3</v>
      </c>
      <c r="O289" s="17">
        <v>1</v>
      </c>
      <c r="P289" s="17">
        <v>3</v>
      </c>
      <c r="Q289" s="17">
        <v>2</v>
      </c>
      <c r="R289" s="17">
        <v>1</v>
      </c>
      <c r="S289" s="17">
        <v>2</v>
      </c>
      <c r="T289" s="32">
        <v>0</v>
      </c>
      <c r="U289" s="32">
        <v>0</v>
      </c>
      <c r="V289" s="32">
        <v>0</v>
      </c>
      <c r="W289" s="32">
        <v>0.00042</v>
      </c>
    </row>
    <row r="290" s="1" customFormat="1" spans="2:23">
      <c r="B290" s="119"/>
      <c r="C290" s="119"/>
      <c r="D290" s="1"/>
      <c r="E290" s="1"/>
      <c r="F290" s="1"/>
      <c r="G290" s="1"/>
      <c r="H290" s="1"/>
      <c r="I290" s="1"/>
      <c r="J290" s="1"/>
      <c r="L290" s="17" t="s">
        <v>371</v>
      </c>
      <c r="M290" s="17" t="s">
        <v>45</v>
      </c>
      <c r="N290" s="17">
        <v>2</v>
      </c>
      <c r="O290" s="17">
        <v>3</v>
      </c>
      <c r="P290" s="17">
        <v>3</v>
      </c>
      <c r="Q290" s="17">
        <v>3</v>
      </c>
      <c r="R290" s="17">
        <v>2</v>
      </c>
      <c r="S290" s="17">
        <v>1</v>
      </c>
      <c r="T290" s="32">
        <v>0</v>
      </c>
      <c r="U290" s="32">
        <v>0</v>
      </c>
      <c r="V290" s="32">
        <v>0</v>
      </c>
      <c r="W290" s="32">
        <v>0.00218</v>
      </c>
    </row>
    <row r="291" s="1" customFormat="1" spans="2:23">
      <c r="B291" s="119"/>
      <c r="C291" s="119"/>
      <c r="D291" s="1"/>
      <c r="E291" s="1"/>
      <c r="F291" s="1"/>
      <c r="G291" s="1"/>
      <c r="H291" s="1"/>
      <c r="I291" s="1"/>
      <c r="J291" s="1"/>
      <c r="L291" s="17" t="s">
        <v>372</v>
      </c>
      <c r="M291" s="17" t="s">
        <v>45</v>
      </c>
      <c r="N291" s="17">
        <v>3</v>
      </c>
      <c r="O291" s="17">
        <v>1</v>
      </c>
      <c r="P291" s="17">
        <v>2</v>
      </c>
      <c r="Q291" s="17">
        <v>3</v>
      </c>
      <c r="R291" s="17">
        <v>3</v>
      </c>
      <c r="S291" s="17">
        <v>1</v>
      </c>
      <c r="T291" s="32">
        <v>0</v>
      </c>
      <c r="U291" s="32">
        <v>0</v>
      </c>
      <c r="V291" s="32">
        <v>0</v>
      </c>
      <c r="W291" s="32">
        <v>0.00259</v>
      </c>
    </row>
    <row r="292" s="1" customFormat="1" spans="2:23">
      <c r="B292" s="119"/>
      <c r="C292" s="119"/>
      <c r="D292" s="1"/>
      <c r="E292" s="1"/>
      <c r="F292" s="1"/>
      <c r="G292" s="1"/>
      <c r="H292" s="1"/>
      <c r="I292" s="1"/>
      <c r="J292" s="1"/>
      <c r="L292" s="17" t="s">
        <v>373</v>
      </c>
      <c r="M292" s="17" t="s">
        <v>41</v>
      </c>
      <c r="N292" s="17">
        <v>1</v>
      </c>
      <c r="O292" s="17">
        <v>3</v>
      </c>
      <c r="P292" s="17">
        <v>2</v>
      </c>
      <c r="Q292" s="17">
        <v>2</v>
      </c>
      <c r="R292" s="17">
        <v>1</v>
      </c>
      <c r="S292" s="17">
        <v>1</v>
      </c>
      <c r="T292" s="32">
        <v>0</v>
      </c>
      <c r="U292" s="32">
        <v>0</v>
      </c>
      <c r="V292" s="32">
        <v>0</v>
      </c>
      <c r="W292" s="32">
        <v>0.00108</v>
      </c>
    </row>
    <row r="293" s="1" customFormat="1" spans="2:23">
      <c r="B293" s="119"/>
      <c r="C293" s="119"/>
      <c r="D293" s="1"/>
      <c r="E293" s="1"/>
      <c r="F293" s="1"/>
      <c r="G293" s="1"/>
      <c r="H293" s="1"/>
      <c r="I293" s="1"/>
      <c r="J293" s="1"/>
      <c r="L293" s="17" t="s">
        <v>374</v>
      </c>
      <c r="M293" s="17" t="s">
        <v>39</v>
      </c>
      <c r="N293" s="17">
        <v>1</v>
      </c>
      <c r="O293" s="17">
        <v>1</v>
      </c>
      <c r="P293" s="17">
        <v>2</v>
      </c>
      <c r="Q293" s="17">
        <v>3</v>
      </c>
      <c r="R293" s="17">
        <v>1</v>
      </c>
      <c r="S293" s="17">
        <v>1</v>
      </c>
      <c r="T293" s="32">
        <v>0</v>
      </c>
      <c r="U293" s="32">
        <v>0</v>
      </c>
      <c r="V293" s="32">
        <v>0</v>
      </c>
      <c r="W293" s="32">
        <v>0.00149</v>
      </c>
    </row>
    <row r="294" s="1" customFormat="1" spans="2:23">
      <c r="B294" s="119"/>
      <c r="C294" s="119"/>
      <c r="D294" s="1"/>
      <c r="E294" s="1"/>
      <c r="F294" s="1"/>
      <c r="G294" s="1"/>
      <c r="H294" s="1"/>
      <c r="I294" s="1"/>
      <c r="J294" s="1"/>
      <c r="L294" s="17" t="s">
        <v>375</v>
      </c>
      <c r="M294" s="17" t="s">
        <v>41</v>
      </c>
      <c r="N294" s="17">
        <v>2</v>
      </c>
      <c r="O294" s="17">
        <v>3</v>
      </c>
      <c r="P294" s="17">
        <v>3</v>
      </c>
      <c r="Q294" s="17">
        <v>3</v>
      </c>
      <c r="R294" s="17">
        <v>3</v>
      </c>
      <c r="S294" s="17">
        <v>1</v>
      </c>
      <c r="T294" s="32">
        <v>0</v>
      </c>
      <c r="U294" s="32">
        <v>0</v>
      </c>
      <c r="V294" s="32">
        <v>0</v>
      </c>
      <c r="W294" s="32">
        <v>0.00466</v>
      </c>
    </row>
    <row r="295" s="1" customFormat="1" spans="2:23">
      <c r="B295" s="119"/>
      <c r="C295" s="119"/>
      <c r="D295" s="1"/>
      <c r="E295" s="1"/>
      <c r="F295" s="1"/>
      <c r="G295" s="1"/>
      <c r="H295" s="1"/>
      <c r="I295" s="1"/>
      <c r="J295" s="1"/>
      <c r="L295" s="17" t="s">
        <v>376</v>
      </c>
      <c r="M295" s="17" t="s">
        <v>99</v>
      </c>
      <c r="N295" s="17">
        <v>3</v>
      </c>
      <c r="O295" s="17">
        <v>1</v>
      </c>
      <c r="P295" s="17">
        <v>2</v>
      </c>
      <c r="Q295" s="17">
        <v>3</v>
      </c>
      <c r="R295" s="17">
        <v>1</v>
      </c>
      <c r="S295" s="17">
        <v>1</v>
      </c>
      <c r="T295" s="32">
        <v>0</v>
      </c>
      <c r="U295" s="32">
        <v>0</v>
      </c>
      <c r="V295" s="32">
        <v>0</v>
      </c>
      <c r="W295" s="32">
        <v>0.00140999999999999</v>
      </c>
    </row>
    <row r="296" s="1" customFormat="1" spans="2:23">
      <c r="B296" s="119"/>
      <c r="C296" s="119"/>
      <c r="D296" s="1"/>
      <c r="E296" s="1"/>
      <c r="F296" s="1"/>
      <c r="G296" s="1"/>
      <c r="H296" s="1"/>
      <c r="I296" s="1"/>
      <c r="J296" s="1"/>
      <c r="L296" s="17" t="s">
        <v>377</v>
      </c>
      <c r="M296" s="17" t="s">
        <v>113</v>
      </c>
      <c r="N296" s="17">
        <v>1</v>
      </c>
      <c r="O296" s="17">
        <v>2</v>
      </c>
      <c r="P296" s="17">
        <v>2</v>
      </c>
      <c r="Q296" s="17">
        <v>1</v>
      </c>
      <c r="R296" s="17">
        <v>1</v>
      </c>
      <c r="S296" s="17">
        <v>2</v>
      </c>
      <c r="T296" s="32">
        <v>0</v>
      </c>
      <c r="U296" s="32">
        <v>0</v>
      </c>
      <c r="V296" s="32">
        <v>0</v>
      </c>
      <c r="W296" s="32">
        <v>0.00134</v>
      </c>
    </row>
    <row r="297" s="1" customFormat="1" spans="2:23">
      <c r="B297" s="119"/>
      <c r="C297" s="119"/>
      <c r="D297" s="1"/>
      <c r="E297" s="1"/>
      <c r="F297" s="1"/>
      <c r="G297" s="1"/>
      <c r="H297" s="1"/>
      <c r="I297" s="1"/>
      <c r="J297" s="1"/>
      <c r="L297" s="17" t="s">
        <v>378</v>
      </c>
      <c r="M297" s="17" t="s">
        <v>47</v>
      </c>
      <c r="N297" s="17">
        <v>1</v>
      </c>
      <c r="O297" s="17">
        <v>2</v>
      </c>
      <c r="P297" s="17">
        <v>3</v>
      </c>
      <c r="Q297" s="17">
        <v>1</v>
      </c>
      <c r="R297" s="17">
        <v>1</v>
      </c>
      <c r="S297" s="17">
        <v>1</v>
      </c>
      <c r="T297" s="32">
        <v>0</v>
      </c>
      <c r="U297" s="32">
        <v>0</v>
      </c>
      <c r="V297" s="32">
        <v>0</v>
      </c>
      <c r="W297" s="32">
        <v>0.00086</v>
      </c>
    </row>
    <row r="298" s="1" customFormat="1" spans="2:23">
      <c r="B298" s="119"/>
      <c r="C298" s="119"/>
      <c r="D298" s="1"/>
      <c r="E298" s="1"/>
      <c r="F298" s="1"/>
      <c r="G298" s="1"/>
      <c r="H298" s="1"/>
      <c r="I298" s="1"/>
      <c r="J298" s="1"/>
      <c r="L298" s="17" t="s">
        <v>379</v>
      </c>
      <c r="M298" s="17" t="s">
        <v>43</v>
      </c>
      <c r="N298" s="17">
        <v>1</v>
      </c>
      <c r="O298" s="17">
        <v>1</v>
      </c>
      <c r="P298" s="17">
        <v>2</v>
      </c>
      <c r="Q298" s="17">
        <v>3</v>
      </c>
      <c r="R298" s="17">
        <v>2</v>
      </c>
      <c r="S298" s="17">
        <v>1</v>
      </c>
      <c r="T298" s="32">
        <v>0</v>
      </c>
      <c r="U298" s="32">
        <v>0</v>
      </c>
      <c r="V298" s="32">
        <v>0</v>
      </c>
      <c r="W298" s="32">
        <v>0.00226</v>
      </c>
    </row>
    <row r="299" s="1" customFormat="1" spans="2:23">
      <c r="B299" s="119"/>
      <c r="C299" s="119"/>
      <c r="D299" s="1"/>
      <c r="E299" s="1"/>
      <c r="F299" s="1"/>
      <c r="G299" s="1"/>
      <c r="H299" s="1"/>
      <c r="I299" s="1"/>
      <c r="J299" s="1"/>
      <c r="L299" s="17" t="s">
        <v>380</v>
      </c>
      <c r="M299" s="17" t="s">
        <v>43</v>
      </c>
      <c r="N299" s="17">
        <v>1</v>
      </c>
      <c r="O299" s="17">
        <v>1</v>
      </c>
      <c r="P299" s="17">
        <v>3</v>
      </c>
      <c r="Q299" s="17">
        <v>3</v>
      </c>
      <c r="R299" s="17">
        <v>2</v>
      </c>
      <c r="S299" s="17">
        <v>1</v>
      </c>
      <c r="T299" s="32">
        <v>0</v>
      </c>
      <c r="U299" s="32">
        <v>0</v>
      </c>
      <c r="V299" s="32">
        <v>0</v>
      </c>
      <c r="W299" s="32">
        <v>0.00165</v>
      </c>
    </row>
    <row r="300" s="1" customFormat="1" spans="2:23">
      <c r="B300" s="119"/>
      <c r="C300" s="119"/>
      <c r="D300" s="1"/>
      <c r="E300" s="1"/>
      <c r="F300" s="1"/>
      <c r="G300" s="1"/>
      <c r="H300" s="1"/>
      <c r="I300" s="1"/>
      <c r="J300" s="1"/>
      <c r="L300" s="17" t="s">
        <v>381</v>
      </c>
      <c r="M300" s="17" t="s">
        <v>111</v>
      </c>
      <c r="N300" s="17">
        <v>1</v>
      </c>
      <c r="O300" s="17">
        <v>1</v>
      </c>
      <c r="P300" s="17">
        <v>3</v>
      </c>
      <c r="Q300" s="17">
        <v>3</v>
      </c>
      <c r="R300" s="17">
        <v>2</v>
      </c>
      <c r="S300" s="17">
        <v>2</v>
      </c>
      <c r="T300" s="32">
        <v>0</v>
      </c>
      <c r="U300" s="32">
        <v>0</v>
      </c>
      <c r="V300" s="32">
        <v>0</v>
      </c>
      <c r="W300" s="32">
        <v>0.00217</v>
      </c>
    </row>
    <row r="301" s="1" customFormat="1" spans="2:23">
      <c r="B301" s="119"/>
      <c r="C301" s="119"/>
      <c r="D301" s="1"/>
      <c r="E301" s="1"/>
      <c r="F301" s="1"/>
      <c r="G301" s="1"/>
      <c r="H301" s="1"/>
      <c r="I301" s="1"/>
      <c r="J301" s="1"/>
      <c r="L301" s="17" t="s">
        <v>382</v>
      </c>
      <c r="M301" s="17" t="s">
        <v>41</v>
      </c>
      <c r="N301" s="17">
        <v>3</v>
      </c>
      <c r="O301" s="17">
        <v>3</v>
      </c>
      <c r="P301" s="17">
        <v>3</v>
      </c>
      <c r="Q301" s="17">
        <v>2</v>
      </c>
      <c r="R301" s="17">
        <v>1</v>
      </c>
      <c r="S301" s="17">
        <v>1</v>
      </c>
      <c r="T301" s="32">
        <v>0</v>
      </c>
      <c r="U301" s="32">
        <v>0</v>
      </c>
      <c r="V301" s="32">
        <v>0</v>
      </c>
      <c r="W301" s="32">
        <v>0.00176999999999999</v>
      </c>
    </row>
    <row r="302" s="1" customFormat="1" spans="2:23">
      <c r="B302" s="119"/>
      <c r="C302" s="119"/>
      <c r="D302" s="1"/>
      <c r="E302" s="1"/>
      <c r="F302" s="1"/>
      <c r="G302" s="1"/>
      <c r="H302" s="1"/>
      <c r="I302" s="1"/>
      <c r="J302" s="1"/>
      <c r="L302" s="17" t="s">
        <v>383</v>
      </c>
      <c r="M302" s="17" t="s">
        <v>63</v>
      </c>
      <c r="N302" s="17">
        <v>2</v>
      </c>
      <c r="O302" s="17">
        <v>3</v>
      </c>
      <c r="P302" s="17">
        <v>1</v>
      </c>
      <c r="Q302" s="17">
        <v>3</v>
      </c>
      <c r="R302" s="17">
        <v>3</v>
      </c>
      <c r="S302" s="17">
        <v>2</v>
      </c>
      <c r="T302" s="32">
        <v>0</v>
      </c>
      <c r="U302" s="32">
        <v>0</v>
      </c>
      <c r="V302" s="32">
        <v>0</v>
      </c>
      <c r="W302" s="32">
        <v>0.00272</v>
      </c>
    </row>
    <row r="303" s="1" customFormat="1" spans="2:23">
      <c r="B303" s="119"/>
      <c r="C303" s="119"/>
      <c r="D303" s="1"/>
      <c r="E303" s="1"/>
      <c r="F303" s="1"/>
      <c r="G303" s="1"/>
      <c r="H303" s="1"/>
      <c r="I303" s="1"/>
      <c r="J303" s="1"/>
      <c r="L303" s="17"/>
      <c r="M303" s="17"/>
      <c r="N303" s="17"/>
      <c r="O303" s="17"/>
      <c r="P303" s="17"/>
      <c r="Q303" s="17"/>
      <c r="R303" s="17"/>
      <c r="S303" s="17"/>
      <c r="T303" s="32"/>
      <c r="U303" s="32"/>
      <c r="V303" s="32"/>
      <c r="W303" s="32"/>
    </row>
    <row r="304" s="1" customFormat="1" spans="2:23">
      <c r="B304" s="119"/>
      <c r="C304" s="119"/>
      <c r="D304" s="1"/>
      <c r="E304" s="1"/>
      <c r="F304" s="1"/>
      <c r="G304" s="1"/>
      <c r="H304" s="1"/>
      <c r="I304" s="1"/>
      <c r="J304" s="1"/>
      <c r="L304" s="17"/>
      <c r="M304" s="17"/>
      <c r="N304" s="17"/>
      <c r="O304" s="17"/>
      <c r="P304" s="17"/>
      <c r="Q304" s="17"/>
      <c r="R304" s="17"/>
      <c r="S304" s="17"/>
      <c r="T304" s="32"/>
      <c r="U304" s="32"/>
      <c r="V304" s="32"/>
      <c r="W304" s="32"/>
    </row>
    <row r="305" s="1" customFormat="1" spans="2:23">
      <c r="B305" s="119"/>
      <c r="C305" s="119"/>
      <c r="D305" s="1"/>
      <c r="E305" s="1"/>
      <c r="F305" s="1"/>
      <c r="G305" s="1"/>
      <c r="H305" s="1"/>
      <c r="I305" s="1"/>
      <c r="J305" s="1"/>
      <c r="L305" s="17"/>
      <c r="M305" s="17"/>
      <c r="N305" s="17"/>
      <c r="O305" s="17"/>
      <c r="P305" s="17"/>
      <c r="Q305" s="17"/>
      <c r="R305" s="17"/>
      <c r="S305" s="17"/>
      <c r="T305" s="32"/>
      <c r="U305" s="32"/>
      <c r="V305" s="32"/>
      <c r="W305" s="32"/>
    </row>
    <row r="306" s="1" customFormat="1" spans="2:23">
      <c r="B306" s="119"/>
      <c r="C306" s="119"/>
      <c r="D306" s="1"/>
      <c r="E306" s="1"/>
      <c r="F306" s="1"/>
      <c r="G306" s="1"/>
      <c r="H306" s="1"/>
      <c r="I306" s="1"/>
      <c r="J306" s="1"/>
      <c r="L306" s="17"/>
      <c r="M306" s="17"/>
      <c r="N306" s="17"/>
      <c r="O306" s="17"/>
      <c r="P306" s="17"/>
      <c r="Q306" s="17"/>
      <c r="R306" s="17"/>
      <c r="S306" s="17"/>
      <c r="T306" s="32"/>
      <c r="U306" s="32"/>
      <c r="V306" s="32"/>
      <c r="W306" s="32"/>
    </row>
    <row r="307" s="1" customFormat="1" spans="2:23">
      <c r="B307" s="119"/>
      <c r="C307" s="119"/>
      <c r="D307" s="1"/>
      <c r="E307" s="1"/>
      <c r="F307" s="1"/>
      <c r="G307" s="1"/>
      <c r="H307" s="1"/>
      <c r="I307" s="1"/>
      <c r="J307" s="1"/>
      <c r="L307" s="17"/>
      <c r="M307" s="17"/>
      <c r="N307" s="17"/>
      <c r="O307" s="17"/>
      <c r="P307" s="17"/>
      <c r="Q307" s="17"/>
      <c r="R307" s="17"/>
      <c r="S307" s="17"/>
      <c r="T307" s="32"/>
      <c r="U307" s="32"/>
      <c r="V307" s="32"/>
      <c r="W307" s="32"/>
    </row>
    <row r="308" s="1" customFormat="1" spans="2:23">
      <c r="B308" s="119"/>
      <c r="C308" s="119"/>
      <c r="D308" s="1"/>
      <c r="E308" s="1"/>
      <c r="F308" s="1"/>
      <c r="G308" s="1"/>
      <c r="H308" s="1"/>
      <c r="I308" s="1"/>
      <c r="J308" s="1"/>
      <c r="L308" s="17"/>
      <c r="M308" s="17"/>
      <c r="N308" s="17"/>
      <c r="O308" s="17"/>
      <c r="P308" s="17"/>
      <c r="Q308" s="17"/>
      <c r="R308" s="17"/>
      <c r="S308" s="17"/>
      <c r="T308" s="32"/>
      <c r="U308" s="32"/>
      <c r="V308" s="32"/>
      <c r="W308" s="32"/>
    </row>
    <row r="309" s="1" customFormat="1" spans="2:23">
      <c r="B309" s="119"/>
      <c r="C309" s="119"/>
      <c r="D309" s="1"/>
      <c r="E309" s="1"/>
      <c r="F309" s="1"/>
      <c r="G309" s="1"/>
      <c r="H309" s="1"/>
      <c r="I309" s="1"/>
      <c r="J309" s="1"/>
      <c r="L309" s="17"/>
      <c r="M309" s="17"/>
      <c r="N309" s="17"/>
      <c r="O309" s="17"/>
      <c r="P309" s="17"/>
      <c r="Q309" s="17"/>
      <c r="R309" s="17"/>
      <c r="S309" s="17"/>
      <c r="T309" s="32"/>
      <c r="U309" s="32"/>
      <c r="V309" s="32"/>
      <c r="W309" s="32"/>
    </row>
    <row r="310" s="1" customFormat="1" spans="2:23">
      <c r="B310" s="119"/>
      <c r="C310" s="119"/>
      <c r="D310" s="1"/>
      <c r="E310" s="1"/>
      <c r="F310" s="1"/>
      <c r="G310" s="1"/>
      <c r="H310" s="1"/>
      <c r="I310" s="1"/>
      <c r="J310" s="1"/>
      <c r="L310" s="17"/>
      <c r="M310" s="17"/>
      <c r="N310" s="17"/>
      <c r="O310" s="17"/>
      <c r="P310" s="17"/>
      <c r="Q310" s="17"/>
      <c r="R310" s="17"/>
      <c r="S310" s="17"/>
      <c r="T310" s="32"/>
      <c r="U310" s="32"/>
      <c r="V310" s="32"/>
      <c r="W310" s="32"/>
    </row>
    <row r="311" s="1" customFormat="1" spans="2:23">
      <c r="B311" s="119"/>
      <c r="C311" s="119"/>
      <c r="D311" s="1"/>
      <c r="E311" s="1"/>
      <c r="F311" s="1"/>
      <c r="G311" s="1"/>
      <c r="H311" s="1"/>
      <c r="I311" s="1"/>
      <c r="J311" s="1"/>
      <c r="L311" s="17"/>
      <c r="M311" s="17"/>
      <c r="N311" s="17"/>
      <c r="O311" s="17"/>
      <c r="P311" s="17"/>
      <c r="Q311" s="17"/>
      <c r="R311" s="17"/>
      <c r="S311" s="17"/>
      <c r="T311" s="32"/>
      <c r="U311" s="32"/>
      <c r="V311" s="32"/>
      <c r="W311" s="32"/>
    </row>
    <row r="312" s="1" customFormat="1" spans="2:23">
      <c r="B312" s="119"/>
      <c r="C312" s="119"/>
      <c r="D312" s="1"/>
      <c r="E312" s="1"/>
      <c r="F312" s="1"/>
      <c r="G312" s="1"/>
      <c r="H312" s="1"/>
      <c r="I312" s="1"/>
      <c r="J312" s="1"/>
      <c r="L312" s="17"/>
      <c r="M312" s="17"/>
      <c r="N312" s="17"/>
      <c r="O312" s="17"/>
      <c r="P312" s="17"/>
      <c r="Q312" s="17"/>
      <c r="R312" s="17"/>
      <c r="S312" s="17"/>
      <c r="T312" s="32"/>
      <c r="U312" s="32"/>
      <c r="V312" s="32"/>
      <c r="W312" s="32"/>
    </row>
    <row r="313" s="1" customFormat="1" spans="2:23">
      <c r="B313" s="119"/>
      <c r="C313" s="119"/>
      <c r="D313" s="1"/>
      <c r="E313" s="1"/>
      <c r="F313" s="1"/>
      <c r="G313" s="1"/>
      <c r="H313" s="1"/>
      <c r="I313" s="1"/>
      <c r="J313" s="1"/>
      <c r="L313" s="17"/>
      <c r="M313" s="17"/>
      <c r="N313" s="17"/>
      <c r="O313" s="17"/>
      <c r="P313" s="17"/>
      <c r="Q313" s="17"/>
      <c r="R313" s="17"/>
      <c r="S313" s="17"/>
      <c r="T313" s="32"/>
      <c r="U313" s="32"/>
      <c r="V313" s="32"/>
      <c r="W313" s="32"/>
    </row>
    <row r="314" s="1" customFormat="1" spans="2:23">
      <c r="B314" s="119"/>
      <c r="C314" s="119"/>
      <c r="D314" s="1"/>
      <c r="E314" s="1"/>
      <c r="F314" s="1"/>
      <c r="G314" s="1"/>
      <c r="H314" s="1"/>
      <c r="I314" s="1"/>
      <c r="J314" s="1"/>
      <c r="L314" s="17"/>
      <c r="M314" s="17"/>
      <c r="N314" s="17"/>
      <c r="O314" s="17"/>
      <c r="P314" s="17"/>
      <c r="Q314" s="17"/>
      <c r="R314" s="17"/>
      <c r="S314" s="17"/>
      <c r="T314" s="32"/>
      <c r="U314" s="32"/>
      <c r="V314" s="32"/>
      <c r="W314" s="32"/>
    </row>
    <row r="315" s="1" customFormat="1" spans="2:23">
      <c r="B315" s="119"/>
      <c r="C315" s="119"/>
      <c r="D315" s="1"/>
      <c r="E315" s="1"/>
      <c r="F315" s="1"/>
      <c r="G315" s="1"/>
      <c r="H315" s="1"/>
      <c r="I315" s="1"/>
      <c r="J315" s="1"/>
      <c r="L315" s="17"/>
      <c r="M315" s="17"/>
      <c r="N315" s="17"/>
      <c r="O315" s="17"/>
      <c r="P315" s="17"/>
      <c r="Q315" s="17"/>
      <c r="R315" s="17"/>
      <c r="S315" s="17"/>
      <c r="T315" s="32"/>
      <c r="U315" s="32"/>
      <c r="V315" s="32"/>
      <c r="W315" s="32"/>
    </row>
    <row r="316" s="1" customFormat="1" spans="2:23">
      <c r="B316" s="119"/>
      <c r="C316" s="119"/>
      <c r="D316" s="1"/>
      <c r="E316" s="1"/>
      <c r="F316" s="1"/>
      <c r="G316" s="1"/>
      <c r="H316" s="1"/>
      <c r="I316" s="1"/>
      <c r="J316" s="1"/>
      <c r="L316" s="17"/>
      <c r="M316" s="17"/>
      <c r="N316" s="17"/>
      <c r="O316" s="17"/>
      <c r="P316" s="17"/>
      <c r="Q316" s="17"/>
      <c r="R316" s="17"/>
      <c r="S316" s="17"/>
      <c r="T316" s="32"/>
      <c r="U316" s="32"/>
      <c r="V316" s="32"/>
      <c r="W316" s="32"/>
    </row>
    <row r="317" s="1" customFormat="1" spans="2:23">
      <c r="B317" s="119"/>
      <c r="C317" s="119"/>
      <c r="D317" s="1"/>
      <c r="E317" s="1"/>
      <c r="F317" s="1"/>
      <c r="G317" s="1"/>
      <c r="H317" s="1"/>
      <c r="I317" s="1"/>
      <c r="J317" s="1"/>
      <c r="L317" s="17"/>
      <c r="M317" s="17"/>
      <c r="N317" s="17"/>
      <c r="O317" s="17"/>
      <c r="P317" s="17"/>
      <c r="Q317" s="17"/>
      <c r="R317" s="17"/>
      <c r="S317" s="17"/>
      <c r="T317" s="32"/>
      <c r="U317" s="32"/>
      <c r="V317" s="32"/>
      <c r="W317" s="32"/>
    </row>
    <row r="318" s="1" customFormat="1" spans="2:23">
      <c r="B318" s="119"/>
      <c r="C318" s="119"/>
      <c r="D318" s="1"/>
      <c r="E318" s="1"/>
      <c r="F318" s="1"/>
      <c r="G318" s="1"/>
      <c r="H318" s="1"/>
      <c r="I318" s="1"/>
      <c r="J318" s="1"/>
      <c r="L318" s="17"/>
      <c r="M318" s="17"/>
      <c r="N318" s="17"/>
      <c r="O318" s="17"/>
      <c r="P318" s="17"/>
      <c r="Q318" s="17"/>
      <c r="R318" s="17"/>
      <c r="S318" s="17"/>
      <c r="T318" s="32"/>
      <c r="U318" s="32"/>
      <c r="V318" s="32"/>
      <c r="W318" s="32"/>
    </row>
    <row r="319" s="1" customFormat="1" spans="2:23">
      <c r="B319" s="119"/>
      <c r="C319" s="119"/>
      <c r="D319" s="1"/>
      <c r="E319" s="1"/>
      <c r="F319" s="1"/>
      <c r="G319" s="1"/>
      <c r="H319" s="1"/>
      <c r="I319" s="1"/>
      <c r="J319" s="1"/>
      <c r="L319" s="17"/>
      <c r="M319" s="17"/>
      <c r="N319" s="17"/>
      <c r="O319" s="17"/>
      <c r="P319" s="17"/>
      <c r="Q319" s="17"/>
      <c r="R319" s="17"/>
      <c r="S319" s="17"/>
      <c r="T319" s="32"/>
      <c r="U319" s="32"/>
      <c r="V319" s="32"/>
      <c r="W319" s="32"/>
    </row>
    <row r="320" s="1" customFormat="1" spans="2:23">
      <c r="B320" s="119"/>
      <c r="C320" s="119"/>
      <c r="D320" s="1"/>
      <c r="E320" s="1"/>
      <c r="F320" s="1"/>
      <c r="G320" s="1"/>
      <c r="H320" s="1"/>
      <c r="I320" s="1"/>
      <c r="J320" s="1"/>
      <c r="L320" s="17"/>
      <c r="M320" s="17"/>
      <c r="N320" s="17"/>
      <c r="O320" s="17"/>
      <c r="P320" s="17"/>
      <c r="Q320" s="17"/>
      <c r="R320" s="17"/>
      <c r="S320" s="17"/>
      <c r="T320" s="32"/>
      <c r="U320" s="32"/>
      <c r="V320" s="32"/>
      <c r="W320" s="32"/>
    </row>
    <row r="321" s="1" customFormat="1" spans="2:23">
      <c r="B321" s="119"/>
      <c r="C321" s="119"/>
      <c r="D321" s="1"/>
      <c r="E321" s="1"/>
      <c r="F321" s="1"/>
      <c r="G321" s="1"/>
      <c r="H321" s="1"/>
      <c r="I321" s="1"/>
      <c r="J321" s="1"/>
      <c r="L321" s="17"/>
      <c r="M321" s="17"/>
      <c r="N321" s="17"/>
      <c r="O321" s="17"/>
      <c r="P321" s="17"/>
      <c r="Q321" s="17"/>
      <c r="R321" s="17"/>
      <c r="S321" s="17"/>
      <c r="T321" s="32"/>
      <c r="U321" s="32"/>
      <c r="V321" s="32"/>
      <c r="W321" s="32"/>
    </row>
    <row r="322" s="1" customFormat="1" spans="2:23">
      <c r="B322" s="119"/>
      <c r="C322" s="119"/>
      <c r="D322" s="1"/>
      <c r="E322" s="1"/>
      <c r="F322" s="1"/>
      <c r="G322" s="1"/>
      <c r="H322" s="1"/>
      <c r="I322" s="1"/>
      <c r="J322" s="1"/>
      <c r="L322" s="17"/>
      <c r="M322" s="17"/>
      <c r="N322" s="17"/>
      <c r="O322" s="17"/>
      <c r="P322" s="17"/>
      <c r="Q322" s="17"/>
      <c r="R322" s="17"/>
      <c r="S322" s="17"/>
      <c r="T322" s="32"/>
      <c r="U322" s="32"/>
      <c r="V322" s="32"/>
      <c r="W322" s="32"/>
    </row>
    <row r="323" s="1" customFormat="1" spans="2:23">
      <c r="B323" s="119"/>
      <c r="C323" s="119"/>
      <c r="D323" s="1"/>
      <c r="E323" s="1"/>
      <c r="F323" s="1"/>
      <c r="G323" s="1"/>
      <c r="H323" s="1"/>
      <c r="I323" s="1"/>
      <c r="J323" s="1"/>
      <c r="L323" s="17"/>
      <c r="M323" s="17"/>
      <c r="N323" s="17"/>
      <c r="O323" s="17"/>
      <c r="P323" s="17"/>
      <c r="Q323" s="17"/>
      <c r="R323" s="17"/>
      <c r="S323" s="17"/>
      <c r="T323" s="32"/>
      <c r="U323" s="32"/>
      <c r="V323" s="32"/>
      <c r="W323" s="32"/>
    </row>
    <row r="324" s="1" customFormat="1" spans="2:23">
      <c r="B324" s="119"/>
      <c r="C324" s="119"/>
      <c r="D324" s="1"/>
      <c r="E324" s="1"/>
      <c r="F324" s="1"/>
      <c r="G324" s="1"/>
      <c r="H324" s="1"/>
      <c r="I324" s="1"/>
      <c r="J324" s="1"/>
      <c r="L324" s="17"/>
      <c r="M324" s="17"/>
      <c r="N324" s="17"/>
      <c r="O324" s="17"/>
      <c r="P324" s="17"/>
      <c r="Q324" s="17"/>
      <c r="R324" s="17"/>
      <c r="S324" s="17"/>
      <c r="T324" s="32"/>
      <c r="U324" s="32"/>
      <c r="V324" s="32"/>
      <c r="W324" s="32"/>
    </row>
    <row r="325" s="1" customFormat="1" spans="2:23">
      <c r="B325" s="119"/>
      <c r="C325" s="119"/>
      <c r="D325" s="1"/>
      <c r="E325" s="1"/>
      <c r="F325" s="1"/>
      <c r="G325" s="1"/>
      <c r="H325" s="1"/>
      <c r="I325" s="1"/>
      <c r="J325" s="1"/>
      <c r="L325" s="17"/>
      <c r="M325" s="17"/>
      <c r="N325" s="17"/>
      <c r="O325" s="17"/>
      <c r="P325" s="17"/>
      <c r="Q325" s="17"/>
      <c r="R325" s="17"/>
      <c r="S325" s="17"/>
      <c r="T325" s="32"/>
      <c r="U325" s="32"/>
      <c r="V325" s="32"/>
      <c r="W325" s="32"/>
    </row>
    <row r="326" s="1" customFormat="1" spans="2:23">
      <c r="B326" s="119"/>
      <c r="C326" s="119"/>
      <c r="D326" s="1"/>
      <c r="E326" s="1"/>
      <c r="F326" s="1"/>
      <c r="G326" s="1"/>
      <c r="H326" s="1"/>
      <c r="I326" s="1"/>
      <c r="J326" s="1"/>
      <c r="L326" s="17"/>
      <c r="M326" s="17"/>
      <c r="N326" s="17"/>
      <c r="O326" s="17"/>
      <c r="P326" s="17"/>
      <c r="Q326" s="17"/>
      <c r="R326" s="17"/>
      <c r="S326" s="17"/>
      <c r="T326" s="32"/>
      <c r="U326" s="32"/>
      <c r="V326" s="32"/>
      <c r="W326" s="32"/>
    </row>
    <row r="327" s="1" customFormat="1" spans="2:23">
      <c r="B327" s="119"/>
      <c r="C327" s="119"/>
      <c r="D327" s="1"/>
      <c r="E327" s="1"/>
      <c r="F327" s="1"/>
      <c r="G327" s="1"/>
      <c r="H327" s="1"/>
      <c r="I327" s="1"/>
      <c r="J327" s="1"/>
      <c r="L327" s="17"/>
      <c r="M327" s="17"/>
      <c r="N327" s="17"/>
      <c r="O327" s="17"/>
      <c r="P327" s="17"/>
      <c r="Q327" s="17"/>
      <c r="R327" s="17"/>
      <c r="S327" s="17"/>
      <c r="T327" s="32"/>
      <c r="U327" s="32"/>
      <c r="V327" s="32"/>
      <c r="W327" s="32"/>
    </row>
    <row r="328" s="1" customFormat="1" spans="2:23">
      <c r="B328" s="119"/>
      <c r="C328" s="119"/>
      <c r="D328" s="1"/>
      <c r="E328" s="1"/>
      <c r="F328" s="1"/>
      <c r="G328" s="1"/>
      <c r="H328" s="1"/>
      <c r="I328" s="1"/>
      <c r="J328" s="1"/>
      <c r="L328" s="17"/>
      <c r="M328" s="17"/>
      <c r="N328" s="17"/>
      <c r="O328" s="17"/>
      <c r="P328" s="17"/>
      <c r="Q328" s="17"/>
      <c r="R328" s="17"/>
      <c r="S328" s="17"/>
      <c r="T328" s="32"/>
      <c r="U328" s="32"/>
      <c r="V328" s="32"/>
      <c r="W328" s="32"/>
    </row>
    <row r="329" s="1" customFormat="1" spans="2:23">
      <c r="B329" s="119"/>
      <c r="C329" s="119"/>
      <c r="D329" s="1"/>
      <c r="E329" s="1"/>
      <c r="F329" s="1"/>
      <c r="G329" s="1"/>
      <c r="H329" s="1"/>
      <c r="I329" s="1"/>
      <c r="J329" s="1"/>
      <c r="L329" s="17"/>
      <c r="M329" s="17"/>
      <c r="N329" s="17"/>
      <c r="O329" s="17"/>
      <c r="P329" s="17"/>
      <c r="Q329" s="17"/>
      <c r="R329" s="17"/>
      <c r="S329" s="17"/>
      <c r="T329" s="32"/>
      <c r="U329" s="32"/>
      <c r="V329" s="32"/>
      <c r="W329" s="32"/>
    </row>
    <row r="330" s="1" customFormat="1" spans="2:23">
      <c r="B330" s="119"/>
      <c r="C330" s="119"/>
      <c r="D330" s="1"/>
      <c r="E330" s="1"/>
      <c r="F330" s="1"/>
      <c r="G330" s="1"/>
      <c r="H330" s="1"/>
      <c r="I330" s="1"/>
      <c r="J330" s="1"/>
      <c r="L330" s="17"/>
      <c r="M330" s="17"/>
      <c r="N330" s="17"/>
      <c r="O330" s="17"/>
      <c r="P330" s="17"/>
      <c r="Q330" s="17"/>
      <c r="R330" s="17"/>
      <c r="S330" s="17"/>
      <c r="T330" s="32"/>
      <c r="U330" s="32"/>
      <c r="V330" s="32"/>
      <c r="W330" s="32"/>
    </row>
    <row r="331" s="1" customFormat="1" spans="2:23">
      <c r="B331" s="119"/>
      <c r="C331" s="119"/>
      <c r="D331" s="1"/>
      <c r="E331" s="1"/>
      <c r="F331" s="1"/>
      <c r="G331" s="1"/>
      <c r="H331" s="1"/>
      <c r="I331" s="1"/>
      <c r="J331" s="1"/>
      <c r="L331" s="17"/>
      <c r="M331" s="17"/>
      <c r="N331" s="17"/>
      <c r="O331" s="17"/>
      <c r="P331" s="17"/>
      <c r="Q331" s="17"/>
      <c r="R331" s="17"/>
      <c r="S331" s="17"/>
      <c r="T331" s="32"/>
      <c r="U331" s="32"/>
      <c r="V331" s="32"/>
      <c r="W331" s="32"/>
    </row>
    <row r="332" s="1" customFormat="1" spans="2:23">
      <c r="B332" s="119"/>
      <c r="C332" s="119"/>
      <c r="D332" s="1"/>
      <c r="E332" s="1"/>
      <c r="F332" s="1"/>
      <c r="G332" s="1"/>
      <c r="H332" s="1"/>
      <c r="I332" s="1"/>
      <c r="J332" s="1"/>
      <c r="L332" s="17"/>
      <c r="M332" s="17"/>
      <c r="N332" s="17"/>
      <c r="O332" s="17"/>
      <c r="P332" s="17"/>
      <c r="Q332" s="17"/>
      <c r="R332" s="17"/>
      <c r="S332" s="17"/>
      <c r="T332" s="32"/>
      <c r="U332" s="32"/>
      <c r="V332" s="32"/>
      <c r="W332" s="32"/>
    </row>
    <row r="333" s="1" customFormat="1" spans="2:23">
      <c r="B333" s="119"/>
      <c r="C333" s="119"/>
      <c r="D333" s="1"/>
      <c r="E333" s="1"/>
      <c r="F333" s="1"/>
      <c r="G333" s="1"/>
      <c r="H333" s="1"/>
      <c r="I333" s="1"/>
      <c r="J333" s="1"/>
      <c r="L333" s="17"/>
      <c r="M333" s="17"/>
      <c r="N333" s="17"/>
      <c r="O333" s="17"/>
      <c r="P333" s="17"/>
      <c r="Q333" s="17"/>
      <c r="R333" s="17"/>
      <c r="S333" s="17"/>
      <c r="T333" s="32"/>
      <c r="U333" s="32"/>
      <c r="V333" s="32"/>
      <c r="W333" s="32"/>
    </row>
    <row r="334" s="1" customFormat="1" spans="2:23">
      <c r="B334" s="119"/>
      <c r="C334" s="119"/>
      <c r="D334" s="1"/>
      <c r="E334" s="1"/>
      <c r="F334" s="1"/>
      <c r="G334" s="1"/>
      <c r="H334" s="1"/>
      <c r="I334" s="1"/>
      <c r="J334" s="1"/>
      <c r="L334" s="17"/>
      <c r="M334" s="17"/>
      <c r="N334" s="17"/>
      <c r="O334" s="17"/>
      <c r="P334" s="17"/>
      <c r="Q334" s="17"/>
      <c r="R334" s="17"/>
      <c r="S334" s="17"/>
      <c r="T334" s="32"/>
      <c r="U334" s="32"/>
      <c r="V334" s="32"/>
      <c r="W334" s="32"/>
    </row>
    <row r="335" s="1" customFormat="1" spans="2:23">
      <c r="B335" s="119"/>
      <c r="C335" s="119"/>
      <c r="D335" s="1"/>
      <c r="E335" s="1"/>
      <c r="F335" s="1"/>
      <c r="G335" s="1"/>
      <c r="H335" s="1"/>
      <c r="I335" s="1"/>
      <c r="J335" s="1"/>
      <c r="L335" s="17"/>
      <c r="M335" s="17"/>
      <c r="N335" s="17"/>
      <c r="O335" s="17"/>
      <c r="P335" s="17"/>
      <c r="Q335" s="17"/>
      <c r="R335" s="17"/>
      <c r="S335" s="17"/>
      <c r="T335" s="32"/>
      <c r="U335" s="32"/>
      <c r="V335" s="32"/>
      <c r="W335" s="32"/>
    </row>
    <row r="336" s="1" customFormat="1" spans="2:23">
      <c r="B336" s="119"/>
      <c r="C336" s="119"/>
      <c r="D336" s="1"/>
      <c r="E336" s="1"/>
      <c r="F336" s="1"/>
      <c r="G336" s="1"/>
      <c r="H336" s="1"/>
      <c r="I336" s="1"/>
      <c r="J336" s="1"/>
      <c r="L336" s="17"/>
      <c r="M336" s="17"/>
      <c r="N336" s="17"/>
      <c r="O336" s="17"/>
      <c r="P336" s="17"/>
      <c r="Q336" s="17"/>
      <c r="R336" s="17"/>
      <c r="S336" s="17"/>
      <c r="T336" s="32"/>
      <c r="U336" s="32"/>
      <c r="V336" s="32"/>
      <c r="W336" s="32"/>
    </row>
    <row r="337" s="1" customFormat="1" spans="2:23">
      <c r="B337" s="119"/>
      <c r="C337" s="119"/>
      <c r="D337" s="1"/>
      <c r="E337" s="1"/>
      <c r="F337" s="1"/>
      <c r="G337" s="1"/>
      <c r="H337" s="1"/>
      <c r="I337" s="1"/>
      <c r="J337" s="1"/>
      <c r="L337" s="17"/>
      <c r="M337" s="17"/>
      <c r="N337" s="17"/>
      <c r="O337" s="17"/>
      <c r="P337" s="17"/>
      <c r="Q337" s="17"/>
      <c r="R337" s="17"/>
      <c r="S337" s="17"/>
      <c r="T337" s="32"/>
      <c r="U337" s="32"/>
      <c r="V337" s="32"/>
      <c r="W337" s="32"/>
    </row>
    <row r="338" s="1" customFormat="1" spans="2:23">
      <c r="B338" s="119"/>
      <c r="C338" s="119"/>
      <c r="D338" s="1"/>
      <c r="E338" s="1"/>
      <c r="F338" s="1"/>
      <c r="G338" s="1"/>
      <c r="H338" s="1"/>
      <c r="I338" s="1"/>
      <c r="J338" s="1"/>
      <c r="L338" s="17"/>
      <c r="M338" s="17"/>
      <c r="N338" s="17"/>
      <c r="O338" s="17"/>
      <c r="P338" s="17"/>
      <c r="Q338" s="17"/>
      <c r="R338" s="17"/>
      <c r="S338" s="17"/>
      <c r="T338" s="32"/>
      <c r="U338" s="32"/>
      <c r="V338" s="32"/>
      <c r="W338" s="32"/>
    </row>
    <row r="339" s="1" customFormat="1" spans="2:23">
      <c r="B339" s="119"/>
      <c r="C339" s="119"/>
      <c r="D339" s="1"/>
      <c r="E339" s="1"/>
      <c r="F339" s="1"/>
      <c r="G339" s="1"/>
      <c r="H339" s="1"/>
      <c r="I339" s="1"/>
      <c r="J339" s="1"/>
      <c r="L339" s="17"/>
      <c r="M339" s="17"/>
      <c r="N339" s="17"/>
      <c r="O339" s="17"/>
      <c r="P339" s="17"/>
      <c r="Q339" s="17"/>
      <c r="R339" s="17"/>
      <c r="S339" s="17"/>
      <c r="T339" s="32"/>
      <c r="U339" s="32"/>
      <c r="V339" s="32"/>
      <c r="W339" s="32"/>
    </row>
    <row r="340" s="1" customFormat="1" spans="2:23">
      <c r="B340" s="119"/>
      <c r="C340" s="119"/>
      <c r="D340" s="1"/>
      <c r="E340" s="1"/>
      <c r="F340" s="1"/>
      <c r="G340" s="1"/>
      <c r="H340" s="1"/>
      <c r="I340" s="1"/>
      <c r="J340" s="1"/>
      <c r="L340" s="17"/>
      <c r="M340" s="17"/>
      <c r="N340" s="17"/>
      <c r="O340" s="17"/>
      <c r="P340" s="17"/>
      <c r="Q340" s="17"/>
      <c r="R340" s="17"/>
      <c r="S340" s="17"/>
      <c r="T340" s="32"/>
      <c r="U340" s="32"/>
      <c r="V340" s="32"/>
      <c r="W340" s="32"/>
    </row>
    <row r="341" s="1" customFormat="1" spans="2:23">
      <c r="B341" s="119"/>
      <c r="C341" s="119"/>
      <c r="D341" s="1"/>
      <c r="E341" s="1"/>
      <c r="F341" s="1"/>
      <c r="G341" s="1"/>
      <c r="H341" s="1"/>
      <c r="I341" s="1"/>
      <c r="J341" s="1"/>
      <c r="L341" s="17"/>
      <c r="M341" s="17"/>
      <c r="N341" s="17"/>
      <c r="O341" s="17"/>
      <c r="P341" s="17"/>
      <c r="Q341" s="17"/>
      <c r="R341" s="17"/>
      <c r="S341" s="17"/>
      <c r="T341" s="32"/>
      <c r="U341" s="32"/>
      <c r="V341" s="32"/>
      <c r="W341" s="32"/>
    </row>
    <row r="342" s="1" customFormat="1" spans="2:23">
      <c r="B342" s="119"/>
      <c r="C342" s="119"/>
      <c r="D342" s="1"/>
      <c r="E342" s="1"/>
      <c r="F342" s="1"/>
      <c r="G342" s="1"/>
      <c r="H342" s="1"/>
      <c r="I342" s="1"/>
      <c r="J342" s="1"/>
      <c r="L342" s="17"/>
      <c r="M342" s="17"/>
      <c r="N342" s="17"/>
      <c r="O342" s="17"/>
      <c r="P342" s="17"/>
      <c r="Q342" s="17"/>
      <c r="R342" s="17"/>
      <c r="S342" s="17"/>
      <c r="T342" s="32"/>
      <c r="U342" s="32"/>
      <c r="V342" s="32"/>
      <c r="W342" s="32"/>
    </row>
    <row r="343" s="1" customFormat="1" spans="2:23">
      <c r="B343" s="119"/>
      <c r="C343" s="119"/>
      <c r="D343" s="1"/>
      <c r="E343" s="1"/>
      <c r="F343" s="1"/>
      <c r="G343" s="1"/>
      <c r="H343" s="1"/>
      <c r="I343" s="1"/>
      <c r="J343" s="1"/>
      <c r="L343" s="17"/>
      <c r="M343" s="17"/>
      <c r="N343" s="17"/>
      <c r="O343" s="17"/>
      <c r="P343" s="17"/>
      <c r="Q343" s="17"/>
      <c r="R343" s="17"/>
      <c r="S343" s="17"/>
      <c r="T343" s="32"/>
      <c r="U343" s="32"/>
      <c r="V343" s="32"/>
      <c r="W343" s="32"/>
    </row>
    <row r="344" s="1" customFormat="1" spans="2:23">
      <c r="B344" s="119"/>
      <c r="C344" s="119"/>
      <c r="D344" s="1"/>
      <c r="E344" s="1"/>
      <c r="F344" s="1"/>
      <c r="G344" s="1"/>
      <c r="H344" s="1"/>
      <c r="I344" s="1"/>
      <c r="J344" s="1"/>
      <c r="L344" s="17"/>
      <c r="M344" s="17"/>
      <c r="N344" s="17"/>
      <c r="O344" s="17"/>
      <c r="P344" s="17"/>
      <c r="Q344" s="17"/>
      <c r="R344" s="17"/>
      <c r="S344" s="17"/>
      <c r="T344" s="32"/>
      <c r="U344" s="32"/>
      <c r="V344" s="32"/>
      <c r="W344" s="32"/>
    </row>
    <row r="345" s="1" customFormat="1" spans="2:23">
      <c r="B345" s="119"/>
      <c r="C345" s="119"/>
      <c r="D345" s="1"/>
      <c r="E345" s="1"/>
      <c r="F345" s="1"/>
      <c r="G345" s="1"/>
      <c r="H345" s="1"/>
      <c r="I345" s="1"/>
      <c r="J345" s="1"/>
      <c r="L345" s="17"/>
      <c r="M345" s="17"/>
      <c r="N345" s="17"/>
      <c r="O345" s="17"/>
      <c r="P345" s="17"/>
      <c r="Q345" s="17"/>
      <c r="R345" s="17"/>
      <c r="S345" s="17"/>
      <c r="T345" s="32"/>
      <c r="U345" s="32"/>
      <c r="V345" s="32"/>
      <c r="W345" s="32"/>
    </row>
    <row r="346" s="1" customFormat="1" spans="2:23">
      <c r="B346" s="119"/>
      <c r="C346" s="119"/>
      <c r="D346" s="1"/>
      <c r="E346" s="1"/>
      <c r="F346" s="1"/>
      <c r="G346" s="1"/>
      <c r="H346" s="1"/>
      <c r="I346" s="1"/>
      <c r="J346" s="1"/>
      <c r="L346" s="17"/>
      <c r="M346" s="17"/>
      <c r="N346" s="17"/>
      <c r="O346" s="17"/>
      <c r="P346" s="17"/>
      <c r="Q346" s="17"/>
      <c r="R346" s="17"/>
      <c r="S346" s="17"/>
      <c r="T346" s="32"/>
      <c r="U346" s="32"/>
      <c r="V346" s="32"/>
      <c r="W346" s="32"/>
    </row>
    <row r="347" s="1" customFormat="1" spans="2:23">
      <c r="B347" s="119"/>
      <c r="C347" s="119"/>
      <c r="D347" s="1"/>
      <c r="E347" s="1"/>
      <c r="F347" s="1"/>
      <c r="G347" s="1"/>
      <c r="H347" s="1"/>
      <c r="I347" s="1"/>
      <c r="J347" s="1"/>
      <c r="L347" s="17"/>
      <c r="M347" s="17"/>
      <c r="N347" s="17"/>
      <c r="O347" s="17"/>
      <c r="P347" s="17"/>
      <c r="Q347" s="17"/>
      <c r="R347" s="17"/>
      <c r="S347" s="17"/>
      <c r="T347" s="32"/>
      <c r="U347" s="32"/>
      <c r="V347" s="32"/>
      <c r="W347" s="32"/>
    </row>
    <row r="348" s="1" customFormat="1" spans="2:23">
      <c r="B348" s="119"/>
      <c r="C348" s="119"/>
      <c r="D348" s="1"/>
      <c r="E348" s="1"/>
      <c r="F348" s="1"/>
      <c r="G348" s="1"/>
      <c r="H348" s="1"/>
      <c r="I348" s="1"/>
      <c r="J348" s="1"/>
      <c r="L348" s="17"/>
      <c r="M348" s="17"/>
      <c r="N348" s="17"/>
      <c r="O348" s="17"/>
      <c r="P348" s="17"/>
      <c r="Q348" s="17"/>
      <c r="R348" s="17"/>
      <c r="S348" s="17"/>
      <c r="T348" s="32"/>
      <c r="U348" s="32"/>
      <c r="V348" s="32"/>
      <c r="W348" s="32"/>
    </row>
    <row r="349" s="1" customFormat="1" spans="2:23">
      <c r="B349" s="119"/>
      <c r="C349" s="119"/>
      <c r="D349" s="1"/>
      <c r="E349" s="1"/>
      <c r="F349" s="1"/>
      <c r="G349" s="1"/>
      <c r="H349" s="1"/>
      <c r="I349" s="1"/>
      <c r="J349" s="1"/>
      <c r="L349" s="17"/>
      <c r="M349" s="17"/>
      <c r="N349" s="17"/>
      <c r="O349" s="17"/>
      <c r="P349" s="17"/>
      <c r="Q349" s="17"/>
      <c r="R349" s="17"/>
      <c r="S349" s="17"/>
      <c r="T349" s="32"/>
      <c r="U349" s="32"/>
      <c r="V349" s="32"/>
      <c r="W349" s="32"/>
    </row>
    <row r="350" s="1" customFormat="1" spans="2:23">
      <c r="B350" s="119"/>
      <c r="C350" s="119"/>
      <c r="D350" s="1"/>
      <c r="E350" s="1"/>
      <c r="F350" s="1"/>
      <c r="G350" s="1"/>
      <c r="H350" s="1"/>
      <c r="I350" s="1"/>
      <c r="J350" s="1"/>
      <c r="L350" s="17"/>
      <c r="M350" s="17"/>
      <c r="N350" s="17"/>
      <c r="O350" s="17"/>
      <c r="P350" s="17"/>
      <c r="Q350" s="17"/>
      <c r="R350" s="17"/>
      <c r="S350" s="17"/>
      <c r="T350" s="32"/>
      <c r="U350" s="32"/>
      <c r="V350" s="32"/>
      <c r="W350" s="32"/>
    </row>
    <row r="351" s="1" customFormat="1" spans="2:23">
      <c r="B351" s="119"/>
      <c r="C351" s="119"/>
      <c r="D351" s="1"/>
      <c r="E351" s="1"/>
      <c r="F351" s="1"/>
      <c r="G351" s="1"/>
      <c r="H351" s="1"/>
      <c r="I351" s="1"/>
      <c r="J351" s="1"/>
      <c r="L351" s="17"/>
      <c r="M351" s="17"/>
      <c r="N351" s="17"/>
      <c r="O351" s="17"/>
      <c r="P351" s="17"/>
      <c r="Q351" s="17"/>
      <c r="R351" s="17"/>
      <c r="S351" s="17"/>
      <c r="T351" s="32"/>
      <c r="U351" s="32"/>
      <c r="V351" s="32"/>
      <c r="W351" s="32"/>
    </row>
    <row r="352" s="1" customFormat="1" spans="2:23">
      <c r="B352" s="119"/>
      <c r="C352" s="119"/>
      <c r="D352" s="1"/>
      <c r="E352" s="1"/>
      <c r="F352" s="1"/>
      <c r="G352" s="1"/>
      <c r="H352" s="1"/>
      <c r="I352" s="1"/>
      <c r="J352" s="1"/>
      <c r="L352" s="17"/>
      <c r="M352" s="17"/>
      <c r="N352" s="17"/>
      <c r="O352" s="17"/>
      <c r="P352" s="17"/>
      <c r="Q352" s="17"/>
      <c r="R352" s="17"/>
      <c r="S352" s="17"/>
      <c r="T352" s="32"/>
      <c r="U352" s="32"/>
      <c r="V352" s="32"/>
      <c r="W352" s="32"/>
    </row>
    <row r="353" s="1" customFormat="1" spans="2:23">
      <c r="B353" s="119"/>
      <c r="C353" s="119"/>
      <c r="D353" s="1"/>
      <c r="E353" s="1"/>
      <c r="F353" s="1"/>
      <c r="G353" s="1"/>
      <c r="H353" s="1"/>
      <c r="I353" s="1"/>
      <c r="J353" s="1"/>
      <c r="L353" s="17"/>
      <c r="M353" s="17"/>
      <c r="N353" s="17"/>
      <c r="O353" s="17"/>
      <c r="P353" s="17"/>
      <c r="Q353" s="17"/>
      <c r="R353" s="17"/>
      <c r="S353" s="17"/>
      <c r="T353" s="32"/>
      <c r="U353" s="32"/>
      <c r="V353" s="32"/>
      <c r="W353" s="32"/>
    </row>
    <row r="354" s="1" customFormat="1" spans="2:23">
      <c r="B354" s="119"/>
      <c r="C354" s="119"/>
      <c r="D354" s="1"/>
      <c r="E354" s="1"/>
      <c r="F354" s="1"/>
      <c r="G354" s="1"/>
      <c r="H354" s="1"/>
      <c r="I354" s="1"/>
      <c r="J354" s="1"/>
      <c r="L354" s="17"/>
      <c r="M354" s="17"/>
      <c r="N354" s="17"/>
      <c r="O354" s="17"/>
      <c r="P354" s="17"/>
      <c r="Q354" s="17"/>
      <c r="R354" s="17"/>
      <c r="S354" s="17"/>
      <c r="T354" s="32"/>
      <c r="U354" s="32"/>
      <c r="V354" s="32"/>
      <c r="W354" s="32"/>
    </row>
    <row r="355" s="1" customFormat="1" spans="2:23">
      <c r="B355" s="119"/>
      <c r="C355" s="119"/>
      <c r="D355" s="1"/>
      <c r="E355" s="1"/>
      <c r="F355" s="1"/>
      <c r="G355" s="1"/>
      <c r="H355" s="1"/>
      <c r="I355" s="1"/>
      <c r="J355" s="1"/>
      <c r="L355" s="17"/>
      <c r="M355" s="17"/>
      <c r="N355" s="17"/>
      <c r="O355" s="17"/>
      <c r="P355" s="17"/>
      <c r="Q355" s="17"/>
      <c r="R355" s="17"/>
      <c r="S355" s="17"/>
      <c r="T355" s="32"/>
      <c r="U355" s="32"/>
      <c r="V355" s="32"/>
      <c r="W355" s="32"/>
    </row>
    <row r="356" s="1" customFormat="1" spans="2:23">
      <c r="B356" s="119"/>
      <c r="C356" s="119"/>
      <c r="D356" s="1"/>
      <c r="E356" s="1"/>
      <c r="F356" s="1"/>
      <c r="G356" s="1"/>
      <c r="H356" s="1"/>
      <c r="I356" s="1"/>
      <c r="J356" s="1"/>
      <c r="L356" s="17"/>
      <c r="M356" s="17"/>
      <c r="N356" s="17"/>
      <c r="O356" s="17"/>
      <c r="P356" s="17"/>
      <c r="Q356" s="17"/>
      <c r="R356" s="17"/>
      <c r="S356" s="17"/>
      <c r="T356" s="32"/>
      <c r="U356" s="32"/>
      <c r="V356" s="32"/>
      <c r="W356" s="32"/>
    </row>
    <row r="357" s="1" customFormat="1" spans="2:23">
      <c r="B357" s="119"/>
      <c r="C357" s="119"/>
      <c r="D357" s="1"/>
      <c r="E357" s="1"/>
      <c r="F357" s="1"/>
      <c r="G357" s="1"/>
      <c r="H357" s="1"/>
      <c r="I357" s="1"/>
      <c r="J357" s="1"/>
      <c r="L357" s="17"/>
      <c r="M357" s="17"/>
      <c r="N357" s="17"/>
      <c r="O357" s="17"/>
      <c r="P357" s="17"/>
      <c r="Q357" s="17"/>
      <c r="R357" s="17"/>
      <c r="S357" s="17"/>
      <c r="T357" s="32"/>
      <c r="U357" s="32"/>
      <c r="V357" s="32"/>
      <c r="W357" s="32"/>
    </row>
    <row r="358" s="1" customFormat="1" spans="2:23">
      <c r="B358" s="119"/>
      <c r="C358" s="119"/>
      <c r="D358" s="1"/>
      <c r="E358" s="1"/>
      <c r="F358" s="1"/>
      <c r="G358" s="1"/>
      <c r="H358" s="1"/>
      <c r="I358" s="1"/>
      <c r="J358" s="1"/>
      <c r="L358" s="17"/>
      <c r="M358" s="17"/>
      <c r="N358" s="17"/>
      <c r="O358" s="17"/>
      <c r="P358" s="17"/>
      <c r="Q358" s="17"/>
      <c r="R358" s="17"/>
      <c r="S358" s="17"/>
      <c r="T358" s="32"/>
      <c r="U358" s="32"/>
      <c r="V358" s="32"/>
      <c r="W358" s="32"/>
    </row>
    <row r="359" s="1" customFormat="1" spans="2:23">
      <c r="B359" s="119"/>
      <c r="C359" s="119"/>
      <c r="D359" s="1"/>
      <c r="E359" s="1"/>
      <c r="F359" s="1"/>
      <c r="G359" s="1"/>
      <c r="H359" s="1"/>
      <c r="I359" s="1"/>
      <c r="J359" s="1"/>
      <c r="L359" s="17"/>
      <c r="M359" s="17"/>
      <c r="N359" s="17"/>
      <c r="O359" s="17"/>
      <c r="P359" s="17"/>
      <c r="Q359" s="17"/>
      <c r="R359" s="17"/>
      <c r="S359" s="17"/>
      <c r="T359" s="32"/>
      <c r="U359" s="32"/>
      <c r="V359" s="32"/>
      <c r="W359" s="32"/>
    </row>
    <row r="360" s="1" customFormat="1" spans="2:23">
      <c r="B360" s="119"/>
      <c r="C360" s="119"/>
      <c r="D360" s="1"/>
      <c r="E360" s="1"/>
      <c r="F360" s="1"/>
      <c r="G360" s="1"/>
      <c r="H360" s="1"/>
      <c r="I360" s="1"/>
      <c r="J360" s="1"/>
      <c r="L360" s="17"/>
      <c r="M360" s="17"/>
      <c r="N360" s="17"/>
      <c r="O360" s="17"/>
      <c r="P360" s="17"/>
      <c r="Q360" s="17"/>
      <c r="R360" s="17"/>
      <c r="S360" s="17"/>
      <c r="T360" s="32"/>
      <c r="U360" s="32"/>
      <c r="V360" s="32"/>
      <c r="W360" s="32"/>
    </row>
    <row r="361" s="1" customFormat="1" spans="2:23">
      <c r="B361" s="119"/>
      <c r="C361" s="119"/>
      <c r="D361" s="1"/>
      <c r="E361" s="1"/>
      <c r="F361" s="1"/>
      <c r="G361" s="1"/>
      <c r="H361" s="1"/>
      <c r="I361" s="1"/>
      <c r="J361" s="1"/>
      <c r="L361" s="17"/>
      <c r="M361" s="17"/>
      <c r="N361" s="17"/>
      <c r="O361" s="17"/>
      <c r="P361" s="17"/>
      <c r="Q361" s="17"/>
      <c r="R361" s="17"/>
      <c r="S361" s="17"/>
      <c r="T361" s="32"/>
      <c r="U361" s="32"/>
      <c r="V361" s="32"/>
      <c r="W361" s="32"/>
    </row>
    <row r="362" s="1" customFormat="1" spans="2:23">
      <c r="B362" s="119"/>
      <c r="C362" s="119"/>
      <c r="D362" s="1"/>
      <c r="E362" s="1"/>
      <c r="F362" s="1"/>
      <c r="G362" s="1"/>
      <c r="H362" s="1"/>
      <c r="I362" s="1"/>
      <c r="J362" s="1"/>
      <c r="L362" s="17"/>
      <c r="M362" s="17"/>
      <c r="N362" s="17"/>
      <c r="O362" s="17"/>
      <c r="P362" s="17"/>
      <c r="Q362" s="17"/>
      <c r="R362" s="17"/>
      <c r="S362" s="17"/>
      <c r="T362" s="32"/>
      <c r="U362" s="32"/>
      <c r="V362" s="32"/>
      <c r="W362" s="32"/>
    </row>
    <row r="363" s="1" customFormat="1" spans="2:23">
      <c r="B363" s="119"/>
      <c r="C363" s="119"/>
      <c r="D363" s="1"/>
      <c r="E363" s="1"/>
      <c r="F363" s="1"/>
      <c r="G363" s="1"/>
      <c r="H363" s="1"/>
      <c r="I363" s="1"/>
      <c r="J363" s="1"/>
      <c r="L363" s="17"/>
      <c r="M363" s="17"/>
      <c r="N363" s="17"/>
      <c r="O363" s="17"/>
      <c r="P363" s="17"/>
      <c r="Q363" s="17"/>
      <c r="R363" s="17"/>
      <c r="S363" s="17"/>
      <c r="T363" s="32"/>
      <c r="U363" s="32"/>
      <c r="V363" s="32"/>
      <c r="W363" s="32"/>
    </row>
    <row r="364" s="1" customFormat="1" spans="2:23">
      <c r="B364" s="119"/>
      <c r="C364" s="119"/>
      <c r="D364" s="1"/>
      <c r="E364" s="1"/>
      <c r="F364" s="1"/>
      <c r="G364" s="1"/>
      <c r="H364" s="1"/>
      <c r="I364" s="1"/>
      <c r="J364" s="1"/>
      <c r="L364" s="17"/>
      <c r="M364" s="17"/>
      <c r="N364" s="17"/>
      <c r="O364" s="17"/>
      <c r="P364" s="17"/>
      <c r="Q364" s="17"/>
      <c r="R364" s="17"/>
      <c r="S364" s="17"/>
      <c r="T364" s="32"/>
      <c r="U364" s="32"/>
      <c r="V364" s="32"/>
      <c r="W364" s="32"/>
    </row>
    <row r="365" s="1" customFormat="1" spans="2:23">
      <c r="B365" s="119"/>
      <c r="C365" s="119"/>
      <c r="D365" s="1"/>
      <c r="E365" s="1"/>
      <c r="F365" s="1"/>
      <c r="G365" s="1"/>
      <c r="H365" s="1"/>
      <c r="I365" s="1"/>
      <c r="J365" s="1"/>
      <c r="L365" s="17"/>
      <c r="M365" s="17"/>
      <c r="N365" s="17"/>
      <c r="O365" s="17"/>
      <c r="P365" s="17"/>
      <c r="Q365" s="17"/>
      <c r="R365" s="17"/>
      <c r="S365" s="17"/>
      <c r="T365" s="32"/>
      <c r="U365" s="32"/>
      <c r="V365" s="32"/>
      <c r="W365" s="32"/>
    </row>
    <row r="366" s="1" customFormat="1" spans="2:23">
      <c r="B366" s="119"/>
      <c r="C366" s="119"/>
      <c r="D366" s="1"/>
      <c r="E366" s="1"/>
      <c r="F366" s="1"/>
      <c r="G366" s="1"/>
      <c r="H366" s="1"/>
      <c r="I366" s="1"/>
      <c r="J366" s="1"/>
      <c r="L366" s="17"/>
      <c r="M366" s="17"/>
      <c r="N366" s="17"/>
      <c r="O366" s="17"/>
      <c r="P366" s="17"/>
      <c r="Q366" s="17"/>
      <c r="R366" s="17"/>
      <c r="S366" s="17"/>
      <c r="T366" s="32"/>
      <c r="U366" s="32"/>
      <c r="V366" s="32"/>
      <c r="W366" s="32"/>
    </row>
    <row r="367" s="1" customFormat="1" spans="2:23">
      <c r="B367" s="119"/>
      <c r="C367" s="119"/>
      <c r="D367" s="1"/>
      <c r="E367" s="1"/>
      <c r="F367" s="1"/>
      <c r="G367" s="1"/>
      <c r="H367" s="1"/>
      <c r="I367" s="1"/>
      <c r="J367" s="1"/>
      <c r="L367" s="17"/>
      <c r="M367" s="17"/>
      <c r="N367" s="17"/>
      <c r="O367" s="17"/>
      <c r="P367" s="17"/>
      <c r="Q367" s="17"/>
      <c r="R367" s="17"/>
      <c r="S367" s="17"/>
      <c r="T367" s="32"/>
      <c r="U367" s="32"/>
      <c r="V367" s="32"/>
      <c r="W367" s="32"/>
    </row>
    <row r="368" s="1" customFormat="1" spans="2:23">
      <c r="B368" s="119"/>
      <c r="C368" s="119"/>
      <c r="D368" s="1"/>
      <c r="E368" s="1"/>
      <c r="F368" s="1"/>
      <c r="G368" s="1"/>
      <c r="H368" s="1"/>
      <c r="I368" s="1"/>
      <c r="J368" s="1"/>
      <c r="L368" s="17"/>
      <c r="M368" s="17"/>
      <c r="N368" s="17"/>
      <c r="O368" s="17"/>
      <c r="P368" s="17"/>
      <c r="Q368" s="17"/>
      <c r="R368" s="17"/>
      <c r="S368" s="17"/>
      <c r="T368" s="32"/>
      <c r="U368" s="32"/>
      <c r="V368" s="32"/>
      <c r="W368" s="32"/>
    </row>
    <row r="369" s="1" customFormat="1" spans="2:23">
      <c r="B369" s="119"/>
      <c r="C369" s="119"/>
      <c r="D369" s="1"/>
      <c r="E369" s="1"/>
      <c r="F369" s="1"/>
      <c r="G369" s="1"/>
      <c r="H369" s="1"/>
      <c r="I369" s="1"/>
      <c r="J369" s="1"/>
      <c r="L369" s="17"/>
      <c r="M369" s="17"/>
      <c r="N369" s="17"/>
      <c r="O369" s="17"/>
      <c r="P369" s="17"/>
      <c r="Q369" s="17"/>
      <c r="R369" s="17"/>
      <c r="S369" s="17"/>
      <c r="T369" s="32"/>
      <c r="U369" s="32"/>
      <c r="V369" s="32"/>
      <c r="W369" s="32"/>
    </row>
    <row r="370" s="1" customFormat="1" spans="2:23">
      <c r="B370" s="119"/>
      <c r="C370" s="119"/>
      <c r="D370" s="1"/>
      <c r="E370" s="1"/>
      <c r="F370" s="1"/>
      <c r="G370" s="1"/>
      <c r="H370" s="1"/>
      <c r="I370" s="1"/>
      <c r="J370" s="1"/>
      <c r="L370" s="17"/>
      <c r="M370" s="17"/>
      <c r="N370" s="17"/>
      <c r="O370" s="17"/>
      <c r="P370" s="17"/>
      <c r="Q370" s="17"/>
      <c r="R370" s="17"/>
      <c r="S370" s="17"/>
      <c r="T370" s="32"/>
      <c r="U370" s="32"/>
      <c r="V370" s="32"/>
      <c r="W370" s="32"/>
    </row>
    <row r="371" s="1" customFormat="1" spans="2:23">
      <c r="B371" s="119"/>
      <c r="C371" s="119"/>
      <c r="D371" s="1"/>
      <c r="E371" s="1"/>
      <c r="F371" s="1"/>
      <c r="G371" s="1"/>
      <c r="H371" s="1"/>
      <c r="I371" s="1"/>
      <c r="J371" s="1"/>
      <c r="L371" s="17"/>
      <c r="M371" s="17"/>
      <c r="N371" s="17"/>
      <c r="O371" s="17"/>
      <c r="P371" s="17"/>
      <c r="Q371" s="17"/>
      <c r="R371" s="17"/>
      <c r="S371" s="17"/>
      <c r="T371" s="32"/>
      <c r="U371" s="32"/>
      <c r="V371" s="32"/>
      <c r="W371" s="32"/>
    </row>
    <row r="372" s="1" customFormat="1" spans="2:23">
      <c r="B372" s="119"/>
      <c r="C372" s="119"/>
      <c r="D372" s="1"/>
      <c r="E372" s="1"/>
      <c r="F372" s="1"/>
      <c r="G372" s="1"/>
      <c r="H372" s="1"/>
      <c r="I372" s="1"/>
      <c r="J372" s="1"/>
      <c r="L372" s="17"/>
      <c r="M372" s="17"/>
      <c r="N372" s="17"/>
      <c r="O372" s="17"/>
      <c r="P372" s="17"/>
      <c r="Q372" s="17"/>
      <c r="R372" s="17"/>
      <c r="S372" s="17"/>
      <c r="T372" s="32"/>
      <c r="U372" s="32"/>
      <c r="V372" s="32"/>
      <c r="W372" s="32"/>
    </row>
    <row r="373" s="1" customFormat="1" spans="2:23">
      <c r="B373" s="119"/>
      <c r="C373" s="119"/>
      <c r="D373" s="1"/>
      <c r="E373" s="1"/>
      <c r="F373" s="1"/>
      <c r="G373" s="1"/>
      <c r="H373" s="1"/>
      <c r="I373" s="1"/>
      <c r="J373" s="1"/>
      <c r="L373" s="17"/>
      <c r="M373" s="17"/>
      <c r="N373" s="17"/>
      <c r="O373" s="17"/>
      <c r="P373" s="17"/>
      <c r="Q373" s="17"/>
      <c r="R373" s="17"/>
      <c r="S373" s="17"/>
      <c r="T373" s="32"/>
      <c r="U373" s="32"/>
      <c r="V373" s="32"/>
      <c r="W373" s="32"/>
    </row>
    <row r="374" s="1" customFormat="1" spans="2:23">
      <c r="B374" s="119"/>
      <c r="C374" s="119"/>
      <c r="D374" s="1"/>
      <c r="E374" s="1"/>
      <c r="F374" s="1"/>
      <c r="G374" s="1"/>
      <c r="H374" s="1"/>
      <c r="I374" s="1"/>
      <c r="J374" s="1"/>
      <c r="L374" s="17"/>
      <c r="M374" s="17"/>
      <c r="N374" s="17"/>
      <c r="O374" s="17"/>
      <c r="P374" s="17"/>
      <c r="Q374" s="17"/>
      <c r="R374" s="17"/>
      <c r="S374" s="17"/>
      <c r="T374" s="32"/>
      <c r="U374" s="32"/>
      <c r="V374" s="32"/>
      <c r="W374" s="32"/>
    </row>
    <row r="375" s="1" customFormat="1" spans="2:23">
      <c r="B375" s="119"/>
      <c r="C375" s="119"/>
      <c r="D375" s="1"/>
      <c r="E375" s="1"/>
      <c r="F375" s="1"/>
      <c r="G375" s="1"/>
      <c r="H375" s="1"/>
      <c r="I375" s="1"/>
      <c r="J375" s="1"/>
      <c r="L375" s="17"/>
      <c r="M375" s="17"/>
      <c r="N375" s="17"/>
      <c r="O375" s="17"/>
      <c r="P375" s="17"/>
      <c r="Q375" s="17"/>
      <c r="R375" s="17"/>
      <c r="S375" s="17"/>
      <c r="T375" s="32"/>
      <c r="U375" s="32"/>
      <c r="V375" s="32"/>
      <c r="W375" s="32"/>
    </row>
    <row r="376" s="1" customFormat="1" spans="2:23">
      <c r="B376" s="119"/>
      <c r="C376" s="119"/>
      <c r="D376" s="1"/>
      <c r="E376" s="1"/>
      <c r="F376" s="1"/>
      <c r="G376" s="1"/>
      <c r="H376" s="1"/>
      <c r="I376" s="1"/>
      <c r="J376" s="1"/>
      <c r="L376" s="17"/>
      <c r="M376" s="17"/>
      <c r="N376" s="17"/>
      <c r="O376" s="17"/>
      <c r="P376" s="17"/>
      <c r="Q376" s="17"/>
      <c r="R376" s="17"/>
      <c r="S376" s="17"/>
      <c r="T376" s="32"/>
      <c r="U376" s="32"/>
      <c r="V376" s="32"/>
      <c r="W376" s="32"/>
    </row>
    <row r="377" s="1" customFormat="1" spans="2:23">
      <c r="B377" s="119"/>
      <c r="C377" s="119"/>
      <c r="D377" s="1"/>
      <c r="E377" s="1"/>
      <c r="F377" s="1"/>
      <c r="G377" s="1"/>
      <c r="H377" s="1"/>
      <c r="I377" s="1"/>
      <c r="J377" s="1"/>
      <c r="L377" s="17"/>
      <c r="M377" s="17"/>
      <c r="N377" s="17"/>
      <c r="O377" s="17"/>
      <c r="P377" s="17"/>
      <c r="Q377" s="17"/>
      <c r="R377" s="17"/>
      <c r="S377" s="17"/>
      <c r="T377" s="32"/>
      <c r="U377" s="32"/>
      <c r="V377" s="32"/>
      <c r="W377" s="32"/>
    </row>
    <row r="378" s="1" customFormat="1" spans="2:23">
      <c r="B378" s="119"/>
      <c r="C378" s="119"/>
      <c r="D378" s="1"/>
      <c r="E378" s="1"/>
      <c r="F378" s="1"/>
      <c r="G378" s="1"/>
      <c r="H378" s="1"/>
      <c r="I378" s="1"/>
      <c r="J378" s="1"/>
      <c r="L378" s="17"/>
      <c r="M378" s="17"/>
      <c r="N378" s="17"/>
      <c r="O378" s="17"/>
      <c r="P378" s="17"/>
      <c r="Q378" s="17"/>
      <c r="R378" s="17"/>
      <c r="S378" s="17"/>
      <c r="T378" s="32"/>
      <c r="U378" s="32"/>
      <c r="V378" s="32"/>
      <c r="W378" s="32"/>
    </row>
    <row r="379" s="1" customFormat="1" spans="2:23">
      <c r="B379" s="119"/>
      <c r="C379" s="119"/>
      <c r="D379" s="1"/>
      <c r="E379" s="1"/>
      <c r="F379" s="1"/>
      <c r="G379" s="1"/>
      <c r="H379" s="1"/>
      <c r="I379" s="1"/>
      <c r="J379" s="1"/>
      <c r="L379" s="17"/>
      <c r="M379" s="17"/>
      <c r="N379" s="17"/>
      <c r="O379" s="17"/>
      <c r="P379" s="17"/>
      <c r="Q379" s="17"/>
      <c r="R379" s="17"/>
      <c r="S379" s="17"/>
      <c r="T379" s="32"/>
      <c r="U379" s="32"/>
      <c r="V379" s="32"/>
      <c r="W379" s="32"/>
    </row>
    <row r="380" s="1" customFormat="1" spans="2:23">
      <c r="B380" s="119"/>
      <c r="C380" s="119"/>
      <c r="D380" s="1"/>
      <c r="E380" s="1"/>
      <c r="F380" s="1"/>
      <c r="G380" s="1"/>
      <c r="H380" s="1"/>
      <c r="I380" s="1"/>
      <c r="J380" s="1"/>
      <c r="L380" s="17"/>
      <c r="M380" s="17"/>
      <c r="N380" s="17"/>
      <c r="O380" s="17"/>
      <c r="P380" s="17"/>
      <c r="Q380" s="17"/>
      <c r="R380" s="17"/>
      <c r="S380" s="17"/>
      <c r="T380" s="32"/>
      <c r="U380" s="32"/>
      <c r="V380" s="32"/>
      <c r="W380" s="32"/>
    </row>
    <row r="381" s="1" customFormat="1" spans="2:23">
      <c r="B381" s="119"/>
      <c r="C381" s="119"/>
      <c r="D381" s="1"/>
      <c r="E381" s="1"/>
      <c r="F381" s="1"/>
      <c r="G381" s="1"/>
      <c r="H381" s="1"/>
      <c r="I381" s="1"/>
      <c r="J381" s="1"/>
      <c r="L381" s="17"/>
      <c r="M381" s="17"/>
      <c r="N381" s="17"/>
      <c r="O381" s="17"/>
      <c r="P381" s="17"/>
      <c r="Q381" s="17"/>
      <c r="R381" s="17"/>
      <c r="S381" s="17"/>
      <c r="T381" s="32"/>
      <c r="U381" s="32"/>
      <c r="V381" s="32"/>
      <c r="W381" s="32"/>
    </row>
    <row r="382" s="1" customFormat="1" spans="2:23">
      <c r="B382" s="119"/>
      <c r="C382" s="119"/>
      <c r="D382" s="1"/>
      <c r="E382" s="1"/>
      <c r="F382" s="1"/>
      <c r="G382" s="1"/>
      <c r="H382" s="1"/>
      <c r="I382" s="1"/>
      <c r="J382" s="1"/>
      <c r="L382" s="17"/>
      <c r="M382" s="17"/>
      <c r="N382" s="17"/>
      <c r="O382" s="17"/>
      <c r="P382" s="17"/>
      <c r="Q382" s="17"/>
      <c r="R382" s="17"/>
      <c r="S382" s="17"/>
      <c r="T382" s="32"/>
      <c r="U382" s="32"/>
      <c r="V382" s="32"/>
      <c r="W382" s="32"/>
    </row>
    <row r="383" s="1" customFormat="1" spans="2:23">
      <c r="B383" s="119"/>
      <c r="C383" s="119"/>
      <c r="D383" s="1"/>
      <c r="E383" s="1"/>
      <c r="F383" s="1"/>
      <c r="G383" s="1"/>
      <c r="H383" s="1"/>
      <c r="I383" s="1"/>
      <c r="J383" s="1"/>
      <c r="L383" s="17"/>
      <c r="M383" s="17"/>
      <c r="N383" s="17"/>
      <c r="O383" s="17"/>
      <c r="P383" s="17"/>
      <c r="Q383" s="17"/>
      <c r="R383" s="17"/>
      <c r="S383" s="17"/>
      <c r="T383" s="32"/>
      <c r="U383" s="32"/>
      <c r="V383" s="32"/>
      <c r="W383" s="32"/>
    </row>
    <row r="384" s="1" customFormat="1" spans="2:23">
      <c r="B384" s="119"/>
      <c r="C384" s="119"/>
      <c r="D384" s="1"/>
      <c r="E384" s="1"/>
      <c r="F384" s="1"/>
      <c r="G384" s="1"/>
      <c r="H384" s="1"/>
      <c r="I384" s="1"/>
      <c r="J384" s="1"/>
      <c r="L384" s="17"/>
      <c r="M384" s="17"/>
      <c r="N384" s="17"/>
      <c r="O384" s="17"/>
      <c r="P384" s="17"/>
      <c r="Q384" s="17"/>
      <c r="R384" s="17"/>
      <c r="S384" s="17"/>
      <c r="T384" s="32"/>
      <c r="U384" s="32"/>
      <c r="V384" s="32"/>
      <c r="W384" s="32"/>
    </row>
    <row r="385" s="1" customFormat="1" spans="2:23">
      <c r="B385" s="119"/>
      <c r="C385" s="119"/>
      <c r="D385" s="1"/>
      <c r="E385" s="1"/>
      <c r="F385" s="1"/>
      <c r="G385" s="1"/>
      <c r="H385" s="1"/>
      <c r="I385" s="1"/>
      <c r="J385" s="1"/>
      <c r="L385" s="17"/>
      <c r="M385" s="17"/>
      <c r="N385" s="17"/>
      <c r="O385" s="17"/>
      <c r="P385" s="17"/>
      <c r="Q385" s="17"/>
      <c r="R385" s="17"/>
      <c r="S385" s="17"/>
      <c r="T385" s="32"/>
      <c r="U385" s="32"/>
      <c r="V385" s="32"/>
      <c r="W385" s="32"/>
    </row>
    <row r="386" s="1" customFormat="1" spans="2:23">
      <c r="B386" s="119"/>
      <c r="C386" s="119"/>
      <c r="D386" s="1"/>
      <c r="E386" s="1"/>
      <c r="F386" s="1"/>
      <c r="G386" s="1"/>
      <c r="H386" s="1"/>
      <c r="I386" s="1"/>
      <c r="J386" s="1"/>
      <c r="L386" s="17"/>
      <c r="M386" s="17"/>
      <c r="N386" s="17"/>
      <c r="O386" s="17"/>
      <c r="P386" s="17"/>
      <c r="Q386" s="17"/>
      <c r="R386" s="17"/>
      <c r="S386" s="17"/>
      <c r="T386" s="32"/>
      <c r="U386" s="32"/>
      <c r="V386" s="32"/>
      <c r="W386" s="32"/>
    </row>
    <row r="387" s="1" customFormat="1" spans="2:23">
      <c r="B387" s="119"/>
      <c r="C387" s="119"/>
      <c r="D387" s="1"/>
      <c r="E387" s="1"/>
      <c r="F387" s="1"/>
      <c r="G387" s="1"/>
      <c r="H387" s="1"/>
      <c r="I387" s="1"/>
      <c r="J387" s="1"/>
      <c r="L387" s="17"/>
      <c r="M387" s="17"/>
      <c r="N387" s="17"/>
      <c r="O387" s="17"/>
      <c r="P387" s="17"/>
      <c r="Q387" s="17"/>
      <c r="R387" s="17"/>
      <c r="S387" s="17"/>
      <c r="T387" s="32"/>
      <c r="U387" s="32"/>
      <c r="V387" s="32"/>
      <c r="W387" s="32"/>
    </row>
    <row r="388" s="1" customFormat="1" spans="2:23">
      <c r="B388" s="119"/>
      <c r="C388" s="119"/>
      <c r="D388" s="1"/>
      <c r="E388" s="1"/>
      <c r="F388" s="1"/>
      <c r="G388" s="1"/>
      <c r="H388" s="1"/>
      <c r="I388" s="1"/>
      <c r="J388" s="1"/>
      <c r="L388" s="17"/>
      <c r="M388" s="17"/>
      <c r="N388" s="17"/>
      <c r="O388" s="17"/>
      <c r="P388" s="17"/>
      <c r="Q388" s="17"/>
      <c r="R388" s="17"/>
      <c r="S388" s="17"/>
      <c r="T388" s="32"/>
      <c r="U388" s="32"/>
      <c r="V388" s="32"/>
      <c r="W388" s="32"/>
    </row>
    <row r="389" s="1" customFormat="1" spans="2:23">
      <c r="B389" s="119"/>
      <c r="C389" s="119"/>
      <c r="D389" s="1"/>
      <c r="E389" s="1"/>
      <c r="F389" s="1"/>
      <c r="G389" s="1"/>
      <c r="H389" s="1"/>
      <c r="I389" s="1"/>
      <c r="J389" s="1"/>
      <c r="L389" s="17"/>
      <c r="M389" s="17"/>
      <c r="N389" s="17"/>
      <c r="O389" s="17"/>
      <c r="P389" s="17"/>
      <c r="Q389" s="17"/>
      <c r="R389" s="17"/>
      <c r="S389" s="17"/>
      <c r="T389" s="32"/>
      <c r="U389" s="32"/>
      <c r="V389" s="32"/>
      <c r="W389" s="32"/>
    </row>
    <row r="390" s="1" customFormat="1" spans="2:23">
      <c r="B390" s="119"/>
      <c r="C390" s="119"/>
      <c r="D390" s="1"/>
      <c r="E390" s="1"/>
      <c r="F390" s="1"/>
      <c r="G390" s="1"/>
      <c r="H390" s="1"/>
      <c r="I390" s="1"/>
      <c r="J390" s="1"/>
      <c r="L390" s="17"/>
      <c r="M390" s="17"/>
      <c r="N390" s="17"/>
      <c r="O390" s="17"/>
      <c r="P390" s="17"/>
      <c r="Q390" s="17"/>
      <c r="R390" s="17"/>
      <c r="S390" s="17"/>
      <c r="T390" s="32"/>
      <c r="U390" s="32"/>
      <c r="V390" s="32"/>
      <c r="W390" s="32"/>
    </row>
    <row r="391" s="1" customFormat="1" spans="2:23">
      <c r="B391" s="119"/>
      <c r="C391" s="119"/>
      <c r="D391" s="1"/>
      <c r="E391" s="1"/>
      <c r="F391" s="1"/>
      <c r="G391" s="1"/>
      <c r="H391" s="1"/>
      <c r="I391" s="1"/>
      <c r="J391" s="1"/>
      <c r="L391" s="17"/>
      <c r="M391" s="17"/>
      <c r="N391" s="17"/>
      <c r="O391" s="17"/>
      <c r="P391" s="17"/>
      <c r="Q391" s="17"/>
      <c r="R391" s="17"/>
      <c r="S391" s="17"/>
      <c r="T391" s="32"/>
      <c r="U391" s="32"/>
      <c r="V391" s="32"/>
      <c r="W391" s="32"/>
    </row>
    <row r="392" s="1" customFormat="1" spans="2:23">
      <c r="B392" s="119"/>
      <c r="C392" s="119"/>
      <c r="D392" s="1"/>
      <c r="E392" s="1"/>
      <c r="F392" s="1"/>
      <c r="G392" s="1"/>
      <c r="H392" s="1"/>
      <c r="I392" s="1"/>
      <c r="J392" s="1"/>
      <c r="L392" s="17"/>
      <c r="M392" s="17"/>
      <c r="N392" s="17"/>
      <c r="O392" s="17"/>
      <c r="P392" s="17"/>
      <c r="Q392" s="17"/>
      <c r="R392" s="17"/>
      <c r="S392" s="17"/>
      <c r="T392" s="32"/>
      <c r="U392" s="32"/>
      <c r="V392" s="32"/>
      <c r="W392" s="32"/>
    </row>
    <row r="393" s="1" customFormat="1" spans="2:23">
      <c r="B393" s="119"/>
      <c r="C393" s="119"/>
      <c r="D393" s="1"/>
      <c r="E393" s="1"/>
      <c r="F393" s="1"/>
      <c r="G393" s="1"/>
      <c r="H393" s="1"/>
      <c r="I393" s="1"/>
      <c r="J393" s="1"/>
      <c r="L393" s="17"/>
      <c r="M393" s="17"/>
      <c r="N393" s="17"/>
      <c r="O393" s="17"/>
      <c r="P393" s="17"/>
      <c r="Q393" s="17"/>
      <c r="R393" s="17"/>
      <c r="S393" s="17"/>
      <c r="T393" s="32"/>
      <c r="U393" s="32"/>
      <c r="V393" s="32"/>
      <c r="W393" s="32"/>
    </row>
    <row r="394" s="1" customFormat="1" spans="2:23">
      <c r="B394" s="119"/>
      <c r="C394" s="119"/>
      <c r="D394" s="1"/>
      <c r="E394" s="1"/>
      <c r="F394" s="1"/>
      <c r="G394" s="1"/>
      <c r="H394" s="1"/>
      <c r="I394" s="1"/>
      <c r="J394" s="1"/>
      <c r="L394" s="17"/>
      <c r="M394" s="17"/>
      <c r="N394" s="17"/>
      <c r="O394" s="17"/>
      <c r="P394" s="17"/>
      <c r="Q394" s="17"/>
      <c r="R394" s="17"/>
      <c r="S394" s="17"/>
      <c r="T394" s="32"/>
      <c r="U394" s="32"/>
      <c r="V394" s="32"/>
      <c r="W394" s="32"/>
    </row>
    <row r="395" s="1" customFormat="1" spans="2:23">
      <c r="B395" s="119"/>
      <c r="C395" s="119"/>
      <c r="D395" s="1"/>
      <c r="E395" s="1"/>
      <c r="F395" s="1"/>
      <c r="G395" s="1"/>
      <c r="H395" s="1"/>
      <c r="I395" s="1"/>
      <c r="J395" s="1"/>
      <c r="L395" s="17"/>
      <c r="M395" s="17"/>
      <c r="N395" s="17"/>
      <c r="O395" s="17"/>
      <c r="P395" s="17"/>
      <c r="Q395" s="17"/>
      <c r="R395" s="17"/>
      <c r="S395" s="17"/>
      <c r="T395" s="32"/>
      <c r="U395" s="32"/>
      <c r="V395" s="32"/>
      <c r="W395" s="32"/>
    </row>
    <row r="396" s="1" customFormat="1" spans="2:23">
      <c r="B396" s="119"/>
      <c r="C396" s="119"/>
      <c r="D396" s="1"/>
      <c r="E396" s="1"/>
      <c r="F396" s="1"/>
      <c r="G396" s="1"/>
      <c r="H396" s="1"/>
      <c r="I396" s="1"/>
      <c r="J396" s="1"/>
      <c r="L396" s="17"/>
      <c r="M396" s="17"/>
      <c r="N396" s="17"/>
      <c r="O396" s="17"/>
      <c r="P396" s="17"/>
      <c r="Q396" s="17"/>
      <c r="R396" s="17"/>
      <c r="S396" s="17"/>
      <c r="T396" s="32"/>
      <c r="U396" s="32"/>
      <c r="V396" s="32"/>
      <c r="W396" s="32"/>
    </row>
    <row r="397" s="1" customFormat="1" spans="2:23">
      <c r="B397" s="119"/>
      <c r="C397" s="119"/>
      <c r="D397" s="1"/>
      <c r="E397" s="1"/>
      <c r="F397" s="1"/>
      <c r="G397" s="1"/>
      <c r="H397" s="1"/>
      <c r="I397" s="1"/>
      <c r="J397" s="1"/>
      <c r="L397" s="17"/>
      <c r="M397" s="17"/>
      <c r="N397" s="17"/>
      <c r="O397" s="17"/>
      <c r="P397" s="17"/>
      <c r="Q397" s="17"/>
      <c r="R397" s="17"/>
      <c r="S397" s="17"/>
      <c r="T397" s="32"/>
      <c r="U397" s="32"/>
      <c r="V397" s="32"/>
      <c r="W397" s="32"/>
    </row>
    <row r="398" s="1" customFormat="1" spans="2:23">
      <c r="B398" s="119"/>
      <c r="C398" s="119"/>
      <c r="D398" s="1"/>
      <c r="E398" s="1"/>
      <c r="F398" s="1"/>
      <c r="G398" s="1"/>
      <c r="H398" s="1"/>
      <c r="I398" s="1"/>
      <c r="J398" s="1"/>
      <c r="L398" s="17"/>
      <c r="M398" s="17"/>
      <c r="N398" s="17"/>
      <c r="O398" s="17"/>
      <c r="P398" s="17"/>
      <c r="Q398" s="17"/>
      <c r="R398" s="17"/>
      <c r="S398" s="17"/>
      <c r="T398" s="32"/>
      <c r="U398" s="32"/>
      <c r="V398" s="32"/>
      <c r="W398" s="32"/>
    </row>
    <row r="399" s="1" customFormat="1" spans="2:23">
      <c r="B399" s="119"/>
      <c r="C399" s="119"/>
      <c r="D399" s="1"/>
      <c r="E399" s="1"/>
      <c r="F399" s="1"/>
      <c r="G399" s="1"/>
      <c r="H399" s="1"/>
      <c r="I399" s="1"/>
      <c r="J399" s="1"/>
      <c r="L399" s="17"/>
      <c r="M399" s="17"/>
      <c r="N399" s="17"/>
      <c r="O399" s="17"/>
      <c r="P399" s="17"/>
      <c r="Q399" s="17"/>
      <c r="R399" s="17"/>
      <c r="S399" s="17"/>
      <c r="T399" s="32"/>
      <c r="U399" s="32"/>
      <c r="V399" s="32"/>
      <c r="W399" s="32"/>
    </row>
    <row r="400" s="1" customFormat="1" spans="2:23">
      <c r="B400" s="119"/>
      <c r="C400" s="119"/>
      <c r="D400" s="1"/>
      <c r="E400" s="1"/>
      <c r="F400" s="1"/>
      <c r="G400" s="1"/>
      <c r="H400" s="1"/>
      <c r="I400" s="1"/>
      <c r="J400" s="1"/>
      <c r="L400" s="17"/>
      <c r="M400" s="17"/>
      <c r="N400" s="17"/>
      <c r="O400" s="17"/>
      <c r="P400" s="17"/>
      <c r="Q400" s="17"/>
      <c r="R400" s="17"/>
      <c r="S400" s="17"/>
      <c r="T400" s="32"/>
      <c r="U400" s="32"/>
      <c r="V400" s="32"/>
      <c r="W400" s="32"/>
    </row>
    <row r="401" s="1" customFormat="1" spans="2:23">
      <c r="B401" s="119"/>
      <c r="C401" s="119"/>
      <c r="D401" s="1"/>
      <c r="E401" s="1"/>
      <c r="F401" s="1"/>
      <c r="G401" s="1"/>
      <c r="H401" s="1"/>
      <c r="I401" s="1"/>
      <c r="J401" s="1"/>
      <c r="L401" s="17"/>
      <c r="M401" s="17"/>
      <c r="N401" s="17"/>
      <c r="O401" s="17"/>
      <c r="P401" s="17"/>
      <c r="Q401" s="17"/>
      <c r="R401" s="17"/>
      <c r="S401" s="17"/>
      <c r="T401" s="32"/>
      <c r="U401" s="32"/>
      <c r="V401" s="32"/>
      <c r="W401" s="32"/>
    </row>
    <row r="402" s="1" customFormat="1" spans="2:23">
      <c r="B402" s="119"/>
      <c r="C402" s="119"/>
      <c r="D402" s="1"/>
      <c r="E402" s="1"/>
      <c r="F402" s="1"/>
      <c r="G402" s="1"/>
      <c r="H402" s="1"/>
      <c r="I402" s="1"/>
      <c r="J402" s="1"/>
      <c r="L402" s="17"/>
      <c r="M402" s="17"/>
      <c r="N402" s="17"/>
      <c r="O402" s="17"/>
      <c r="P402" s="17"/>
      <c r="Q402" s="17"/>
      <c r="R402" s="17"/>
      <c r="S402" s="17"/>
      <c r="T402" s="32"/>
      <c r="U402" s="32"/>
      <c r="V402" s="32"/>
      <c r="W402" s="32"/>
    </row>
    <row r="403" s="1" customFormat="1" spans="2:23">
      <c r="B403" s="119"/>
      <c r="C403" s="119"/>
      <c r="D403" s="1"/>
      <c r="E403" s="1"/>
      <c r="F403" s="1"/>
      <c r="G403" s="1"/>
      <c r="H403" s="1"/>
      <c r="I403" s="1"/>
      <c r="J403" s="1"/>
      <c r="L403" s="17"/>
      <c r="M403" s="17"/>
      <c r="N403" s="17"/>
      <c r="O403" s="17"/>
      <c r="P403" s="17"/>
      <c r="Q403" s="17"/>
      <c r="R403" s="17"/>
      <c r="S403" s="17"/>
      <c r="T403" s="32"/>
      <c r="U403" s="32"/>
      <c r="V403" s="32"/>
      <c r="W403" s="32"/>
    </row>
    <row r="404" s="1" customFormat="1" spans="2:23">
      <c r="B404" s="119"/>
      <c r="C404" s="119"/>
      <c r="D404" s="1"/>
      <c r="E404" s="1"/>
      <c r="F404" s="1"/>
      <c r="G404" s="1"/>
      <c r="H404" s="1"/>
      <c r="I404" s="1"/>
      <c r="J404" s="1"/>
      <c r="L404" s="17"/>
      <c r="M404" s="17"/>
      <c r="N404" s="17"/>
      <c r="O404" s="17"/>
      <c r="P404" s="17"/>
      <c r="Q404" s="17"/>
      <c r="R404" s="17"/>
      <c r="S404" s="17"/>
      <c r="T404" s="32"/>
      <c r="U404" s="32"/>
      <c r="V404" s="32"/>
      <c r="W404" s="32"/>
    </row>
    <row r="405" s="1" customFormat="1" spans="2:23">
      <c r="B405" s="119"/>
      <c r="C405" s="119"/>
      <c r="D405" s="1"/>
      <c r="E405" s="1"/>
      <c r="F405" s="1"/>
      <c r="G405" s="1"/>
      <c r="H405" s="1"/>
      <c r="I405" s="1"/>
      <c r="J405" s="1"/>
      <c r="L405" s="17"/>
      <c r="M405" s="17"/>
      <c r="N405" s="17"/>
      <c r="O405" s="17"/>
      <c r="P405" s="17"/>
      <c r="Q405" s="17"/>
      <c r="R405" s="17"/>
      <c r="S405" s="17"/>
      <c r="T405" s="32"/>
      <c r="U405" s="32"/>
      <c r="V405" s="32"/>
      <c r="W405" s="32"/>
    </row>
    <row r="406" s="1" customFormat="1" spans="2:23">
      <c r="B406" s="119"/>
      <c r="C406" s="119"/>
      <c r="D406" s="1"/>
      <c r="E406" s="1"/>
      <c r="F406" s="1"/>
      <c r="G406" s="1"/>
      <c r="H406" s="1"/>
      <c r="I406" s="1"/>
      <c r="J406" s="1"/>
      <c r="L406" s="17"/>
      <c r="M406" s="17"/>
      <c r="N406" s="17"/>
      <c r="O406" s="17"/>
      <c r="P406" s="17"/>
      <c r="Q406" s="17"/>
      <c r="R406" s="17"/>
      <c r="S406" s="17"/>
      <c r="T406" s="32"/>
      <c r="U406" s="32"/>
      <c r="V406" s="32"/>
      <c r="W406" s="32"/>
    </row>
    <row r="407" s="1" customFormat="1" spans="2:23">
      <c r="B407" s="119"/>
      <c r="C407" s="119"/>
      <c r="D407" s="1"/>
      <c r="E407" s="1"/>
      <c r="F407" s="1"/>
      <c r="G407" s="1"/>
      <c r="H407" s="1"/>
      <c r="I407" s="1"/>
      <c r="J407" s="1"/>
      <c r="L407" s="17"/>
      <c r="M407" s="17"/>
      <c r="N407" s="17"/>
      <c r="O407" s="17"/>
      <c r="P407" s="17"/>
      <c r="Q407" s="17"/>
      <c r="R407" s="17"/>
      <c r="S407" s="17"/>
      <c r="T407" s="32"/>
      <c r="U407" s="32"/>
      <c r="V407" s="32"/>
      <c r="W407" s="32"/>
    </row>
    <row r="408" s="1" customFormat="1" spans="2:23">
      <c r="B408" s="119"/>
      <c r="C408" s="119"/>
      <c r="D408" s="1"/>
      <c r="E408" s="1"/>
      <c r="F408" s="1"/>
      <c r="G408" s="1"/>
      <c r="H408" s="1"/>
      <c r="I408" s="1"/>
      <c r="J408" s="1"/>
      <c r="L408" s="17"/>
      <c r="M408" s="17"/>
      <c r="N408" s="17"/>
      <c r="O408" s="17"/>
      <c r="P408" s="17"/>
      <c r="Q408" s="17"/>
      <c r="R408" s="17"/>
      <c r="S408" s="17"/>
      <c r="T408" s="32"/>
      <c r="U408" s="32"/>
      <c r="V408" s="32"/>
      <c r="W408" s="32"/>
    </row>
    <row r="409" s="1" customFormat="1" spans="2:23">
      <c r="B409" s="119"/>
      <c r="C409" s="119"/>
      <c r="D409" s="1"/>
      <c r="E409" s="1"/>
      <c r="F409" s="1"/>
      <c r="G409" s="1"/>
      <c r="H409" s="1"/>
      <c r="I409" s="1"/>
      <c r="J409" s="1"/>
      <c r="L409" s="17"/>
      <c r="M409" s="17"/>
      <c r="N409" s="17"/>
      <c r="O409" s="17"/>
      <c r="P409" s="17"/>
      <c r="Q409" s="17"/>
      <c r="R409" s="17"/>
      <c r="S409" s="17"/>
      <c r="T409" s="32"/>
      <c r="U409" s="32"/>
      <c r="V409" s="32"/>
      <c r="W409" s="32"/>
    </row>
    <row r="410" s="1" customFormat="1" spans="2:23">
      <c r="B410" s="119"/>
      <c r="C410" s="119"/>
      <c r="D410" s="1"/>
      <c r="E410" s="1"/>
      <c r="F410" s="1"/>
      <c r="G410" s="1"/>
      <c r="H410" s="1"/>
      <c r="I410" s="1"/>
      <c r="J410" s="1"/>
      <c r="L410" s="17"/>
      <c r="M410" s="17"/>
      <c r="N410" s="17"/>
      <c r="O410" s="17"/>
      <c r="P410" s="17"/>
      <c r="Q410" s="17"/>
      <c r="R410" s="17"/>
      <c r="S410" s="17"/>
      <c r="T410" s="32"/>
      <c r="U410" s="32"/>
      <c r="V410" s="32"/>
      <c r="W410" s="32"/>
    </row>
    <row r="411" s="1" customFormat="1" spans="2:23">
      <c r="B411" s="119"/>
      <c r="C411" s="119"/>
      <c r="D411" s="1"/>
      <c r="E411" s="1"/>
      <c r="F411" s="1"/>
      <c r="G411" s="1"/>
      <c r="H411" s="1"/>
      <c r="I411" s="1"/>
      <c r="J411" s="1"/>
      <c r="L411" s="17"/>
      <c r="M411" s="17"/>
      <c r="N411" s="17"/>
      <c r="O411" s="17"/>
      <c r="P411" s="17"/>
      <c r="Q411" s="17"/>
      <c r="R411" s="17"/>
      <c r="S411" s="17"/>
      <c r="T411" s="32"/>
      <c r="U411" s="32"/>
      <c r="V411" s="32"/>
      <c r="W411" s="32"/>
    </row>
    <row r="412" s="1" customFormat="1" spans="2:23">
      <c r="B412" s="119"/>
      <c r="C412" s="119"/>
      <c r="D412" s="1"/>
      <c r="E412" s="1"/>
      <c r="F412" s="1"/>
      <c r="G412" s="1"/>
      <c r="H412" s="1"/>
      <c r="I412" s="1"/>
      <c r="J412" s="1"/>
      <c r="L412" s="17"/>
      <c r="M412" s="17"/>
      <c r="N412" s="17"/>
      <c r="O412" s="17"/>
      <c r="P412" s="17"/>
      <c r="Q412" s="17"/>
      <c r="R412" s="17"/>
      <c r="S412" s="17"/>
      <c r="T412" s="32"/>
      <c r="U412" s="32"/>
      <c r="V412" s="32"/>
      <c r="W412" s="32"/>
    </row>
    <row r="413" s="1" customFormat="1" spans="2:23">
      <c r="B413" s="119"/>
      <c r="C413" s="119"/>
      <c r="D413" s="1"/>
      <c r="E413" s="1"/>
      <c r="F413" s="1"/>
      <c r="G413" s="1"/>
      <c r="H413" s="1"/>
      <c r="I413" s="1"/>
      <c r="J413" s="1"/>
      <c r="L413" s="17"/>
      <c r="M413" s="17"/>
      <c r="N413" s="17"/>
      <c r="O413" s="17"/>
      <c r="P413" s="17"/>
      <c r="Q413" s="17"/>
      <c r="R413" s="17"/>
      <c r="S413" s="17"/>
      <c r="T413" s="32"/>
      <c r="U413" s="32"/>
      <c r="V413" s="32"/>
      <c r="W413" s="32"/>
    </row>
    <row r="414" s="1" customFormat="1" spans="2:23">
      <c r="B414" s="119"/>
      <c r="C414" s="119"/>
      <c r="D414" s="1"/>
      <c r="E414" s="1"/>
      <c r="F414" s="1"/>
      <c r="G414" s="1"/>
      <c r="H414" s="1"/>
      <c r="I414" s="1"/>
      <c r="J414" s="1"/>
      <c r="L414" s="17"/>
      <c r="M414" s="17"/>
      <c r="N414" s="17"/>
      <c r="O414" s="17"/>
      <c r="P414" s="17"/>
      <c r="Q414" s="17"/>
      <c r="R414" s="17"/>
      <c r="S414" s="17"/>
      <c r="T414" s="32"/>
      <c r="U414" s="32"/>
      <c r="V414" s="32"/>
      <c r="W414" s="32"/>
    </row>
    <row r="415" s="1" customFormat="1" spans="2:23">
      <c r="B415" s="119"/>
      <c r="C415" s="119"/>
      <c r="D415" s="1"/>
      <c r="E415" s="1"/>
      <c r="F415" s="1"/>
      <c r="G415" s="1"/>
      <c r="H415" s="1"/>
      <c r="I415" s="1"/>
      <c r="J415" s="1"/>
      <c r="L415" s="17"/>
      <c r="M415" s="17"/>
      <c r="N415" s="17"/>
      <c r="O415" s="17"/>
      <c r="P415" s="17"/>
      <c r="Q415" s="17"/>
      <c r="R415" s="17"/>
      <c r="S415" s="17"/>
      <c r="T415" s="32"/>
      <c r="U415" s="32"/>
      <c r="V415" s="32"/>
      <c r="W415" s="32"/>
    </row>
    <row r="416" s="1" customFormat="1" spans="2:23">
      <c r="B416" s="119"/>
      <c r="C416" s="119"/>
      <c r="D416" s="1"/>
      <c r="E416" s="1"/>
      <c r="F416" s="1"/>
      <c r="G416" s="1"/>
      <c r="H416" s="1"/>
      <c r="I416" s="1"/>
      <c r="J416" s="1"/>
      <c r="L416" s="17"/>
      <c r="M416" s="17"/>
      <c r="N416" s="17"/>
      <c r="O416" s="17"/>
      <c r="P416" s="17"/>
      <c r="Q416" s="17"/>
      <c r="R416" s="17"/>
      <c r="S416" s="17"/>
      <c r="T416" s="32"/>
      <c r="U416" s="32"/>
      <c r="V416" s="32"/>
      <c r="W416" s="32"/>
    </row>
    <row r="417" s="1" customFormat="1" spans="2:23">
      <c r="B417" s="119"/>
      <c r="C417" s="119"/>
      <c r="D417" s="1"/>
      <c r="E417" s="1"/>
      <c r="F417" s="1"/>
      <c r="G417" s="1"/>
      <c r="H417" s="1"/>
      <c r="I417" s="1"/>
      <c r="J417" s="1"/>
      <c r="L417" s="17"/>
      <c r="M417" s="17"/>
      <c r="N417" s="17"/>
      <c r="O417" s="17"/>
      <c r="P417" s="17"/>
      <c r="Q417" s="17"/>
      <c r="R417" s="17"/>
      <c r="S417" s="17"/>
      <c r="T417" s="32"/>
      <c r="U417" s="32"/>
      <c r="V417" s="32"/>
      <c r="W417" s="32"/>
    </row>
    <row r="418" s="1" customFormat="1" spans="2:23">
      <c r="B418" s="119"/>
      <c r="C418" s="119"/>
      <c r="D418" s="1"/>
      <c r="E418" s="1"/>
      <c r="F418" s="1"/>
      <c r="G418" s="1"/>
      <c r="H418" s="1"/>
      <c r="I418" s="1"/>
      <c r="J418" s="1"/>
      <c r="L418" s="17"/>
      <c r="M418" s="17"/>
      <c r="N418" s="17"/>
      <c r="O418" s="17"/>
      <c r="P418" s="17"/>
      <c r="Q418" s="17"/>
      <c r="R418" s="17"/>
      <c r="S418" s="17"/>
      <c r="T418" s="32"/>
      <c r="U418" s="32"/>
      <c r="V418" s="32"/>
      <c r="W418" s="32"/>
    </row>
    <row r="419" s="1" customFormat="1" spans="2:23">
      <c r="B419" s="119"/>
      <c r="C419" s="119"/>
      <c r="D419" s="1"/>
      <c r="E419" s="1"/>
      <c r="F419" s="1"/>
      <c r="G419" s="1"/>
      <c r="H419" s="1"/>
      <c r="I419" s="1"/>
      <c r="J419" s="1"/>
      <c r="L419" s="17"/>
      <c r="M419" s="17"/>
      <c r="N419" s="17"/>
      <c r="O419" s="17"/>
      <c r="P419" s="17"/>
      <c r="Q419" s="17"/>
      <c r="R419" s="17"/>
      <c r="S419" s="17"/>
      <c r="T419" s="32"/>
      <c r="U419" s="32"/>
      <c r="V419" s="32"/>
      <c r="W419" s="32"/>
    </row>
    <row r="420" s="1" customFormat="1" spans="2:23">
      <c r="B420" s="119"/>
      <c r="C420" s="119"/>
      <c r="D420" s="1"/>
      <c r="E420" s="1"/>
      <c r="F420" s="1"/>
      <c r="G420" s="1"/>
      <c r="H420" s="1"/>
      <c r="I420" s="1"/>
      <c r="J420" s="1"/>
      <c r="L420" s="17"/>
      <c r="M420" s="17"/>
      <c r="N420" s="17"/>
      <c r="O420" s="17"/>
      <c r="P420" s="17"/>
      <c r="Q420" s="17"/>
      <c r="R420" s="17"/>
      <c r="S420" s="17"/>
      <c r="T420" s="32"/>
      <c r="U420" s="32"/>
      <c r="V420" s="32"/>
      <c r="W420" s="32"/>
    </row>
    <row r="421" s="1" customFormat="1" spans="2:23">
      <c r="B421" s="119"/>
      <c r="C421" s="119"/>
      <c r="D421" s="1"/>
      <c r="E421" s="1"/>
      <c r="F421" s="1"/>
      <c r="G421" s="1"/>
      <c r="H421" s="1"/>
      <c r="I421" s="1"/>
      <c r="J421" s="1"/>
      <c r="L421" s="17"/>
      <c r="M421" s="17"/>
      <c r="N421" s="17"/>
      <c r="O421" s="17"/>
      <c r="P421" s="17"/>
      <c r="Q421" s="17"/>
      <c r="R421" s="17"/>
      <c r="S421" s="17"/>
      <c r="T421" s="32"/>
      <c r="U421" s="32"/>
      <c r="V421" s="32"/>
      <c r="W421" s="32"/>
    </row>
    <row r="422" s="1" customFormat="1" spans="2:23">
      <c r="B422" s="119"/>
      <c r="C422" s="119"/>
      <c r="D422" s="1"/>
      <c r="E422" s="1"/>
      <c r="F422" s="1"/>
      <c r="G422" s="1"/>
      <c r="H422" s="1"/>
      <c r="I422" s="1"/>
      <c r="J422" s="1"/>
      <c r="L422" s="17"/>
      <c r="M422" s="17"/>
      <c r="N422" s="17"/>
      <c r="O422" s="17"/>
      <c r="P422" s="17"/>
      <c r="Q422" s="17"/>
      <c r="R422" s="17"/>
      <c r="S422" s="17"/>
      <c r="T422" s="32"/>
      <c r="U422" s="32"/>
      <c r="V422" s="32"/>
      <c r="W422" s="32"/>
    </row>
    <row r="423" s="1" customFormat="1" spans="2:23">
      <c r="B423" s="119"/>
      <c r="C423" s="119"/>
      <c r="D423" s="1"/>
      <c r="E423" s="1"/>
      <c r="F423" s="1"/>
      <c r="G423" s="1"/>
      <c r="H423" s="1"/>
      <c r="I423" s="1"/>
      <c r="J423" s="1"/>
      <c r="L423" s="17"/>
      <c r="M423" s="17"/>
      <c r="N423" s="17"/>
      <c r="O423" s="17"/>
      <c r="P423" s="17"/>
      <c r="Q423" s="17"/>
      <c r="R423" s="17"/>
      <c r="S423" s="17"/>
      <c r="T423" s="32"/>
      <c r="U423" s="32"/>
      <c r="V423" s="32"/>
      <c r="W423" s="32"/>
    </row>
    <row r="424" s="1" customFormat="1" spans="2:23">
      <c r="B424" s="119"/>
      <c r="C424" s="119"/>
      <c r="D424" s="1"/>
      <c r="E424" s="1"/>
      <c r="F424" s="1"/>
      <c r="G424" s="1"/>
      <c r="H424" s="1"/>
      <c r="I424" s="1"/>
      <c r="J424" s="1"/>
      <c r="L424" s="17"/>
      <c r="M424" s="17"/>
      <c r="N424" s="17"/>
      <c r="O424" s="17"/>
      <c r="P424" s="17"/>
      <c r="Q424" s="17"/>
      <c r="R424" s="17"/>
      <c r="S424" s="17"/>
      <c r="T424" s="32"/>
      <c r="U424" s="32"/>
      <c r="V424" s="32"/>
      <c r="W424" s="32"/>
    </row>
    <row r="425" s="1" customFormat="1" spans="2:23">
      <c r="B425" s="119"/>
      <c r="C425" s="119"/>
      <c r="D425" s="1"/>
      <c r="E425" s="1"/>
      <c r="F425" s="1"/>
      <c r="G425" s="1"/>
      <c r="H425" s="1"/>
      <c r="I425" s="1"/>
      <c r="J425" s="1"/>
      <c r="L425" s="17"/>
      <c r="M425" s="17"/>
      <c r="N425" s="17"/>
      <c r="O425" s="17"/>
      <c r="P425" s="17"/>
      <c r="Q425" s="17"/>
      <c r="R425" s="17"/>
      <c r="S425" s="17"/>
      <c r="T425" s="32"/>
      <c r="U425" s="32"/>
      <c r="V425" s="32"/>
      <c r="W425" s="32"/>
    </row>
    <row r="426" s="1" customFormat="1" spans="2:23">
      <c r="B426" s="119"/>
      <c r="C426" s="119"/>
      <c r="D426" s="1"/>
      <c r="E426" s="1"/>
      <c r="F426" s="1"/>
      <c r="G426" s="1"/>
      <c r="H426" s="1"/>
      <c r="I426" s="1"/>
      <c r="J426" s="1"/>
      <c r="L426" s="17"/>
      <c r="M426" s="17"/>
      <c r="N426" s="17"/>
      <c r="O426" s="17"/>
      <c r="P426" s="17"/>
      <c r="Q426" s="17"/>
      <c r="R426" s="17"/>
      <c r="S426" s="17"/>
      <c r="T426" s="32"/>
      <c r="U426" s="32"/>
      <c r="V426" s="32"/>
      <c r="W426" s="32"/>
    </row>
    <row r="427" s="1" customFormat="1" spans="2:23">
      <c r="B427" s="119"/>
      <c r="C427" s="119"/>
      <c r="D427" s="1"/>
      <c r="E427" s="1"/>
      <c r="F427" s="1"/>
      <c r="G427" s="1"/>
      <c r="H427" s="1"/>
      <c r="I427" s="1"/>
      <c r="J427" s="1"/>
      <c r="L427" s="17"/>
      <c r="M427" s="17"/>
      <c r="N427" s="17"/>
      <c r="O427" s="17"/>
      <c r="P427" s="17"/>
      <c r="Q427" s="17"/>
      <c r="R427" s="17"/>
      <c r="S427" s="17"/>
      <c r="T427" s="32"/>
      <c r="U427" s="32"/>
      <c r="V427" s="32"/>
      <c r="W427" s="32"/>
    </row>
    <row r="428" s="1" customFormat="1" spans="2:23">
      <c r="B428" s="119"/>
      <c r="C428" s="119"/>
      <c r="D428" s="1"/>
      <c r="E428" s="1"/>
      <c r="F428" s="1"/>
      <c r="G428" s="1"/>
      <c r="H428" s="1"/>
      <c r="I428" s="1"/>
      <c r="J428" s="1"/>
      <c r="L428" s="17"/>
      <c r="M428" s="17"/>
      <c r="N428" s="17"/>
      <c r="O428" s="17"/>
      <c r="P428" s="17"/>
      <c r="Q428" s="17"/>
      <c r="R428" s="17"/>
      <c r="S428" s="17"/>
      <c r="T428" s="32"/>
      <c r="U428" s="32"/>
      <c r="V428" s="32"/>
      <c r="W428" s="32"/>
    </row>
    <row r="429" s="1" customFormat="1" spans="2:23">
      <c r="B429" s="119"/>
      <c r="C429" s="119"/>
      <c r="D429" s="1"/>
      <c r="E429" s="1"/>
      <c r="F429" s="1"/>
      <c r="G429" s="1"/>
      <c r="H429" s="1"/>
      <c r="I429" s="1"/>
      <c r="J429" s="1"/>
      <c r="L429" s="17"/>
      <c r="M429" s="17"/>
      <c r="N429" s="17"/>
      <c r="O429" s="17"/>
      <c r="P429" s="17"/>
      <c r="Q429" s="17"/>
      <c r="R429" s="17"/>
      <c r="S429" s="17"/>
      <c r="T429" s="32"/>
      <c r="U429" s="32"/>
      <c r="V429" s="32"/>
      <c r="W429" s="32"/>
    </row>
    <row r="430" s="1" customFormat="1" spans="2:23">
      <c r="B430" s="119"/>
      <c r="C430" s="119"/>
      <c r="D430" s="1"/>
      <c r="E430" s="1"/>
      <c r="F430" s="1"/>
      <c r="G430" s="1"/>
      <c r="H430" s="1"/>
      <c r="I430" s="1"/>
      <c r="J430" s="1"/>
      <c r="L430" s="17"/>
      <c r="M430" s="17"/>
      <c r="N430" s="17"/>
      <c r="O430" s="17"/>
      <c r="P430" s="17"/>
      <c r="Q430" s="17"/>
      <c r="R430" s="17"/>
      <c r="S430" s="17"/>
      <c r="T430" s="32"/>
      <c r="U430" s="32"/>
      <c r="V430" s="32"/>
      <c r="W430" s="32"/>
    </row>
    <row r="431" s="1" customFormat="1" spans="2:23">
      <c r="B431" s="119"/>
      <c r="C431" s="119"/>
      <c r="D431" s="1"/>
      <c r="E431" s="1"/>
      <c r="F431" s="1"/>
      <c r="G431" s="1"/>
      <c r="H431" s="1"/>
      <c r="I431" s="1"/>
      <c r="J431" s="1"/>
      <c r="L431" s="17"/>
      <c r="M431" s="17"/>
      <c r="N431" s="17"/>
      <c r="O431" s="17"/>
      <c r="P431" s="17"/>
      <c r="Q431" s="17"/>
      <c r="R431" s="17"/>
      <c r="S431" s="17"/>
      <c r="T431" s="32"/>
      <c r="U431" s="32"/>
      <c r="V431" s="32"/>
      <c r="W431" s="32"/>
    </row>
    <row r="432" s="1" customFormat="1" spans="2:23">
      <c r="B432" s="119"/>
      <c r="C432" s="119"/>
      <c r="D432" s="1"/>
      <c r="E432" s="1"/>
      <c r="F432" s="1"/>
      <c r="G432" s="1"/>
      <c r="H432" s="1"/>
      <c r="I432" s="1"/>
      <c r="J432" s="1"/>
      <c r="L432" s="17"/>
      <c r="M432" s="17"/>
      <c r="N432" s="17"/>
      <c r="O432" s="17"/>
      <c r="P432" s="17"/>
      <c r="Q432" s="17"/>
      <c r="R432" s="17"/>
      <c r="S432" s="17"/>
      <c r="T432" s="32"/>
      <c r="U432" s="32"/>
      <c r="V432" s="32"/>
      <c r="W432" s="32"/>
    </row>
    <row r="433" s="1" customFormat="1" spans="2:23">
      <c r="B433" s="119"/>
      <c r="C433" s="119"/>
      <c r="D433" s="1"/>
      <c r="E433" s="1"/>
      <c r="F433" s="1"/>
      <c r="G433" s="1"/>
      <c r="H433" s="1"/>
      <c r="I433" s="1"/>
      <c r="J433" s="1"/>
      <c r="L433" s="17"/>
      <c r="M433" s="17"/>
      <c r="N433" s="17"/>
      <c r="O433" s="17"/>
      <c r="P433" s="17"/>
      <c r="Q433" s="17"/>
      <c r="R433" s="17"/>
      <c r="S433" s="17"/>
      <c r="T433" s="32"/>
      <c r="U433" s="32"/>
      <c r="V433" s="32"/>
      <c r="W433" s="32"/>
    </row>
    <row r="434" s="1" customFormat="1" spans="2:23">
      <c r="B434" s="119"/>
      <c r="C434" s="119"/>
      <c r="D434" s="1"/>
      <c r="E434" s="1"/>
      <c r="F434" s="1"/>
      <c r="G434" s="1"/>
      <c r="H434" s="1"/>
      <c r="I434" s="1"/>
      <c r="J434" s="1"/>
      <c r="L434" s="17"/>
      <c r="M434" s="17"/>
      <c r="N434" s="17"/>
      <c r="O434" s="17"/>
      <c r="P434" s="17"/>
      <c r="Q434" s="17"/>
      <c r="R434" s="17"/>
      <c r="S434" s="17"/>
      <c r="T434" s="32"/>
      <c r="U434" s="32"/>
      <c r="V434" s="32"/>
      <c r="W434" s="32"/>
    </row>
    <row r="435" s="1" customFormat="1" spans="2:23">
      <c r="B435" s="119"/>
      <c r="C435" s="119"/>
      <c r="D435" s="1"/>
      <c r="E435" s="1"/>
      <c r="F435" s="1"/>
      <c r="G435" s="1"/>
      <c r="H435" s="1"/>
      <c r="I435" s="1"/>
      <c r="J435" s="1"/>
      <c r="L435" s="17"/>
      <c r="M435" s="17"/>
      <c r="N435" s="17"/>
      <c r="O435" s="17"/>
      <c r="P435" s="17"/>
      <c r="Q435" s="17"/>
      <c r="R435" s="17"/>
      <c r="S435" s="17"/>
      <c r="T435" s="32"/>
      <c r="U435" s="32"/>
      <c r="V435" s="32"/>
      <c r="W435" s="32"/>
    </row>
    <row r="436" s="1" customFormat="1" spans="2:23">
      <c r="B436" s="119"/>
      <c r="C436" s="119"/>
      <c r="D436" s="1"/>
      <c r="E436" s="1"/>
      <c r="F436" s="1"/>
      <c r="G436" s="1"/>
      <c r="H436" s="1"/>
      <c r="I436" s="1"/>
      <c r="J436" s="1"/>
      <c r="L436" s="17"/>
      <c r="M436" s="17"/>
      <c r="N436" s="17"/>
      <c r="O436" s="17"/>
      <c r="P436" s="17"/>
      <c r="Q436" s="17"/>
      <c r="R436" s="17"/>
      <c r="S436" s="17"/>
      <c r="T436" s="32"/>
      <c r="U436" s="32"/>
      <c r="V436" s="32"/>
      <c r="W436" s="32"/>
    </row>
    <row r="437" s="1" customFormat="1" spans="2:23">
      <c r="B437" s="119"/>
      <c r="C437" s="119"/>
      <c r="D437" s="1"/>
      <c r="E437" s="1"/>
      <c r="F437" s="1"/>
      <c r="G437" s="1"/>
      <c r="H437" s="1"/>
      <c r="I437" s="1"/>
      <c r="J437" s="1"/>
      <c r="L437" s="17"/>
      <c r="M437" s="17"/>
      <c r="N437" s="17"/>
      <c r="O437" s="17"/>
      <c r="P437" s="17"/>
      <c r="Q437" s="17"/>
      <c r="R437" s="17"/>
      <c r="S437" s="17"/>
      <c r="T437" s="32"/>
      <c r="U437" s="32"/>
      <c r="V437" s="32"/>
      <c r="W437" s="32"/>
    </row>
    <row r="438" s="1" customFormat="1" spans="2:23">
      <c r="B438" s="119"/>
      <c r="C438" s="119"/>
      <c r="D438" s="1"/>
      <c r="E438" s="1"/>
      <c r="F438" s="1"/>
      <c r="G438" s="1"/>
      <c r="H438" s="1"/>
      <c r="I438" s="1"/>
      <c r="J438" s="1"/>
      <c r="L438" s="17"/>
      <c r="M438" s="17"/>
      <c r="N438" s="17"/>
      <c r="O438" s="17"/>
      <c r="P438" s="17"/>
      <c r="Q438" s="17"/>
      <c r="R438" s="17"/>
      <c r="S438" s="17"/>
      <c r="T438" s="32"/>
      <c r="U438" s="32"/>
      <c r="V438" s="32"/>
      <c r="W438" s="32"/>
    </row>
    <row r="439" s="1" customFormat="1" spans="2:23">
      <c r="B439" s="119"/>
      <c r="C439" s="119"/>
      <c r="D439" s="1"/>
      <c r="E439" s="1"/>
      <c r="F439" s="1"/>
      <c r="G439" s="1"/>
      <c r="H439" s="1"/>
      <c r="I439" s="1"/>
      <c r="J439" s="1"/>
      <c r="L439" s="17"/>
      <c r="M439" s="17"/>
      <c r="N439" s="17"/>
      <c r="O439" s="17"/>
      <c r="P439" s="17"/>
      <c r="Q439" s="17"/>
      <c r="R439" s="17"/>
      <c r="S439" s="17"/>
      <c r="T439" s="32"/>
      <c r="U439" s="32"/>
      <c r="V439" s="32"/>
      <c r="W439" s="32"/>
    </row>
    <row r="440" s="1" customFormat="1" spans="2:23">
      <c r="B440" s="119"/>
      <c r="C440" s="119"/>
      <c r="D440" s="1"/>
      <c r="E440" s="1"/>
      <c r="F440" s="1"/>
      <c r="G440" s="1"/>
      <c r="H440" s="1"/>
      <c r="I440" s="1"/>
      <c r="J440" s="1"/>
      <c r="L440" s="17"/>
      <c r="M440" s="17"/>
      <c r="N440" s="17"/>
      <c r="O440" s="17"/>
      <c r="P440" s="17"/>
      <c r="Q440" s="17"/>
      <c r="R440" s="17"/>
      <c r="S440" s="17"/>
      <c r="T440" s="32"/>
      <c r="U440" s="32"/>
      <c r="V440" s="32"/>
      <c r="W440" s="32"/>
    </row>
    <row r="441" s="1" customFormat="1" spans="2:23">
      <c r="B441" s="119"/>
      <c r="C441" s="119"/>
      <c r="D441" s="1"/>
      <c r="E441" s="1"/>
      <c r="F441" s="1"/>
      <c r="G441" s="1"/>
      <c r="H441" s="1"/>
      <c r="I441" s="1"/>
      <c r="J441" s="1"/>
      <c r="L441" s="17"/>
      <c r="M441" s="17"/>
      <c r="N441" s="17"/>
      <c r="O441" s="17"/>
      <c r="P441" s="17"/>
      <c r="Q441" s="17"/>
      <c r="R441" s="17"/>
      <c r="S441" s="17"/>
      <c r="T441" s="32"/>
      <c r="U441" s="32"/>
      <c r="V441" s="32"/>
      <c r="W441" s="32"/>
    </row>
    <row r="442" s="1" customFormat="1" spans="2:23">
      <c r="B442" s="119"/>
      <c r="C442" s="119"/>
      <c r="D442" s="1"/>
      <c r="E442" s="1"/>
      <c r="F442" s="1"/>
      <c r="G442" s="1"/>
      <c r="H442" s="1"/>
      <c r="I442" s="1"/>
      <c r="J442" s="1"/>
      <c r="L442" s="17"/>
      <c r="M442" s="17"/>
      <c r="N442" s="17"/>
      <c r="O442" s="17"/>
      <c r="P442" s="17"/>
      <c r="Q442" s="17"/>
      <c r="R442" s="17"/>
      <c r="S442" s="17"/>
      <c r="T442" s="32"/>
      <c r="U442" s="32"/>
      <c r="V442" s="32"/>
      <c r="W442" s="32"/>
    </row>
    <row r="443" s="1" customFormat="1" spans="2:23">
      <c r="B443" s="119"/>
      <c r="C443" s="119"/>
      <c r="D443" s="1"/>
      <c r="E443" s="1"/>
      <c r="F443" s="1"/>
      <c r="G443" s="1"/>
      <c r="H443" s="1"/>
      <c r="I443" s="1"/>
      <c r="J443" s="1"/>
      <c r="L443" s="17"/>
      <c r="M443" s="17"/>
      <c r="N443" s="17"/>
      <c r="O443" s="17"/>
      <c r="P443" s="17"/>
      <c r="Q443" s="17"/>
      <c r="R443" s="17"/>
      <c r="S443" s="17"/>
      <c r="T443" s="32"/>
      <c r="U443" s="32"/>
      <c r="V443" s="32"/>
      <c r="W443" s="32"/>
    </row>
    <row r="444" s="1" customFormat="1" spans="2:23">
      <c r="B444" s="119"/>
      <c r="C444" s="119"/>
      <c r="D444" s="1"/>
      <c r="E444" s="1"/>
      <c r="F444" s="1"/>
      <c r="G444" s="1"/>
      <c r="H444" s="1"/>
      <c r="I444" s="1"/>
      <c r="J444" s="1"/>
      <c r="L444" s="17"/>
      <c r="M444" s="17"/>
      <c r="N444" s="17"/>
      <c r="O444" s="17"/>
      <c r="P444" s="17"/>
      <c r="Q444" s="17"/>
      <c r="R444" s="17"/>
      <c r="S444" s="17"/>
      <c r="T444" s="32"/>
      <c r="U444" s="32"/>
      <c r="V444" s="32"/>
      <c r="W444" s="32"/>
    </row>
    <row r="445" s="1" customFormat="1" spans="2:23">
      <c r="B445" s="119"/>
      <c r="C445" s="119"/>
      <c r="D445" s="1"/>
      <c r="E445" s="1"/>
      <c r="F445" s="1"/>
      <c r="G445" s="1"/>
      <c r="H445" s="1"/>
      <c r="I445" s="1"/>
      <c r="J445" s="1"/>
      <c r="L445" s="17"/>
      <c r="M445" s="17"/>
      <c r="N445" s="17"/>
      <c r="O445" s="17"/>
      <c r="P445" s="17"/>
      <c r="Q445" s="17"/>
      <c r="R445" s="17"/>
      <c r="S445" s="17"/>
      <c r="T445" s="32"/>
      <c r="U445" s="32"/>
      <c r="V445" s="32"/>
      <c r="W445" s="32"/>
    </row>
    <row r="446" s="1" customFormat="1" spans="2:23">
      <c r="B446" s="119"/>
      <c r="C446" s="119"/>
      <c r="D446" s="1"/>
      <c r="E446" s="1"/>
      <c r="F446" s="1"/>
      <c r="G446" s="1"/>
      <c r="H446" s="1"/>
      <c r="I446" s="1"/>
      <c r="J446" s="1"/>
      <c r="L446" s="17"/>
      <c r="M446" s="17"/>
      <c r="N446" s="17"/>
      <c r="O446" s="17"/>
      <c r="P446" s="17"/>
      <c r="Q446" s="17"/>
      <c r="R446" s="17"/>
      <c r="S446" s="17"/>
      <c r="T446" s="32"/>
      <c r="U446" s="32"/>
      <c r="V446" s="32"/>
      <c r="W446" s="32"/>
    </row>
    <row r="447" s="1" customFormat="1" spans="2:23">
      <c r="B447" s="119"/>
      <c r="C447" s="119"/>
      <c r="D447" s="1"/>
      <c r="E447" s="1"/>
      <c r="F447" s="1"/>
      <c r="G447" s="1"/>
      <c r="H447" s="1"/>
      <c r="I447" s="1"/>
      <c r="J447" s="1"/>
      <c r="L447" s="17"/>
      <c r="M447" s="17"/>
      <c r="N447" s="17"/>
      <c r="O447" s="17"/>
      <c r="P447" s="17"/>
      <c r="Q447" s="17"/>
      <c r="R447" s="17"/>
      <c r="S447" s="17"/>
      <c r="T447" s="32"/>
      <c r="U447" s="32"/>
      <c r="V447" s="32"/>
      <c r="W447" s="32"/>
    </row>
    <row r="448" s="1" customFormat="1" spans="2:23">
      <c r="B448" s="119"/>
      <c r="C448" s="119"/>
      <c r="D448" s="1"/>
      <c r="E448" s="1"/>
      <c r="F448" s="1"/>
      <c r="G448" s="1"/>
      <c r="H448" s="1"/>
      <c r="I448" s="1"/>
      <c r="J448" s="1"/>
      <c r="L448" s="17"/>
      <c r="M448" s="17"/>
      <c r="N448" s="17"/>
      <c r="O448" s="17"/>
      <c r="P448" s="17"/>
      <c r="Q448" s="17"/>
      <c r="R448" s="17"/>
      <c r="S448" s="17"/>
      <c r="T448" s="32"/>
      <c r="U448" s="32"/>
      <c r="V448" s="32"/>
      <c r="W448" s="32"/>
    </row>
    <row r="449" s="1" customFormat="1" spans="2:23">
      <c r="B449" s="119"/>
      <c r="C449" s="119"/>
      <c r="D449" s="1"/>
      <c r="E449" s="1"/>
      <c r="F449" s="1"/>
      <c r="G449" s="1"/>
      <c r="H449" s="1"/>
      <c r="I449" s="1"/>
      <c r="J449" s="1"/>
      <c r="L449" s="17"/>
      <c r="M449" s="17"/>
      <c r="N449" s="17"/>
      <c r="O449" s="17"/>
      <c r="P449" s="17"/>
      <c r="Q449" s="17"/>
      <c r="R449" s="17"/>
      <c r="S449" s="17"/>
      <c r="T449" s="32"/>
      <c r="U449" s="32"/>
      <c r="V449" s="32"/>
      <c r="W449" s="32"/>
    </row>
    <row r="450" s="1" customFormat="1" spans="2:23">
      <c r="B450" s="119"/>
      <c r="C450" s="119"/>
      <c r="D450" s="1"/>
      <c r="E450" s="1"/>
      <c r="F450" s="1"/>
      <c r="G450" s="1"/>
      <c r="H450" s="1"/>
      <c r="I450" s="1"/>
      <c r="J450" s="1"/>
      <c r="L450" s="17"/>
      <c r="M450" s="17"/>
      <c r="N450" s="17"/>
      <c r="O450" s="17"/>
      <c r="P450" s="17"/>
      <c r="Q450" s="17"/>
      <c r="R450" s="17"/>
      <c r="S450" s="17"/>
      <c r="T450" s="32"/>
      <c r="U450" s="32"/>
      <c r="V450" s="32"/>
      <c r="W450" s="32"/>
    </row>
    <row r="451" s="1" customFormat="1" spans="2:23">
      <c r="B451" s="119"/>
      <c r="C451" s="119"/>
      <c r="D451" s="1"/>
      <c r="E451" s="1"/>
      <c r="F451" s="1"/>
      <c r="G451" s="1"/>
      <c r="H451" s="1"/>
      <c r="I451" s="1"/>
      <c r="J451" s="1"/>
      <c r="L451" s="17"/>
      <c r="M451" s="17"/>
      <c r="N451" s="17"/>
      <c r="O451" s="17"/>
      <c r="P451" s="17"/>
      <c r="Q451" s="17"/>
      <c r="R451" s="17"/>
      <c r="S451" s="17"/>
      <c r="T451" s="32"/>
      <c r="U451" s="32"/>
      <c r="V451" s="32"/>
      <c r="W451" s="32"/>
    </row>
    <row r="452" s="1" customFormat="1" spans="2:23">
      <c r="B452" s="119"/>
      <c r="C452" s="119"/>
      <c r="D452" s="1"/>
      <c r="E452" s="1"/>
      <c r="F452" s="1"/>
      <c r="G452" s="1"/>
      <c r="H452" s="1"/>
      <c r="I452" s="1"/>
      <c r="J452" s="1"/>
      <c r="L452" s="17"/>
      <c r="M452" s="17"/>
      <c r="N452" s="17"/>
      <c r="O452" s="17"/>
      <c r="P452" s="17"/>
      <c r="Q452" s="17"/>
      <c r="R452" s="17"/>
      <c r="S452" s="17"/>
      <c r="T452" s="32"/>
      <c r="U452" s="32"/>
      <c r="V452" s="32"/>
      <c r="W452" s="32"/>
    </row>
    <row r="453" s="1" customFormat="1" spans="2:23">
      <c r="B453" s="119"/>
      <c r="C453" s="119"/>
      <c r="D453" s="1"/>
      <c r="E453" s="1"/>
      <c r="F453" s="1"/>
      <c r="G453" s="1"/>
      <c r="H453" s="1"/>
      <c r="I453" s="1"/>
      <c r="J453" s="1"/>
      <c r="L453" s="17"/>
      <c r="M453" s="17"/>
      <c r="N453" s="17"/>
      <c r="O453" s="17"/>
      <c r="P453" s="17"/>
      <c r="Q453" s="17"/>
      <c r="R453" s="17"/>
      <c r="S453" s="17"/>
      <c r="T453" s="32"/>
      <c r="U453" s="32"/>
      <c r="V453" s="32"/>
      <c r="W453" s="32"/>
    </row>
    <row r="454" s="1" customFormat="1" spans="2:23">
      <c r="B454" s="119"/>
      <c r="C454" s="119"/>
      <c r="D454" s="1"/>
      <c r="E454" s="1"/>
      <c r="F454" s="1"/>
      <c r="G454" s="1"/>
      <c r="H454" s="1"/>
      <c r="I454" s="1"/>
      <c r="J454" s="1"/>
      <c r="L454" s="17"/>
      <c r="M454" s="17"/>
      <c r="N454" s="17"/>
      <c r="O454" s="17"/>
      <c r="P454" s="17"/>
      <c r="Q454" s="17"/>
      <c r="R454" s="17"/>
      <c r="S454" s="17"/>
      <c r="T454" s="32"/>
      <c r="U454" s="32"/>
      <c r="V454" s="32"/>
      <c r="W454" s="32"/>
    </row>
    <row r="455" s="1" customFormat="1" spans="2:23">
      <c r="B455" s="119"/>
      <c r="C455" s="119"/>
      <c r="D455" s="1"/>
      <c r="E455" s="1"/>
      <c r="F455" s="1"/>
      <c r="G455" s="1"/>
      <c r="H455" s="1"/>
      <c r="I455" s="1"/>
      <c r="J455" s="1"/>
      <c r="L455" s="17"/>
      <c r="M455" s="17"/>
      <c r="N455" s="17"/>
      <c r="O455" s="17"/>
      <c r="P455" s="17"/>
      <c r="Q455" s="17"/>
      <c r="R455" s="17"/>
      <c r="S455" s="17"/>
      <c r="T455" s="32"/>
      <c r="U455" s="32"/>
      <c r="V455" s="32"/>
      <c r="W455" s="32"/>
    </row>
    <row r="456" s="1" customFormat="1" spans="2:23">
      <c r="B456" s="119"/>
      <c r="C456" s="119"/>
      <c r="D456" s="1"/>
      <c r="E456" s="1"/>
      <c r="F456" s="1"/>
      <c r="G456" s="1"/>
      <c r="H456" s="1"/>
      <c r="I456" s="1"/>
      <c r="J456" s="1"/>
      <c r="L456" s="17"/>
      <c r="M456" s="17"/>
      <c r="N456" s="17"/>
      <c r="O456" s="17"/>
      <c r="P456" s="17"/>
      <c r="Q456" s="17"/>
      <c r="R456" s="17"/>
      <c r="S456" s="17"/>
      <c r="T456" s="32"/>
      <c r="U456" s="32"/>
      <c r="V456" s="32"/>
      <c r="W456" s="32"/>
    </row>
    <row r="457" s="1" customFormat="1" spans="2:23">
      <c r="B457" s="119"/>
      <c r="C457" s="119"/>
      <c r="D457" s="1"/>
      <c r="E457" s="1"/>
      <c r="F457" s="1"/>
      <c r="G457" s="1"/>
      <c r="H457" s="1"/>
      <c r="I457" s="1"/>
      <c r="J457" s="1"/>
      <c r="L457" s="17"/>
      <c r="M457" s="17"/>
      <c r="N457" s="17"/>
      <c r="O457" s="17"/>
      <c r="P457" s="17"/>
      <c r="Q457" s="17"/>
      <c r="R457" s="17"/>
      <c r="S457" s="17"/>
      <c r="T457" s="32"/>
      <c r="U457" s="32"/>
      <c r="V457" s="32"/>
      <c r="W457" s="32"/>
    </row>
    <row r="458" s="1" customFormat="1" spans="2:23">
      <c r="B458" s="119"/>
      <c r="C458" s="119"/>
      <c r="D458" s="1"/>
      <c r="E458" s="1"/>
      <c r="F458" s="1"/>
      <c r="G458" s="1"/>
      <c r="H458" s="1"/>
      <c r="I458" s="1"/>
      <c r="J458" s="1"/>
      <c r="L458" s="17"/>
      <c r="M458" s="17"/>
      <c r="N458" s="17"/>
      <c r="O458" s="17"/>
      <c r="P458" s="17"/>
      <c r="Q458" s="17"/>
      <c r="R458" s="17"/>
      <c r="S458" s="17"/>
      <c r="T458" s="32"/>
      <c r="U458" s="32"/>
      <c r="V458" s="32"/>
      <c r="W458" s="32"/>
    </row>
    <row r="459" s="1" customFormat="1" spans="2:23">
      <c r="B459" s="119"/>
      <c r="C459" s="119"/>
      <c r="D459" s="1"/>
      <c r="E459" s="1"/>
      <c r="F459" s="1"/>
      <c r="G459" s="1"/>
      <c r="H459" s="1"/>
      <c r="I459" s="1"/>
      <c r="J459" s="1"/>
      <c r="L459" s="17"/>
      <c r="M459" s="17"/>
      <c r="N459" s="17"/>
      <c r="O459" s="17"/>
      <c r="P459" s="17"/>
      <c r="Q459" s="17"/>
      <c r="R459" s="17"/>
      <c r="S459" s="17"/>
      <c r="T459" s="32"/>
      <c r="U459" s="32"/>
      <c r="V459" s="32"/>
      <c r="W459" s="32"/>
    </row>
    <row r="460" s="1" customFormat="1" spans="2:23">
      <c r="B460" s="119"/>
      <c r="C460" s="119"/>
      <c r="D460" s="1"/>
      <c r="E460" s="1"/>
      <c r="F460" s="1"/>
      <c r="G460" s="1"/>
      <c r="H460" s="1"/>
      <c r="I460" s="1"/>
      <c r="J460" s="1"/>
      <c r="L460" s="17"/>
      <c r="M460" s="17"/>
      <c r="N460" s="17"/>
      <c r="O460" s="17"/>
      <c r="P460" s="17"/>
      <c r="Q460" s="17"/>
      <c r="R460" s="17"/>
      <c r="S460" s="17"/>
      <c r="T460" s="32"/>
      <c r="U460" s="32"/>
      <c r="V460" s="32"/>
      <c r="W460" s="32"/>
    </row>
    <row r="461" s="1" customFormat="1" spans="2:23">
      <c r="B461" s="119"/>
      <c r="C461" s="119"/>
      <c r="D461" s="1"/>
      <c r="E461" s="1"/>
      <c r="F461" s="1"/>
      <c r="G461" s="1"/>
      <c r="H461" s="1"/>
      <c r="I461" s="1"/>
      <c r="J461" s="1"/>
      <c r="L461" s="17"/>
      <c r="M461" s="17"/>
      <c r="N461" s="17"/>
      <c r="O461" s="17"/>
      <c r="P461" s="17"/>
      <c r="Q461" s="17"/>
      <c r="R461" s="17"/>
      <c r="S461" s="17"/>
      <c r="T461" s="32"/>
      <c r="U461" s="32"/>
      <c r="V461" s="32"/>
      <c r="W461" s="32"/>
    </row>
    <row r="462" s="1" customFormat="1" spans="2:23">
      <c r="B462" s="119"/>
      <c r="C462" s="119"/>
      <c r="D462" s="1"/>
      <c r="E462" s="1"/>
      <c r="F462" s="1"/>
      <c r="G462" s="1"/>
      <c r="H462" s="1"/>
      <c r="I462" s="1"/>
      <c r="J462" s="1"/>
      <c r="L462" s="17"/>
      <c r="M462" s="17"/>
      <c r="N462" s="17"/>
      <c r="O462" s="17"/>
      <c r="P462" s="17"/>
      <c r="Q462" s="17"/>
      <c r="R462" s="17"/>
      <c r="S462" s="17"/>
      <c r="T462" s="32"/>
      <c r="U462" s="32"/>
      <c r="V462" s="32"/>
      <c r="W462" s="32"/>
    </row>
    <row r="463" s="1" customFormat="1" spans="2:23">
      <c r="B463" s="119"/>
      <c r="C463" s="119"/>
      <c r="D463" s="1"/>
      <c r="E463" s="1"/>
      <c r="F463" s="1"/>
      <c r="G463" s="1"/>
      <c r="H463" s="1"/>
      <c r="I463" s="1"/>
      <c r="J463" s="1"/>
      <c r="L463" s="17"/>
      <c r="M463" s="17"/>
      <c r="N463" s="17"/>
      <c r="O463" s="17"/>
      <c r="P463" s="17"/>
      <c r="Q463" s="17"/>
      <c r="R463" s="17"/>
      <c r="S463" s="17"/>
      <c r="T463" s="32"/>
      <c r="U463" s="32"/>
      <c r="V463" s="32"/>
      <c r="W463" s="32"/>
    </row>
    <row r="464" s="1" customFormat="1" spans="2:23">
      <c r="B464" s="119"/>
      <c r="C464" s="119"/>
      <c r="D464" s="1"/>
      <c r="E464" s="1"/>
      <c r="F464" s="1"/>
      <c r="G464" s="1"/>
      <c r="H464" s="1"/>
      <c r="I464" s="1"/>
      <c r="J464" s="1"/>
      <c r="L464" s="17"/>
      <c r="M464" s="17"/>
      <c r="N464" s="17"/>
      <c r="O464" s="17"/>
      <c r="P464" s="17"/>
      <c r="Q464" s="17"/>
      <c r="R464" s="17"/>
      <c r="S464" s="17"/>
      <c r="T464" s="32"/>
      <c r="U464" s="32"/>
      <c r="V464" s="32"/>
      <c r="W464" s="32"/>
    </row>
    <row r="465" s="1" customFormat="1" spans="2:23">
      <c r="B465" s="119"/>
      <c r="C465" s="119"/>
      <c r="D465" s="1"/>
      <c r="E465" s="1"/>
      <c r="F465" s="1"/>
      <c r="G465" s="1"/>
      <c r="H465" s="1"/>
      <c r="I465" s="1"/>
      <c r="J465" s="1"/>
      <c r="L465" s="17"/>
      <c r="M465" s="17"/>
      <c r="N465" s="17"/>
      <c r="O465" s="17"/>
      <c r="P465" s="17"/>
      <c r="Q465" s="17"/>
      <c r="R465" s="17"/>
      <c r="S465" s="17"/>
      <c r="T465" s="32"/>
      <c r="U465" s="32"/>
      <c r="V465" s="32"/>
      <c r="W465" s="32"/>
    </row>
    <row r="466" s="1" customFormat="1" spans="2:23">
      <c r="B466" s="119"/>
      <c r="C466" s="119"/>
      <c r="D466" s="1"/>
      <c r="E466" s="1"/>
      <c r="F466" s="1"/>
      <c r="G466" s="1"/>
      <c r="H466" s="1"/>
      <c r="I466" s="1"/>
      <c r="J466" s="1"/>
      <c r="L466" s="17"/>
      <c r="M466" s="17"/>
      <c r="N466" s="17"/>
      <c r="O466" s="17"/>
      <c r="P466" s="17"/>
      <c r="Q466" s="17"/>
      <c r="R466" s="17"/>
      <c r="S466" s="17"/>
      <c r="T466" s="32"/>
      <c r="U466" s="32"/>
      <c r="V466" s="32"/>
      <c r="W466" s="32"/>
    </row>
    <row r="467" s="1" customFormat="1" spans="2:23">
      <c r="B467" s="119"/>
      <c r="C467" s="119"/>
      <c r="D467" s="1"/>
      <c r="E467" s="1"/>
      <c r="F467" s="1"/>
      <c r="G467" s="1"/>
      <c r="H467" s="1"/>
      <c r="I467" s="1"/>
      <c r="J467" s="1"/>
      <c r="L467" s="17"/>
      <c r="M467" s="17"/>
      <c r="N467" s="17"/>
      <c r="O467" s="17"/>
      <c r="P467" s="17"/>
      <c r="Q467" s="17"/>
      <c r="R467" s="17"/>
      <c r="S467" s="17"/>
      <c r="T467" s="32"/>
      <c r="U467" s="32"/>
      <c r="V467" s="32"/>
      <c r="W467" s="32"/>
    </row>
    <row r="468" s="1" customFormat="1" spans="2:23">
      <c r="B468" s="119"/>
      <c r="C468" s="119"/>
      <c r="D468" s="1"/>
      <c r="E468" s="1"/>
      <c r="F468" s="1"/>
      <c r="G468" s="1"/>
      <c r="H468" s="1"/>
      <c r="I468" s="1"/>
      <c r="J468" s="1"/>
      <c r="L468" s="17"/>
      <c r="M468" s="17"/>
      <c r="N468" s="17"/>
      <c r="O468" s="17"/>
      <c r="P468" s="17"/>
      <c r="Q468" s="17"/>
      <c r="R468" s="17"/>
      <c r="S468" s="17"/>
      <c r="T468" s="32"/>
      <c r="U468" s="32"/>
      <c r="V468" s="32"/>
      <c r="W468" s="32"/>
    </row>
    <row r="469" s="1" customFormat="1" spans="2:23">
      <c r="B469" s="119"/>
      <c r="C469" s="119"/>
      <c r="D469" s="1"/>
      <c r="E469" s="1"/>
      <c r="F469" s="1"/>
      <c r="G469" s="1"/>
      <c r="H469" s="1"/>
      <c r="I469" s="1"/>
      <c r="J469" s="1"/>
      <c r="L469" s="17"/>
      <c r="M469" s="17"/>
      <c r="N469" s="17"/>
      <c r="O469" s="17"/>
      <c r="P469" s="17"/>
      <c r="Q469" s="17"/>
      <c r="R469" s="17"/>
      <c r="S469" s="17"/>
      <c r="T469" s="32"/>
      <c r="U469" s="32"/>
      <c r="V469" s="32"/>
      <c r="W469" s="32"/>
    </row>
    <row r="470" s="1" customFormat="1" spans="2:23">
      <c r="B470" s="119"/>
      <c r="C470" s="119"/>
      <c r="D470" s="1"/>
      <c r="E470" s="1"/>
      <c r="F470" s="1"/>
      <c r="G470" s="1"/>
      <c r="H470" s="1"/>
      <c r="I470" s="1"/>
      <c r="J470" s="1"/>
      <c r="L470" s="17"/>
      <c r="M470" s="17"/>
      <c r="N470" s="17"/>
      <c r="O470" s="17"/>
      <c r="P470" s="17"/>
      <c r="Q470" s="17"/>
      <c r="R470" s="17"/>
      <c r="S470" s="17"/>
      <c r="T470" s="32"/>
      <c r="U470" s="32"/>
      <c r="V470" s="32"/>
      <c r="W470" s="32"/>
    </row>
    <row r="471" s="1" customFormat="1" spans="2:23">
      <c r="B471" s="119"/>
      <c r="C471" s="119"/>
      <c r="D471" s="1"/>
      <c r="E471" s="1"/>
      <c r="F471" s="1"/>
      <c r="G471" s="1"/>
      <c r="H471" s="1"/>
      <c r="I471" s="1"/>
      <c r="J471" s="1"/>
      <c r="L471" s="17"/>
      <c r="M471" s="17"/>
      <c r="N471" s="17"/>
      <c r="O471" s="17"/>
      <c r="P471" s="17"/>
      <c r="Q471" s="17"/>
      <c r="R471" s="17"/>
      <c r="S471" s="17"/>
      <c r="T471" s="32"/>
      <c r="U471" s="32"/>
      <c r="V471" s="32"/>
      <c r="W471" s="32"/>
    </row>
    <row r="472" s="1" customFormat="1" spans="2:23">
      <c r="B472" s="119"/>
      <c r="C472" s="119"/>
      <c r="D472" s="1"/>
      <c r="E472" s="1"/>
      <c r="F472" s="1"/>
      <c r="G472" s="1"/>
      <c r="H472" s="1"/>
      <c r="I472" s="1"/>
      <c r="J472" s="1"/>
      <c r="L472" s="17"/>
      <c r="M472" s="17"/>
      <c r="N472" s="17"/>
      <c r="O472" s="17"/>
      <c r="P472" s="17"/>
      <c r="Q472" s="17"/>
      <c r="R472" s="17"/>
      <c r="S472" s="17"/>
      <c r="T472" s="32"/>
      <c r="U472" s="32"/>
      <c r="V472" s="32"/>
      <c r="W472" s="32"/>
    </row>
    <row r="473" s="1" customFormat="1" spans="2:23">
      <c r="B473" s="119"/>
      <c r="C473" s="119"/>
      <c r="D473" s="1"/>
      <c r="E473" s="1"/>
      <c r="F473" s="1"/>
      <c r="G473" s="1"/>
      <c r="H473" s="1"/>
      <c r="I473" s="1"/>
      <c r="J473" s="1"/>
      <c r="L473" s="17"/>
      <c r="M473" s="17"/>
      <c r="N473" s="17"/>
      <c r="O473" s="17"/>
      <c r="P473" s="17"/>
      <c r="Q473" s="17"/>
      <c r="R473" s="17"/>
      <c r="S473" s="17"/>
      <c r="T473" s="32"/>
      <c r="U473" s="32"/>
      <c r="V473" s="32"/>
      <c r="W473" s="32"/>
    </row>
    <row r="474" s="1" customFormat="1" spans="2:23">
      <c r="B474" s="119"/>
      <c r="C474" s="119"/>
      <c r="D474" s="1"/>
      <c r="E474" s="1"/>
      <c r="F474" s="1"/>
      <c r="G474" s="1"/>
      <c r="H474" s="1"/>
      <c r="I474" s="1"/>
      <c r="J474" s="1"/>
      <c r="L474" s="17"/>
      <c r="M474" s="17"/>
      <c r="N474" s="17"/>
      <c r="O474" s="17"/>
      <c r="P474" s="17"/>
      <c r="Q474" s="17"/>
      <c r="R474" s="17"/>
      <c r="S474" s="17"/>
      <c r="T474" s="32"/>
      <c r="U474" s="32"/>
      <c r="V474" s="32"/>
      <c r="W474" s="32"/>
    </row>
    <row r="475" s="1" customFormat="1" spans="2:23">
      <c r="B475" s="119"/>
      <c r="C475" s="119"/>
      <c r="D475" s="1"/>
      <c r="E475" s="1"/>
      <c r="F475" s="1"/>
      <c r="G475" s="1"/>
      <c r="H475" s="1"/>
      <c r="I475" s="1"/>
      <c r="J475" s="1"/>
      <c r="L475" s="17"/>
      <c r="M475" s="17"/>
      <c r="N475" s="17"/>
      <c r="O475" s="17"/>
      <c r="P475" s="17"/>
      <c r="Q475" s="17"/>
      <c r="R475" s="17"/>
      <c r="S475" s="17"/>
      <c r="T475" s="32"/>
      <c r="U475" s="32"/>
      <c r="V475" s="32"/>
      <c r="W475" s="32"/>
    </row>
    <row r="476" s="1" customFormat="1" spans="2:23">
      <c r="B476" s="119"/>
      <c r="C476" s="119"/>
      <c r="D476" s="1"/>
      <c r="E476" s="1"/>
      <c r="F476" s="1"/>
      <c r="G476" s="1"/>
      <c r="H476" s="1"/>
      <c r="I476" s="1"/>
      <c r="J476" s="1"/>
      <c r="L476" s="17"/>
      <c r="M476" s="17"/>
      <c r="N476" s="17"/>
      <c r="O476" s="17"/>
      <c r="P476" s="17"/>
      <c r="Q476" s="17"/>
      <c r="R476" s="17"/>
      <c r="S476" s="17"/>
      <c r="T476" s="32"/>
      <c r="U476" s="32"/>
      <c r="V476" s="32"/>
      <c r="W476" s="32"/>
    </row>
    <row r="477" s="1" customFormat="1" spans="2:23">
      <c r="B477" s="119"/>
      <c r="C477" s="119"/>
      <c r="D477" s="1"/>
      <c r="E477" s="1"/>
      <c r="F477" s="1"/>
      <c r="G477" s="1"/>
      <c r="H477" s="1"/>
      <c r="I477" s="1"/>
      <c r="J477" s="1"/>
      <c r="L477" s="17"/>
      <c r="M477" s="17"/>
      <c r="N477" s="17"/>
      <c r="O477" s="17"/>
      <c r="P477" s="17"/>
      <c r="Q477" s="17"/>
      <c r="R477" s="17"/>
      <c r="S477" s="17"/>
      <c r="T477" s="32"/>
      <c r="U477" s="32"/>
      <c r="V477" s="32"/>
      <c r="W477" s="32"/>
    </row>
    <row r="478" s="1" customFormat="1" spans="2:23">
      <c r="B478" s="119"/>
      <c r="C478" s="119"/>
      <c r="D478" s="1"/>
      <c r="E478" s="1"/>
      <c r="F478" s="1"/>
      <c r="G478" s="1"/>
      <c r="H478" s="1"/>
      <c r="I478" s="1"/>
      <c r="J478" s="1"/>
      <c r="L478" s="17"/>
      <c r="M478" s="17"/>
      <c r="N478" s="17"/>
      <c r="O478" s="17"/>
      <c r="P478" s="17"/>
      <c r="Q478" s="17"/>
      <c r="R478" s="17"/>
      <c r="S478" s="17"/>
      <c r="T478" s="32"/>
      <c r="U478" s="32"/>
      <c r="V478" s="32"/>
      <c r="W478" s="32"/>
    </row>
    <row r="479" s="1" customFormat="1" spans="2:23">
      <c r="B479" s="119"/>
      <c r="C479" s="119"/>
      <c r="D479" s="1"/>
      <c r="E479" s="1"/>
      <c r="F479" s="1"/>
      <c r="G479" s="1"/>
      <c r="H479" s="1"/>
      <c r="I479" s="1"/>
      <c r="J479" s="1"/>
      <c r="L479" s="17"/>
      <c r="M479" s="17"/>
      <c r="N479" s="17"/>
      <c r="O479" s="17"/>
      <c r="P479" s="17"/>
      <c r="Q479" s="17"/>
      <c r="R479" s="17"/>
      <c r="S479" s="17"/>
      <c r="T479" s="32"/>
      <c r="U479" s="32"/>
      <c r="V479" s="32"/>
      <c r="W479" s="32"/>
    </row>
    <row r="480" s="1" customFormat="1" spans="2:23">
      <c r="B480" s="119"/>
      <c r="C480" s="119"/>
      <c r="D480" s="1"/>
      <c r="E480" s="1"/>
      <c r="F480" s="1"/>
      <c r="G480" s="1"/>
      <c r="H480" s="1"/>
      <c r="I480" s="1"/>
      <c r="J480" s="1"/>
      <c r="L480" s="17"/>
      <c r="M480" s="17"/>
      <c r="N480" s="17"/>
      <c r="O480" s="17"/>
      <c r="P480" s="17"/>
      <c r="Q480" s="17"/>
      <c r="R480" s="17"/>
      <c r="S480" s="17"/>
      <c r="T480" s="32"/>
      <c r="U480" s="32"/>
      <c r="V480" s="32"/>
      <c r="W480" s="32"/>
    </row>
    <row r="481" s="1" customFormat="1" spans="2:23">
      <c r="B481" s="119"/>
      <c r="C481" s="119"/>
      <c r="D481" s="1"/>
      <c r="E481" s="1"/>
      <c r="F481" s="1"/>
      <c r="G481" s="1"/>
      <c r="H481" s="1"/>
      <c r="I481" s="1"/>
      <c r="J481" s="1"/>
      <c r="L481" s="17"/>
      <c r="M481" s="17"/>
      <c r="N481" s="17"/>
      <c r="O481" s="17"/>
      <c r="P481" s="17"/>
      <c r="Q481" s="17"/>
      <c r="R481" s="17"/>
      <c r="S481" s="17"/>
      <c r="T481" s="32"/>
      <c r="U481" s="32"/>
      <c r="V481" s="32"/>
      <c r="W481" s="32"/>
    </row>
    <row r="482" s="1" customFormat="1" spans="2:23">
      <c r="B482" s="119"/>
      <c r="C482" s="119"/>
      <c r="D482" s="1"/>
      <c r="E482" s="1"/>
      <c r="F482" s="1"/>
      <c r="G482" s="1"/>
      <c r="H482" s="1"/>
      <c r="I482" s="1"/>
      <c r="J482" s="1"/>
      <c r="L482" s="17"/>
      <c r="M482" s="17"/>
      <c r="N482" s="17"/>
      <c r="O482" s="17"/>
      <c r="P482" s="17"/>
      <c r="Q482" s="17"/>
      <c r="R482" s="17"/>
      <c r="S482" s="17"/>
      <c r="T482" s="32"/>
      <c r="U482" s="32"/>
      <c r="V482" s="32"/>
      <c r="W482" s="32"/>
    </row>
    <row r="483" s="1" customFormat="1" spans="2:23">
      <c r="B483" s="119"/>
      <c r="C483" s="119"/>
      <c r="D483" s="1"/>
      <c r="E483" s="1"/>
      <c r="F483" s="1"/>
      <c r="G483" s="1"/>
      <c r="H483" s="1"/>
      <c r="I483" s="1"/>
      <c r="J483" s="1"/>
      <c r="L483" s="17"/>
      <c r="M483" s="17"/>
      <c r="N483" s="17"/>
      <c r="O483" s="17"/>
      <c r="P483" s="17"/>
      <c r="Q483" s="17"/>
      <c r="R483" s="17"/>
      <c r="S483" s="17"/>
      <c r="T483" s="32"/>
      <c r="U483" s="32"/>
      <c r="V483" s="32"/>
      <c r="W483" s="32"/>
    </row>
    <row r="484" s="1" customFormat="1" spans="2:23">
      <c r="B484" s="119"/>
      <c r="C484" s="119"/>
      <c r="D484" s="1"/>
      <c r="E484" s="1"/>
      <c r="F484" s="1"/>
      <c r="G484" s="1"/>
      <c r="H484" s="1"/>
      <c r="I484" s="1"/>
      <c r="J484" s="1"/>
      <c r="L484" s="17"/>
      <c r="M484" s="17"/>
      <c r="N484" s="17"/>
      <c r="O484" s="17"/>
      <c r="P484" s="17"/>
      <c r="Q484" s="17"/>
      <c r="R484" s="17"/>
      <c r="S484" s="17"/>
      <c r="T484" s="32"/>
      <c r="U484" s="32"/>
      <c r="V484" s="32"/>
      <c r="W484" s="32"/>
    </row>
    <row r="485" s="1" customFormat="1" spans="2:23">
      <c r="B485" s="119"/>
      <c r="C485" s="119"/>
      <c r="D485" s="1"/>
      <c r="E485" s="1"/>
      <c r="F485" s="1"/>
      <c r="G485" s="1"/>
      <c r="H485" s="1"/>
      <c r="I485" s="1"/>
      <c r="J485" s="1"/>
      <c r="L485" s="17"/>
      <c r="M485" s="17"/>
      <c r="N485" s="17"/>
      <c r="O485" s="17"/>
      <c r="P485" s="17"/>
      <c r="Q485" s="17"/>
      <c r="R485" s="17"/>
      <c r="S485" s="17"/>
      <c r="T485" s="32"/>
      <c r="U485" s="32"/>
      <c r="V485" s="32"/>
      <c r="W485" s="32"/>
    </row>
    <row r="486" s="1" customFormat="1" spans="2:23">
      <c r="B486" s="119"/>
      <c r="C486" s="119"/>
      <c r="D486" s="1"/>
      <c r="E486" s="1"/>
      <c r="F486" s="1"/>
      <c r="G486" s="1"/>
      <c r="H486" s="1"/>
      <c r="I486" s="1"/>
      <c r="J486" s="1"/>
      <c r="L486" s="17"/>
      <c r="M486" s="17"/>
      <c r="N486" s="17"/>
      <c r="O486" s="17"/>
      <c r="P486" s="17"/>
      <c r="Q486" s="17"/>
      <c r="R486" s="17"/>
      <c r="S486" s="17"/>
      <c r="T486" s="32"/>
      <c r="U486" s="32"/>
      <c r="V486" s="32"/>
      <c r="W486" s="32"/>
    </row>
    <row r="487" s="1" customFormat="1" spans="2:23">
      <c r="B487" s="119"/>
      <c r="C487" s="119"/>
      <c r="D487" s="1"/>
      <c r="E487" s="1"/>
      <c r="F487" s="1"/>
      <c r="G487" s="1"/>
      <c r="H487" s="1"/>
      <c r="I487" s="1"/>
      <c r="J487" s="1"/>
      <c r="L487" s="17"/>
      <c r="M487" s="17"/>
      <c r="N487" s="17"/>
      <c r="O487" s="17"/>
      <c r="P487" s="17"/>
      <c r="Q487" s="17"/>
      <c r="R487" s="17"/>
      <c r="S487" s="17"/>
      <c r="T487" s="32"/>
      <c r="U487" s="32"/>
      <c r="V487" s="32"/>
      <c r="W487" s="32"/>
    </row>
    <row r="488" s="1" customFormat="1" spans="2:23">
      <c r="B488" s="119"/>
      <c r="C488" s="119"/>
      <c r="D488" s="1"/>
      <c r="E488" s="1"/>
      <c r="F488" s="1"/>
      <c r="G488" s="1"/>
      <c r="H488" s="1"/>
      <c r="I488" s="1"/>
      <c r="J488" s="1"/>
      <c r="L488" s="17"/>
      <c r="M488" s="17"/>
      <c r="N488" s="17"/>
      <c r="O488" s="17"/>
      <c r="P488" s="17"/>
      <c r="Q488" s="17"/>
      <c r="R488" s="17"/>
      <c r="S488" s="17"/>
      <c r="T488" s="32"/>
      <c r="U488" s="32"/>
      <c r="V488" s="32"/>
      <c r="W488" s="32"/>
    </row>
    <row r="489" s="1" customFormat="1" spans="2:23">
      <c r="B489" s="119"/>
      <c r="C489" s="119"/>
      <c r="D489" s="1"/>
      <c r="E489" s="1"/>
      <c r="F489" s="1"/>
      <c r="G489" s="1"/>
      <c r="H489" s="1"/>
      <c r="I489" s="1"/>
      <c r="J489" s="1"/>
      <c r="L489" s="17"/>
      <c r="M489" s="17"/>
      <c r="N489" s="17"/>
      <c r="O489" s="17"/>
      <c r="P489" s="17"/>
      <c r="Q489" s="17"/>
      <c r="R489" s="17"/>
      <c r="S489" s="17"/>
      <c r="T489" s="32"/>
      <c r="U489" s="32"/>
      <c r="V489" s="32"/>
      <c r="W489" s="32"/>
    </row>
    <row r="490" s="1" customFormat="1" spans="2:23">
      <c r="B490" s="119"/>
      <c r="C490" s="119"/>
      <c r="D490" s="1"/>
      <c r="E490" s="1"/>
      <c r="F490" s="1"/>
      <c r="G490" s="1"/>
      <c r="H490" s="1"/>
      <c r="I490" s="1"/>
      <c r="J490" s="1"/>
      <c r="L490" s="17"/>
      <c r="M490" s="17"/>
      <c r="N490" s="17"/>
      <c r="O490" s="17"/>
      <c r="P490" s="17"/>
      <c r="Q490" s="17"/>
      <c r="R490" s="17"/>
      <c r="S490" s="17"/>
      <c r="T490" s="32"/>
      <c r="U490" s="32"/>
      <c r="V490" s="32"/>
      <c r="W490" s="32"/>
    </row>
    <row r="491" s="1" customFormat="1" spans="2:23">
      <c r="B491" s="119"/>
      <c r="C491" s="119"/>
      <c r="D491" s="1"/>
      <c r="E491" s="1"/>
      <c r="F491" s="1"/>
      <c r="G491" s="1"/>
      <c r="H491" s="1"/>
      <c r="I491" s="1"/>
      <c r="J491" s="1"/>
      <c r="L491" s="17"/>
      <c r="M491" s="17"/>
      <c r="N491" s="17"/>
      <c r="O491" s="17"/>
      <c r="P491" s="17"/>
      <c r="Q491" s="17"/>
      <c r="R491" s="17"/>
      <c r="S491" s="17"/>
      <c r="T491" s="32"/>
      <c r="U491" s="32"/>
      <c r="V491" s="32"/>
      <c r="W491" s="32"/>
    </row>
    <row r="492" s="1" customFormat="1" spans="2:23">
      <c r="B492" s="119"/>
      <c r="C492" s="119"/>
      <c r="D492" s="1"/>
      <c r="E492" s="1"/>
      <c r="F492" s="1"/>
      <c r="G492" s="1"/>
      <c r="H492" s="1"/>
      <c r="I492" s="1"/>
      <c r="J492" s="1"/>
      <c r="L492" s="17"/>
      <c r="M492" s="17"/>
      <c r="N492" s="17"/>
      <c r="O492" s="17"/>
      <c r="P492" s="17"/>
      <c r="Q492" s="17"/>
      <c r="R492" s="17"/>
      <c r="S492" s="17"/>
      <c r="T492" s="32"/>
      <c r="U492" s="32"/>
      <c r="V492" s="32"/>
      <c r="W492" s="32"/>
    </row>
    <row r="493" s="1" customFormat="1" spans="2:23">
      <c r="B493" s="119"/>
      <c r="C493" s="119"/>
      <c r="D493" s="1"/>
      <c r="E493" s="1"/>
      <c r="F493" s="1"/>
      <c r="G493" s="1"/>
      <c r="H493" s="1"/>
      <c r="I493" s="1"/>
      <c r="J493" s="1"/>
      <c r="L493" s="17"/>
      <c r="M493" s="17"/>
      <c r="N493" s="17"/>
      <c r="O493" s="17"/>
      <c r="P493" s="17"/>
      <c r="Q493" s="17"/>
      <c r="R493" s="17"/>
      <c r="S493" s="17"/>
      <c r="T493" s="32"/>
      <c r="U493" s="32"/>
      <c r="V493" s="32"/>
      <c r="W493" s="32"/>
    </row>
    <row r="494" s="1" customFormat="1" spans="2:23">
      <c r="B494" s="119"/>
      <c r="C494" s="119"/>
      <c r="D494" s="1"/>
      <c r="E494" s="1"/>
      <c r="F494" s="1"/>
      <c r="G494" s="1"/>
      <c r="H494" s="1"/>
      <c r="I494" s="1"/>
      <c r="J494" s="1"/>
      <c r="L494" s="17"/>
      <c r="M494" s="17"/>
      <c r="N494" s="17"/>
      <c r="O494" s="17"/>
      <c r="P494" s="17"/>
      <c r="Q494" s="17"/>
      <c r="R494" s="17"/>
      <c r="S494" s="17"/>
      <c r="T494" s="32"/>
      <c r="U494" s="32"/>
      <c r="V494" s="32"/>
      <c r="W494" s="32"/>
    </row>
    <row r="495" s="1" customFormat="1" spans="2:23">
      <c r="B495" s="119"/>
      <c r="C495" s="119"/>
      <c r="D495" s="1"/>
      <c r="E495" s="1"/>
      <c r="F495" s="1"/>
      <c r="G495" s="1"/>
      <c r="H495" s="1"/>
      <c r="I495" s="1"/>
      <c r="J495" s="1"/>
      <c r="L495" s="17"/>
      <c r="M495" s="17"/>
      <c r="N495" s="17"/>
      <c r="O495" s="17"/>
      <c r="P495" s="17"/>
      <c r="Q495" s="17"/>
      <c r="R495" s="17"/>
      <c r="S495" s="17"/>
      <c r="T495" s="32"/>
      <c r="U495" s="32"/>
      <c r="V495" s="32"/>
      <c r="W495" s="32"/>
    </row>
    <row r="496" s="1" customFormat="1" spans="2:23">
      <c r="B496" s="119"/>
      <c r="C496" s="119"/>
      <c r="D496" s="1"/>
      <c r="E496" s="1"/>
      <c r="F496" s="1"/>
      <c r="G496" s="1"/>
      <c r="H496" s="1"/>
      <c r="I496" s="1"/>
      <c r="J496" s="1"/>
      <c r="L496" s="17"/>
      <c r="M496" s="17"/>
      <c r="N496" s="17"/>
      <c r="O496" s="17"/>
      <c r="P496" s="17"/>
      <c r="Q496" s="17"/>
      <c r="R496" s="17"/>
      <c r="S496" s="17"/>
      <c r="T496" s="32"/>
      <c r="U496" s="32"/>
      <c r="V496" s="32"/>
      <c r="W496" s="32"/>
    </row>
    <row r="497" s="1" customFormat="1" spans="2:23">
      <c r="B497" s="119"/>
      <c r="C497" s="119"/>
      <c r="D497" s="1"/>
      <c r="E497" s="1"/>
      <c r="F497" s="1"/>
      <c r="G497" s="1"/>
      <c r="H497" s="1"/>
      <c r="I497" s="1"/>
      <c r="J497" s="1"/>
      <c r="L497" s="17"/>
      <c r="M497" s="17"/>
      <c r="N497" s="17"/>
      <c r="O497" s="17"/>
      <c r="P497" s="17"/>
      <c r="Q497" s="17"/>
      <c r="R497" s="17"/>
      <c r="S497" s="17"/>
      <c r="T497" s="32"/>
      <c r="U497" s="32"/>
      <c r="V497" s="32"/>
      <c r="W497" s="32"/>
    </row>
    <row r="498" s="1" customFormat="1" spans="2:23">
      <c r="B498" s="119"/>
      <c r="C498" s="119"/>
      <c r="D498" s="1"/>
      <c r="E498" s="1"/>
      <c r="F498" s="1"/>
      <c r="G498" s="1"/>
      <c r="H498" s="1"/>
      <c r="I498" s="1"/>
      <c r="J498" s="1"/>
      <c r="L498" s="17"/>
      <c r="M498" s="17"/>
      <c r="N498" s="17"/>
      <c r="O498" s="17"/>
      <c r="P498" s="17"/>
      <c r="Q498" s="17"/>
      <c r="R498" s="17"/>
      <c r="S498" s="17"/>
      <c r="T498" s="32"/>
      <c r="U498" s="32"/>
      <c r="V498" s="32"/>
      <c r="W498" s="32"/>
    </row>
    <row r="499" s="1" customFormat="1" spans="2:23">
      <c r="B499" s="119"/>
      <c r="C499" s="119"/>
      <c r="D499" s="1"/>
      <c r="E499" s="1"/>
      <c r="F499" s="1"/>
      <c r="G499" s="1"/>
      <c r="H499" s="1"/>
      <c r="I499" s="1"/>
      <c r="J499" s="1"/>
      <c r="L499" s="17"/>
      <c r="M499" s="17"/>
      <c r="N499" s="17"/>
      <c r="O499" s="17"/>
      <c r="P499" s="17"/>
      <c r="Q499" s="17"/>
      <c r="R499" s="17"/>
      <c r="S499" s="17"/>
      <c r="T499" s="32"/>
      <c r="U499" s="32"/>
      <c r="V499" s="32"/>
      <c r="W499" s="32"/>
    </row>
    <row r="500" s="1" customFormat="1" spans="2:23">
      <c r="B500" s="119"/>
      <c r="C500" s="119"/>
      <c r="D500" s="1"/>
      <c r="E500" s="1"/>
      <c r="F500" s="1"/>
      <c r="G500" s="1"/>
      <c r="H500" s="1"/>
      <c r="I500" s="1"/>
      <c r="J500" s="1"/>
      <c r="L500" s="17"/>
      <c r="M500" s="17"/>
      <c r="N500" s="17"/>
      <c r="O500" s="17"/>
      <c r="P500" s="17"/>
      <c r="Q500" s="17"/>
      <c r="R500" s="17"/>
      <c r="S500" s="17"/>
      <c r="T500" s="32"/>
      <c r="U500" s="32"/>
      <c r="V500" s="32"/>
      <c r="W500" s="32"/>
    </row>
    <row r="501" s="1" customFormat="1" spans="2:23">
      <c r="B501" s="119"/>
      <c r="C501" s="119"/>
      <c r="D501" s="1"/>
      <c r="E501" s="1"/>
      <c r="F501" s="1"/>
      <c r="G501" s="1"/>
      <c r="H501" s="1"/>
      <c r="I501" s="1"/>
      <c r="J501" s="1"/>
      <c r="L501" s="17"/>
      <c r="M501" s="17"/>
      <c r="N501" s="17"/>
      <c r="O501" s="17"/>
      <c r="P501" s="17"/>
      <c r="Q501" s="17"/>
      <c r="R501" s="17"/>
      <c r="S501" s="17"/>
      <c r="T501" s="32"/>
      <c r="U501" s="32"/>
      <c r="V501" s="32"/>
      <c r="W501" s="32"/>
    </row>
    <row r="502" s="1" customFormat="1" spans="2:23">
      <c r="B502" s="119"/>
      <c r="C502" s="119"/>
      <c r="D502" s="1"/>
      <c r="E502" s="1"/>
      <c r="F502" s="1"/>
      <c r="G502" s="1"/>
      <c r="H502" s="1"/>
      <c r="I502" s="1"/>
      <c r="J502" s="1"/>
      <c r="L502" s="17"/>
      <c r="M502" s="17"/>
      <c r="N502" s="17"/>
      <c r="O502" s="17"/>
      <c r="P502" s="17"/>
      <c r="Q502" s="17"/>
      <c r="R502" s="17"/>
      <c r="S502" s="17"/>
      <c r="T502" s="32"/>
      <c r="U502" s="32"/>
      <c r="V502" s="32"/>
      <c r="W502" s="32"/>
    </row>
    <row r="503" s="1" customFormat="1" spans="2:23">
      <c r="B503" s="119"/>
      <c r="C503" s="119"/>
      <c r="D503" s="1"/>
      <c r="E503" s="1"/>
      <c r="F503" s="1"/>
      <c r="G503" s="1"/>
      <c r="H503" s="1"/>
      <c r="I503" s="1"/>
      <c r="J503" s="1"/>
      <c r="L503" s="17"/>
      <c r="M503" s="17"/>
      <c r="N503" s="17"/>
      <c r="O503" s="17"/>
      <c r="P503" s="17"/>
      <c r="Q503" s="17"/>
      <c r="R503" s="17"/>
      <c r="S503" s="17"/>
      <c r="T503" s="32"/>
      <c r="U503" s="32"/>
      <c r="V503" s="32"/>
      <c r="W503" s="32"/>
    </row>
    <row r="504" s="1" customFormat="1" spans="2:23">
      <c r="B504" s="119"/>
      <c r="C504" s="119"/>
      <c r="D504" s="1"/>
      <c r="E504" s="1"/>
      <c r="F504" s="1"/>
      <c r="G504" s="1"/>
      <c r="H504" s="1"/>
      <c r="I504" s="1"/>
      <c r="J504" s="1"/>
      <c r="L504" s="17"/>
      <c r="M504" s="17"/>
      <c r="N504" s="17"/>
      <c r="O504" s="17"/>
      <c r="P504" s="17"/>
      <c r="Q504" s="17"/>
      <c r="R504" s="17"/>
      <c r="S504" s="17"/>
      <c r="T504" s="32"/>
      <c r="U504" s="32"/>
      <c r="V504" s="32"/>
      <c r="W504" s="32"/>
    </row>
    <row r="505" s="1" customFormat="1" spans="2:23">
      <c r="B505" s="119"/>
      <c r="C505" s="119"/>
      <c r="D505" s="1"/>
      <c r="E505" s="1"/>
      <c r="F505" s="1"/>
      <c r="G505" s="1"/>
      <c r="H505" s="1"/>
      <c r="I505" s="1"/>
      <c r="J505" s="1"/>
      <c r="L505" s="17"/>
      <c r="M505" s="17"/>
      <c r="N505" s="17"/>
      <c r="O505" s="17"/>
      <c r="P505" s="17"/>
      <c r="Q505" s="17"/>
      <c r="R505" s="17"/>
      <c r="S505" s="17"/>
      <c r="T505" s="32"/>
      <c r="U505" s="32"/>
      <c r="V505" s="32"/>
      <c r="W505" s="32"/>
    </row>
    <row r="506" s="1" customFormat="1" spans="2:23">
      <c r="B506" s="119"/>
      <c r="C506" s="119"/>
      <c r="D506" s="1"/>
      <c r="E506" s="1"/>
      <c r="F506" s="1"/>
      <c r="G506" s="1"/>
      <c r="H506" s="1"/>
      <c r="I506" s="1"/>
      <c r="J506" s="1"/>
      <c r="L506" s="17"/>
      <c r="M506" s="17"/>
      <c r="N506" s="17"/>
      <c r="O506" s="17"/>
      <c r="P506" s="17"/>
      <c r="Q506" s="17"/>
      <c r="R506" s="17"/>
      <c r="S506" s="17"/>
      <c r="T506" s="32"/>
      <c r="U506" s="32"/>
      <c r="V506" s="32"/>
      <c r="W506" s="32"/>
    </row>
    <row r="507" s="1" customFormat="1" spans="2:23">
      <c r="B507" s="119"/>
      <c r="C507" s="119"/>
      <c r="D507" s="1"/>
      <c r="E507" s="1"/>
      <c r="F507" s="1"/>
      <c r="G507" s="1"/>
      <c r="H507" s="1"/>
      <c r="I507" s="1"/>
      <c r="J507" s="1"/>
      <c r="L507" s="17"/>
      <c r="M507" s="17"/>
      <c r="N507" s="17"/>
      <c r="O507" s="17"/>
      <c r="P507" s="17"/>
      <c r="Q507" s="17"/>
      <c r="R507" s="17"/>
      <c r="S507" s="17"/>
      <c r="T507" s="32"/>
      <c r="U507" s="32"/>
      <c r="V507" s="32"/>
      <c r="W507" s="32"/>
    </row>
    <row r="508" s="1" customFormat="1" spans="2:23">
      <c r="B508" s="119"/>
      <c r="C508" s="119"/>
      <c r="D508" s="1"/>
      <c r="E508" s="1"/>
      <c r="F508" s="1"/>
      <c r="G508" s="1"/>
      <c r="H508" s="1"/>
      <c r="I508" s="1"/>
      <c r="J508" s="1"/>
      <c r="L508" s="17"/>
      <c r="M508" s="17"/>
      <c r="N508" s="17"/>
      <c r="O508" s="17"/>
      <c r="P508" s="17"/>
      <c r="Q508" s="17"/>
      <c r="R508" s="17"/>
      <c r="S508" s="17"/>
      <c r="T508" s="32"/>
      <c r="U508" s="32"/>
      <c r="V508" s="32"/>
      <c r="W508" s="32"/>
    </row>
    <row r="509" s="1" customFormat="1" spans="2:23">
      <c r="B509" s="119"/>
      <c r="C509" s="119"/>
      <c r="D509" s="1"/>
      <c r="E509" s="1"/>
      <c r="F509" s="1"/>
      <c r="G509" s="1"/>
      <c r="H509" s="1"/>
      <c r="I509" s="1"/>
      <c r="J509" s="1"/>
      <c r="L509" s="17"/>
      <c r="M509" s="17"/>
      <c r="N509" s="17"/>
      <c r="O509" s="17"/>
      <c r="P509" s="17"/>
      <c r="Q509" s="17"/>
      <c r="R509" s="17"/>
      <c r="S509" s="17"/>
      <c r="T509" s="32"/>
      <c r="U509" s="32"/>
      <c r="V509" s="32"/>
      <c r="W509" s="32"/>
    </row>
    <row r="510" s="1" customFormat="1" spans="2:23">
      <c r="B510" s="119"/>
      <c r="C510" s="119"/>
      <c r="D510" s="1"/>
      <c r="E510" s="1"/>
      <c r="F510" s="1"/>
      <c r="G510" s="1"/>
      <c r="H510" s="1"/>
      <c r="I510" s="1"/>
      <c r="J510" s="1"/>
      <c r="L510" s="17"/>
      <c r="M510" s="17"/>
      <c r="N510" s="17"/>
      <c r="O510" s="17"/>
      <c r="P510" s="17"/>
      <c r="Q510" s="17"/>
      <c r="R510" s="17"/>
      <c r="S510" s="17"/>
      <c r="T510" s="32"/>
      <c r="U510" s="32"/>
      <c r="V510" s="32"/>
      <c r="W510" s="32"/>
    </row>
    <row r="511" s="1" customFormat="1" spans="2:23">
      <c r="B511" s="119"/>
      <c r="C511" s="119"/>
      <c r="D511" s="1"/>
      <c r="E511" s="1"/>
      <c r="F511" s="1"/>
      <c r="G511" s="1"/>
      <c r="H511" s="1"/>
      <c r="I511" s="1"/>
      <c r="J511" s="1"/>
      <c r="L511" s="17"/>
      <c r="M511" s="17"/>
      <c r="N511" s="17"/>
      <c r="O511" s="17"/>
      <c r="P511" s="17"/>
      <c r="Q511" s="17"/>
      <c r="R511" s="17"/>
      <c r="S511" s="17"/>
      <c r="T511" s="32"/>
      <c r="U511" s="32"/>
      <c r="V511" s="32"/>
      <c r="W511" s="32"/>
    </row>
    <row r="512" s="1" customFormat="1" spans="2:23">
      <c r="B512" s="119"/>
      <c r="C512" s="119"/>
      <c r="D512" s="1"/>
      <c r="E512" s="1"/>
      <c r="F512" s="1"/>
      <c r="G512" s="1"/>
      <c r="H512" s="1"/>
      <c r="I512" s="1"/>
      <c r="J512" s="1"/>
      <c r="L512" s="17"/>
      <c r="M512" s="17"/>
      <c r="N512" s="17"/>
      <c r="O512" s="17"/>
      <c r="P512" s="17"/>
      <c r="Q512" s="17"/>
      <c r="R512" s="17"/>
      <c r="S512" s="17"/>
      <c r="T512" s="32"/>
      <c r="U512" s="32"/>
      <c r="V512" s="32"/>
      <c r="W512" s="32"/>
    </row>
    <row r="513" s="1" customFormat="1" spans="2:23">
      <c r="B513" s="119"/>
      <c r="C513" s="119"/>
      <c r="D513" s="1"/>
      <c r="E513" s="1"/>
      <c r="F513" s="1"/>
      <c r="G513" s="1"/>
      <c r="H513" s="1"/>
      <c r="I513" s="1"/>
      <c r="J513" s="1"/>
      <c r="L513" s="17"/>
      <c r="M513" s="17"/>
      <c r="N513" s="17"/>
      <c r="O513" s="17"/>
      <c r="P513" s="17"/>
      <c r="Q513" s="17"/>
      <c r="R513" s="17"/>
      <c r="S513" s="17"/>
      <c r="T513" s="32"/>
      <c r="U513" s="32"/>
      <c r="V513" s="32"/>
      <c r="W513" s="32"/>
    </row>
    <row r="514" s="1" customFormat="1" spans="2:23">
      <c r="B514" s="119"/>
      <c r="C514" s="119"/>
      <c r="D514" s="1"/>
      <c r="E514" s="1"/>
      <c r="F514" s="1"/>
      <c r="G514" s="1"/>
      <c r="H514" s="1"/>
      <c r="I514" s="1"/>
      <c r="J514" s="1"/>
      <c r="L514" s="17"/>
      <c r="M514" s="17"/>
      <c r="N514" s="17"/>
      <c r="O514" s="17"/>
      <c r="P514" s="17"/>
      <c r="Q514" s="17"/>
      <c r="R514" s="17"/>
      <c r="S514" s="17"/>
      <c r="T514" s="32"/>
      <c r="U514" s="32"/>
      <c r="V514" s="32"/>
      <c r="W514" s="32"/>
    </row>
    <row r="515" s="1" customFormat="1" spans="2:23">
      <c r="B515" s="119"/>
      <c r="C515" s="119"/>
      <c r="D515" s="1"/>
      <c r="E515" s="1"/>
      <c r="F515" s="1"/>
      <c r="G515" s="1"/>
      <c r="H515" s="1"/>
      <c r="I515" s="1"/>
      <c r="J515" s="1"/>
      <c r="L515" s="17"/>
      <c r="M515" s="17"/>
      <c r="N515" s="17"/>
      <c r="O515" s="17"/>
      <c r="P515" s="17"/>
      <c r="Q515" s="17"/>
      <c r="R515" s="17"/>
      <c r="S515" s="17"/>
      <c r="T515" s="32"/>
      <c r="U515" s="32"/>
      <c r="V515" s="32"/>
      <c r="W515" s="32"/>
    </row>
    <row r="516" s="1" customFormat="1" spans="2:23">
      <c r="B516" s="119"/>
      <c r="C516" s="119"/>
      <c r="D516" s="1"/>
      <c r="E516" s="1"/>
      <c r="F516" s="1"/>
      <c r="G516" s="1"/>
      <c r="H516" s="1"/>
      <c r="I516" s="1"/>
      <c r="J516" s="1"/>
      <c r="L516" s="17"/>
      <c r="M516" s="17"/>
      <c r="N516" s="17"/>
      <c r="O516" s="17"/>
      <c r="P516" s="17"/>
      <c r="Q516" s="17"/>
      <c r="R516" s="17"/>
      <c r="S516" s="17"/>
      <c r="T516" s="32"/>
      <c r="U516" s="32"/>
      <c r="V516" s="32"/>
      <c r="W516" s="32"/>
    </row>
    <row r="517" s="1" customFormat="1" spans="2:23">
      <c r="B517" s="119"/>
      <c r="C517" s="119"/>
      <c r="D517" s="1"/>
      <c r="E517" s="1"/>
      <c r="F517" s="1"/>
      <c r="G517" s="1"/>
      <c r="H517" s="1"/>
      <c r="I517" s="1"/>
      <c r="J517" s="1"/>
      <c r="L517" s="17"/>
      <c r="M517" s="17"/>
      <c r="N517" s="17"/>
      <c r="O517" s="17"/>
      <c r="P517" s="17"/>
      <c r="Q517" s="17"/>
      <c r="R517" s="17"/>
      <c r="S517" s="17"/>
      <c r="T517" s="32"/>
      <c r="U517" s="32"/>
      <c r="V517" s="32"/>
      <c r="W517" s="32"/>
    </row>
    <row r="518" s="1" customFormat="1" spans="2:23">
      <c r="B518" s="119"/>
      <c r="C518" s="119"/>
      <c r="D518" s="1"/>
      <c r="E518" s="1"/>
      <c r="F518" s="1"/>
      <c r="G518" s="1"/>
      <c r="H518" s="1"/>
      <c r="I518" s="1"/>
      <c r="J518" s="1"/>
      <c r="L518" s="17"/>
      <c r="M518" s="17"/>
      <c r="N518" s="17"/>
      <c r="O518" s="17"/>
      <c r="P518" s="17"/>
      <c r="Q518" s="17"/>
      <c r="R518" s="17"/>
      <c r="S518" s="17"/>
      <c r="T518" s="32"/>
      <c r="U518" s="32"/>
      <c r="V518" s="32"/>
      <c r="W518" s="32"/>
    </row>
    <row r="519" s="1" customFormat="1" spans="2:23">
      <c r="B519" s="119"/>
      <c r="C519" s="119"/>
      <c r="D519" s="1"/>
      <c r="E519" s="1"/>
      <c r="F519" s="1"/>
      <c r="G519" s="1"/>
      <c r="H519" s="1"/>
      <c r="I519" s="1"/>
      <c r="J519" s="1"/>
      <c r="L519" s="17"/>
      <c r="M519" s="17"/>
      <c r="N519" s="17"/>
      <c r="O519" s="17"/>
      <c r="P519" s="17"/>
      <c r="Q519" s="17"/>
      <c r="R519" s="17"/>
      <c r="S519" s="17"/>
      <c r="T519" s="32"/>
      <c r="U519" s="32"/>
      <c r="V519" s="32"/>
      <c r="W519" s="32"/>
    </row>
    <row r="520" s="1" customFormat="1" spans="2:23">
      <c r="B520" s="119"/>
      <c r="C520" s="119"/>
      <c r="D520" s="1"/>
      <c r="E520" s="1"/>
      <c r="F520" s="1"/>
      <c r="G520" s="1"/>
      <c r="H520" s="1"/>
      <c r="I520" s="1"/>
      <c r="J520" s="1"/>
      <c r="L520" s="17"/>
      <c r="M520" s="17"/>
      <c r="N520" s="17"/>
      <c r="O520" s="17"/>
      <c r="P520" s="17"/>
      <c r="Q520" s="17"/>
      <c r="R520" s="17"/>
      <c r="S520" s="17"/>
      <c r="T520" s="32"/>
      <c r="U520" s="32"/>
      <c r="V520" s="32"/>
      <c r="W520" s="32"/>
    </row>
    <row r="521" s="1" customFormat="1" spans="2:23">
      <c r="B521" s="119"/>
      <c r="C521" s="119"/>
      <c r="D521" s="1"/>
      <c r="E521" s="1"/>
      <c r="F521" s="1"/>
      <c r="G521" s="1"/>
      <c r="H521" s="1"/>
      <c r="I521" s="1"/>
      <c r="J521" s="1"/>
      <c r="L521" s="17"/>
      <c r="M521" s="17"/>
      <c r="N521" s="17"/>
      <c r="O521" s="17"/>
      <c r="P521" s="17"/>
      <c r="Q521" s="17"/>
      <c r="R521" s="17"/>
      <c r="S521" s="17"/>
      <c r="T521" s="32"/>
      <c r="U521" s="32"/>
      <c r="V521" s="32"/>
      <c r="W521" s="32"/>
    </row>
    <row r="522" s="1" customFormat="1" spans="2:23">
      <c r="B522" s="119"/>
      <c r="C522" s="119"/>
      <c r="D522" s="1"/>
      <c r="E522" s="1"/>
      <c r="F522" s="1"/>
      <c r="G522" s="1"/>
      <c r="H522" s="1"/>
      <c r="I522" s="1"/>
      <c r="J522" s="1"/>
      <c r="L522" s="17"/>
      <c r="M522" s="17"/>
      <c r="N522" s="17"/>
      <c r="O522" s="17"/>
      <c r="P522" s="17"/>
      <c r="Q522" s="17"/>
      <c r="R522" s="17"/>
      <c r="S522" s="17"/>
      <c r="T522" s="32"/>
      <c r="U522" s="32"/>
      <c r="V522" s="32"/>
      <c r="W522" s="32"/>
    </row>
    <row r="523" s="1" customFormat="1" spans="2:23">
      <c r="B523" s="119"/>
      <c r="C523" s="119"/>
      <c r="D523" s="1"/>
      <c r="E523" s="1"/>
      <c r="F523" s="1"/>
      <c r="G523" s="1"/>
      <c r="H523" s="1"/>
      <c r="I523" s="1"/>
      <c r="J523" s="1"/>
      <c r="L523" s="17"/>
      <c r="M523" s="17"/>
      <c r="N523" s="17"/>
      <c r="O523" s="17"/>
      <c r="P523" s="17"/>
      <c r="Q523" s="17"/>
      <c r="R523" s="17"/>
      <c r="S523" s="17"/>
      <c r="T523" s="32"/>
      <c r="U523" s="32"/>
      <c r="V523" s="32"/>
      <c r="W523" s="32"/>
    </row>
    <row r="524" s="1" customFormat="1" spans="2:23">
      <c r="B524" s="119"/>
      <c r="C524" s="119"/>
      <c r="D524" s="1"/>
      <c r="E524" s="1"/>
      <c r="F524" s="1"/>
      <c r="G524" s="1"/>
      <c r="H524" s="1"/>
      <c r="I524" s="1"/>
      <c r="J524" s="1"/>
      <c r="L524" s="17"/>
      <c r="M524" s="17"/>
      <c r="N524" s="17"/>
      <c r="O524" s="17"/>
      <c r="P524" s="17"/>
      <c r="Q524" s="17"/>
      <c r="R524" s="17"/>
      <c r="S524" s="17"/>
      <c r="T524" s="32"/>
      <c r="U524" s="32"/>
      <c r="V524" s="32"/>
      <c r="W524" s="32"/>
    </row>
    <row r="525" s="1" customFormat="1" spans="2:23">
      <c r="B525" s="119"/>
      <c r="C525" s="119"/>
      <c r="D525" s="1"/>
      <c r="E525" s="1"/>
      <c r="F525" s="1"/>
      <c r="G525" s="1"/>
      <c r="H525" s="1"/>
      <c r="I525" s="1"/>
      <c r="J525" s="1"/>
      <c r="L525" s="17"/>
      <c r="M525" s="17"/>
      <c r="N525" s="17"/>
      <c r="O525" s="17"/>
      <c r="P525" s="17"/>
      <c r="Q525" s="17"/>
      <c r="R525" s="17"/>
      <c r="S525" s="17"/>
      <c r="T525" s="32"/>
      <c r="U525" s="32"/>
      <c r="V525" s="32"/>
      <c r="W525" s="32"/>
    </row>
    <row r="526" s="1" customFormat="1" spans="2:23">
      <c r="B526" s="119"/>
      <c r="C526" s="119"/>
      <c r="D526" s="1"/>
      <c r="E526" s="1"/>
      <c r="F526" s="1"/>
      <c r="G526" s="1"/>
      <c r="H526" s="1"/>
      <c r="I526" s="1"/>
      <c r="J526" s="1"/>
      <c r="L526" s="17"/>
      <c r="M526" s="17"/>
      <c r="N526" s="17"/>
      <c r="O526" s="17"/>
      <c r="P526" s="17"/>
      <c r="Q526" s="17"/>
      <c r="R526" s="17"/>
      <c r="S526" s="17"/>
      <c r="T526" s="32"/>
      <c r="U526" s="32"/>
      <c r="V526" s="32"/>
      <c r="W526" s="32"/>
    </row>
    <row r="527" s="1" customFormat="1" spans="2:23">
      <c r="B527" s="119"/>
      <c r="C527" s="119"/>
      <c r="D527" s="1"/>
      <c r="E527" s="1"/>
      <c r="F527" s="1"/>
      <c r="G527" s="1"/>
      <c r="H527" s="1"/>
      <c r="I527" s="1"/>
      <c r="J527" s="1"/>
      <c r="L527" s="17"/>
      <c r="M527" s="17"/>
      <c r="N527" s="17"/>
      <c r="O527" s="17"/>
      <c r="P527" s="17"/>
      <c r="Q527" s="17"/>
      <c r="R527" s="17"/>
      <c r="S527" s="17"/>
      <c r="T527" s="32"/>
      <c r="U527" s="32"/>
      <c r="V527" s="32"/>
      <c r="W527" s="32"/>
    </row>
    <row r="528" s="1" customFormat="1" spans="2:23">
      <c r="B528" s="119"/>
      <c r="C528" s="119"/>
      <c r="D528" s="1"/>
      <c r="E528" s="1"/>
      <c r="F528" s="1"/>
      <c r="G528" s="1"/>
      <c r="H528" s="1"/>
      <c r="I528" s="1"/>
      <c r="J528" s="1"/>
      <c r="L528" s="17"/>
      <c r="M528" s="17"/>
      <c r="N528" s="17"/>
      <c r="O528" s="17"/>
      <c r="P528" s="17"/>
      <c r="Q528" s="17"/>
      <c r="R528" s="17"/>
      <c r="S528" s="17"/>
      <c r="T528" s="32"/>
      <c r="U528" s="32"/>
      <c r="V528" s="32"/>
      <c r="W528" s="32"/>
    </row>
    <row r="529" s="1" customFormat="1" spans="2:23">
      <c r="B529" s="119"/>
      <c r="C529" s="119"/>
      <c r="D529" s="1"/>
      <c r="E529" s="1"/>
      <c r="F529" s="1"/>
      <c r="G529" s="1"/>
      <c r="H529" s="1"/>
      <c r="I529" s="1"/>
      <c r="J529" s="1"/>
      <c r="L529" s="17"/>
      <c r="M529" s="17"/>
      <c r="N529" s="17"/>
      <c r="O529" s="17"/>
      <c r="P529" s="17"/>
      <c r="Q529" s="17"/>
      <c r="R529" s="17"/>
      <c r="S529" s="17"/>
      <c r="T529" s="32"/>
      <c r="U529" s="32"/>
      <c r="V529" s="32"/>
      <c r="W529" s="32"/>
    </row>
    <row r="530" s="1" customFormat="1" spans="2:23">
      <c r="B530" s="119"/>
      <c r="C530" s="119"/>
      <c r="D530" s="1"/>
      <c r="E530" s="1"/>
      <c r="F530" s="1"/>
      <c r="G530" s="1"/>
      <c r="H530" s="1"/>
      <c r="I530" s="1"/>
      <c r="J530" s="1"/>
      <c r="L530" s="17"/>
      <c r="M530" s="17"/>
      <c r="N530" s="17"/>
      <c r="O530" s="17"/>
      <c r="P530" s="17"/>
      <c r="Q530" s="17"/>
      <c r="R530" s="17"/>
      <c r="S530" s="17"/>
      <c r="T530" s="32"/>
      <c r="U530" s="32"/>
      <c r="V530" s="32"/>
      <c r="W530" s="32"/>
    </row>
    <row r="531" s="1" customFormat="1" spans="2:23">
      <c r="B531" s="119"/>
      <c r="C531" s="119"/>
      <c r="D531" s="1"/>
      <c r="E531" s="1"/>
      <c r="F531" s="1"/>
      <c r="G531" s="1"/>
      <c r="H531" s="1"/>
      <c r="I531" s="1"/>
      <c r="J531" s="1"/>
      <c r="L531" s="17"/>
      <c r="M531" s="17"/>
      <c r="N531" s="17"/>
      <c r="O531" s="17"/>
      <c r="P531" s="17"/>
      <c r="Q531" s="17"/>
      <c r="R531" s="17"/>
      <c r="S531" s="17"/>
      <c r="T531" s="32"/>
      <c r="U531" s="32"/>
      <c r="V531" s="32"/>
      <c r="W531" s="32"/>
    </row>
    <row r="532" s="1" customFormat="1" spans="2:23">
      <c r="B532" s="119"/>
      <c r="C532" s="119"/>
      <c r="D532" s="1"/>
      <c r="E532" s="1"/>
      <c r="F532" s="1"/>
      <c r="G532" s="1"/>
      <c r="H532" s="1"/>
      <c r="I532" s="1"/>
      <c r="J532" s="1"/>
      <c r="L532" s="17"/>
      <c r="M532" s="17"/>
      <c r="N532" s="17"/>
      <c r="O532" s="17"/>
      <c r="P532" s="17"/>
      <c r="Q532" s="17"/>
      <c r="R532" s="17"/>
      <c r="S532" s="17"/>
      <c r="T532" s="32"/>
      <c r="U532" s="32"/>
      <c r="V532" s="32"/>
      <c r="W532" s="32"/>
    </row>
    <row r="533" s="1" customFormat="1" spans="2:23">
      <c r="B533" s="119"/>
      <c r="C533" s="119"/>
      <c r="D533" s="1"/>
      <c r="E533" s="1"/>
      <c r="F533" s="1"/>
      <c r="G533" s="1"/>
      <c r="H533" s="1"/>
      <c r="I533" s="1"/>
      <c r="J533" s="1"/>
      <c r="L533" s="17"/>
      <c r="M533" s="17"/>
      <c r="N533" s="17"/>
      <c r="O533" s="17"/>
      <c r="P533" s="17"/>
      <c r="Q533" s="17"/>
      <c r="R533" s="17"/>
      <c r="S533" s="17"/>
      <c r="T533" s="32"/>
      <c r="U533" s="32"/>
      <c r="V533" s="32"/>
      <c r="W533" s="32"/>
    </row>
    <row r="534" s="1" customFormat="1" spans="2:23">
      <c r="B534" s="119"/>
      <c r="C534" s="119"/>
      <c r="D534" s="1"/>
      <c r="E534" s="1"/>
      <c r="F534" s="1"/>
      <c r="G534" s="1"/>
      <c r="H534" s="1"/>
      <c r="I534" s="1"/>
      <c r="J534" s="1"/>
      <c r="L534" s="17"/>
      <c r="M534" s="17"/>
      <c r="N534" s="17"/>
      <c r="O534" s="17"/>
      <c r="P534" s="17"/>
      <c r="Q534" s="17"/>
      <c r="R534" s="17"/>
      <c r="S534" s="17"/>
      <c r="T534" s="32"/>
      <c r="U534" s="32"/>
      <c r="V534" s="32"/>
      <c r="W534" s="32"/>
    </row>
    <row r="535" s="1" customFormat="1" spans="2:23">
      <c r="B535" s="119"/>
      <c r="C535" s="119"/>
      <c r="D535" s="1"/>
      <c r="E535" s="1"/>
      <c r="F535" s="1"/>
      <c r="G535" s="1"/>
      <c r="H535" s="1"/>
      <c r="I535" s="1"/>
      <c r="J535" s="1"/>
      <c r="L535" s="17"/>
      <c r="M535" s="17"/>
      <c r="N535" s="17"/>
      <c r="O535" s="17"/>
      <c r="P535" s="17"/>
      <c r="Q535" s="17"/>
      <c r="R535" s="17"/>
      <c r="S535" s="17"/>
      <c r="T535" s="32"/>
      <c r="U535" s="32"/>
      <c r="V535" s="32"/>
      <c r="W535" s="32"/>
    </row>
    <row r="536" s="1" customFormat="1" spans="2:23">
      <c r="B536" s="119"/>
      <c r="C536" s="119"/>
      <c r="D536" s="1"/>
      <c r="E536" s="1"/>
      <c r="F536" s="1"/>
      <c r="G536" s="1"/>
      <c r="H536" s="1"/>
      <c r="I536" s="1"/>
      <c r="J536" s="1"/>
      <c r="L536" s="17"/>
      <c r="M536" s="17"/>
      <c r="N536" s="17"/>
      <c r="O536" s="17"/>
      <c r="P536" s="17"/>
      <c r="Q536" s="17"/>
      <c r="R536" s="17"/>
      <c r="S536" s="17"/>
      <c r="T536" s="32"/>
      <c r="U536" s="32"/>
      <c r="V536" s="32"/>
      <c r="W536" s="32"/>
    </row>
    <row r="537" s="1" customFormat="1" spans="2:23">
      <c r="B537" s="119"/>
      <c r="C537" s="119"/>
      <c r="D537" s="1"/>
      <c r="E537" s="1"/>
      <c r="F537" s="1"/>
      <c r="G537" s="1"/>
      <c r="H537" s="1"/>
      <c r="I537" s="1"/>
      <c r="J537" s="1"/>
      <c r="L537" s="17"/>
      <c r="M537" s="17"/>
      <c r="N537" s="17"/>
      <c r="O537" s="17"/>
      <c r="P537" s="17"/>
      <c r="Q537" s="17"/>
      <c r="R537" s="17"/>
      <c r="S537" s="17"/>
      <c r="T537" s="32"/>
      <c r="U537" s="32"/>
      <c r="V537" s="32"/>
      <c r="W537" s="32"/>
    </row>
    <row r="538" s="1" customFormat="1" spans="2:23">
      <c r="B538" s="119"/>
      <c r="C538" s="119"/>
      <c r="D538" s="1"/>
      <c r="E538" s="1"/>
      <c r="F538" s="1"/>
      <c r="G538" s="1"/>
      <c r="H538" s="1"/>
      <c r="I538" s="1"/>
      <c r="J538" s="1"/>
      <c r="L538" s="17"/>
      <c r="M538" s="17"/>
      <c r="N538" s="17"/>
      <c r="O538" s="17"/>
      <c r="P538" s="17"/>
      <c r="Q538" s="17"/>
      <c r="R538" s="17"/>
      <c r="S538" s="17"/>
      <c r="T538" s="32"/>
      <c r="U538" s="32"/>
      <c r="V538" s="32"/>
      <c r="W538" s="32"/>
    </row>
    <row r="539" s="1" customFormat="1" spans="2:23">
      <c r="B539" s="119"/>
      <c r="C539" s="119"/>
      <c r="D539" s="1"/>
      <c r="E539" s="1"/>
      <c r="F539" s="1"/>
      <c r="G539" s="1"/>
      <c r="H539" s="1"/>
      <c r="I539" s="1"/>
      <c r="J539" s="1"/>
      <c r="L539" s="17"/>
      <c r="M539" s="17"/>
      <c r="N539" s="17"/>
      <c r="O539" s="17"/>
      <c r="P539" s="17"/>
      <c r="Q539" s="17"/>
      <c r="R539" s="17"/>
      <c r="S539" s="17"/>
      <c r="T539" s="32"/>
      <c r="U539" s="32"/>
      <c r="V539" s="32"/>
      <c r="W539" s="32"/>
    </row>
    <row r="540" s="1" customFormat="1" spans="2:23">
      <c r="B540" s="119"/>
      <c r="C540" s="119"/>
      <c r="D540" s="1"/>
      <c r="E540" s="1"/>
      <c r="F540" s="1"/>
      <c r="G540" s="1"/>
      <c r="H540" s="1"/>
      <c r="I540" s="1"/>
      <c r="J540" s="1"/>
      <c r="L540" s="17"/>
      <c r="M540" s="17"/>
      <c r="N540" s="17"/>
      <c r="O540" s="17"/>
      <c r="P540" s="17"/>
      <c r="Q540" s="17"/>
      <c r="R540" s="17"/>
      <c r="S540" s="17"/>
      <c r="T540" s="32"/>
      <c r="U540" s="32"/>
      <c r="V540" s="32"/>
      <c r="W540" s="32"/>
    </row>
    <row r="541" s="1" customFormat="1" spans="2:23">
      <c r="B541" s="119"/>
      <c r="C541" s="119"/>
      <c r="D541" s="1"/>
      <c r="E541" s="1"/>
      <c r="F541" s="1"/>
      <c r="G541" s="1"/>
      <c r="H541" s="1"/>
      <c r="I541" s="1"/>
      <c r="J541" s="1"/>
      <c r="L541" s="17"/>
      <c r="M541" s="17"/>
      <c r="N541" s="17"/>
      <c r="O541" s="17"/>
      <c r="P541" s="17"/>
      <c r="Q541" s="17"/>
      <c r="R541" s="17"/>
      <c r="S541" s="17"/>
      <c r="T541" s="32"/>
      <c r="U541" s="32"/>
      <c r="V541" s="32"/>
      <c r="W541" s="32"/>
    </row>
    <row r="542" s="1" customFormat="1" spans="2:23">
      <c r="B542" s="119"/>
      <c r="C542" s="119"/>
      <c r="D542" s="1"/>
      <c r="E542" s="1"/>
      <c r="F542" s="1"/>
      <c r="G542" s="1"/>
      <c r="H542" s="1"/>
      <c r="I542" s="1"/>
      <c r="J542" s="1"/>
      <c r="L542" s="17"/>
      <c r="M542" s="17"/>
      <c r="N542" s="17"/>
      <c r="O542" s="17"/>
      <c r="P542" s="17"/>
      <c r="Q542" s="17"/>
      <c r="R542" s="17"/>
      <c r="S542" s="17"/>
      <c r="T542" s="32"/>
      <c r="U542" s="32"/>
      <c r="V542" s="32"/>
      <c r="W542" s="32"/>
    </row>
    <row r="543" s="1" customFormat="1" spans="2:23">
      <c r="B543" s="119"/>
      <c r="C543" s="119"/>
      <c r="D543" s="1"/>
      <c r="E543" s="1"/>
      <c r="F543" s="1"/>
      <c r="G543" s="1"/>
      <c r="H543" s="1"/>
      <c r="I543" s="1"/>
      <c r="J543" s="1"/>
      <c r="L543" s="17"/>
      <c r="M543" s="17"/>
      <c r="N543" s="17"/>
      <c r="O543" s="17"/>
      <c r="P543" s="17"/>
      <c r="Q543" s="17"/>
      <c r="R543" s="17"/>
      <c r="S543" s="17"/>
      <c r="T543" s="32"/>
      <c r="U543" s="32"/>
      <c r="V543" s="32"/>
      <c r="W543" s="32"/>
    </row>
    <row r="544" s="1" customFormat="1" spans="2:23">
      <c r="B544" s="119"/>
      <c r="C544" s="119"/>
      <c r="D544" s="1"/>
      <c r="E544" s="1"/>
      <c r="F544" s="1"/>
      <c r="G544" s="1"/>
      <c r="H544" s="1"/>
      <c r="I544" s="1"/>
      <c r="J544" s="1"/>
      <c r="L544" s="17"/>
      <c r="M544" s="17"/>
      <c r="N544" s="17"/>
      <c r="O544" s="17"/>
      <c r="P544" s="17"/>
      <c r="Q544" s="17"/>
      <c r="R544" s="17"/>
      <c r="S544" s="17"/>
      <c r="T544" s="32"/>
      <c r="U544" s="32"/>
      <c r="V544" s="32"/>
      <c r="W544" s="32"/>
    </row>
    <row r="545" s="1" customFormat="1" spans="2:23">
      <c r="B545" s="119"/>
      <c r="C545" s="119"/>
      <c r="D545" s="1"/>
      <c r="E545" s="1"/>
      <c r="F545" s="1"/>
      <c r="G545" s="1"/>
      <c r="H545" s="1"/>
      <c r="I545" s="1"/>
      <c r="J545" s="1"/>
      <c r="L545" s="17"/>
      <c r="M545" s="17"/>
      <c r="N545" s="17"/>
      <c r="O545" s="17"/>
      <c r="P545" s="17"/>
      <c r="Q545" s="17"/>
      <c r="R545" s="17"/>
      <c r="S545" s="17"/>
      <c r="T545" s="32"/>
      <c r="U545" s="32"/>
      <c r="V545" s="32"/>
      <c r="W545" s="32"/>
    </row>
    <row r="546" s="1" customFormat="1" spans="2:23">
      <c r="B546" s="119"/>
      <c r="C546" s="119"/>
      <c r="D546" s="1"/>
      <c r="E546" s="1"/>
      <c r="F546" s="1"/>
      <c r="G546" s="1"/>
      <c r="H546" s="1"/>
      <c r="I546" s="1"/>
      <c r="J546" s="1"/>
      <c r="L546" s="17"/>
      <c r="M546" s="17"/>
      <c r="N546" s="17"/>
      <c r="O546" s="17"/>
      <c r="P546" s="17"/>
      <c r="Q546" s="17"/>
      <c r="R546" s="17"/>
      <c r="S546" s="17"/>
      <c r="T546" s="32"/>
      <c r="U546" s="32"/>
      <c r="V546" s="32"/>
      <c r="W546" s="32"/>
    </row>
    <row r="547" s="1" customFormat="1" spans="2:23">
      <c r="B547" s="119"/>
      <c r="C547" s="119"/>
      <c r="D547" s="1"/>
      <c r="E547" s="1"/>
      <c r="F547" s="1"/>
      <c r="G547" s="1"/>
      <c r="H547" s="1"/>
      <c r="I547" s="1"/>
      <c r="J547" s="1"/>
      <c r="L547" s="17"/>
      <c r="M547" s="17"/>
      <c r="N547" s="17"/>
      <c r="O547" s="17"/>
      <c r="P547" s="17"/>
      <c r="Q547" s="17"/>
      <c r="R547" s="17"/>
      <c r="S547" s="17"/>
      <c r="T547" s="32"/>
      <c r="U547" s="32"/>
      <c r="V547" s="32"/>
      <c r="W547" s="32"/>
    </row>
    <row r="548" s="1" customFormat="1" spans="2:23">
      <c r="B548" s="119"/>
      <c r="C548" s="119"/>
      <c r="D548" s="1"/>
      <c r="E548" s="1"/>
      <c r="F548" s="1"/>
      <c r="G548" s="1"/>
      <c r="H548" s="1"/>
      <c r="I548" s="1"/>
      <c r="J548" s="1"/>
      <c r="L548" s="17"/>
      <c r="M548" s="17"/>
      <c r="N548" s="17"/>
      <c r="O548" s="17"/>
      <c r="P548" s="17"/>
      <c r="Q548" s="17"/>
      <c r="R548" s="17"/>
      <c r="S548" s="17"/>
      <c r="T548" s="32"/>
      <c r="U548" s="32"/>
      <c r="V548" s="32"/>
      <c r="W548" s="32"/>
    </row>
    <row r="549" s="1" customFormat="1" spans="2:23">
      <c r="B549" s="119"/>
      <c r="C549" s="119"/>
      <c r="D549" s="1"/>
      <c r="E549" s="1"/>
      <c r="F549" s="1"/>
      <c r="G549" s="1"/>
      <c r="H549" s="1"/>
      <c r="I549" s="1"/>
      <c r="J549" s="1"/>
      <c r="L549" s="17"/>
      <c r="M549" s="17"/>
      <c r="N549" s="17"/>
      <c r="O549" s="17"/>
      <c r="P549" s="17"/>
      <c r="Q549" s="17"/>
      <c r="R549" s="17"/>
      <c r="S549" s="17"/>
      <c r="T549" s="32"/>
      <c r="U549" s="32"/>
      <c r="V549" s="32"/>
      <c r="W549" s="32"/>
    </row>
    <row r="550" s="1" customFormat="1" spans="2:23">
      <c r="B550" s="119"/>
      <c r="C550" s="119"/>
      <c r="D550" s="1"/>
      <c r="E550" s="1"/>
      <c r="F550" s="1"/>
      <c r="G550" s="1"/>
      <c r="H550" s="1"/>
      <c r="I550" s="1"/>
      <c r="J550" s="1"/>
      <c r="L550" s="17"/>
      <c r="M550" s="17"/>
      <c r="N550" s="17"/>
      <c r="O550" s="17"/>
      <c r="P550" s="17"/>
      <c r="Q550" s="17"/>
      <c r="R550" s="17"/>
      <c r="S550" s="17"/>
      <c r="T550" s="32"/>
      <c r="U550" s="32"/>
      <c r="V550" s="32"/>
      <c r="W550" s="32"/>
    </row>
    <row r="551" s="1" customFormat="1" spans="2:23">
      <c r="B551" s="119"/>
      <c r="C551" s="119"/>
      <c r="D551" s="1"/>
      <c r="E551" s="1"/>
      <c r="F551" s="1"/>
      <c r="G551" s="1"/>
      <c r="H551" s="1"/>
      <c r="I551" s="1"/>
      <c r="J551" s="1"/>
      <c r="L551" s="17"/>
      <c r="M551" s="17"/>
      <c r="N551" s="17"/>
      <c r="O551" s="17"/>
      <c r="P551" s="17"/>
      <c r="Q551" s="17"/>
      <c r="R551" s="17"/>
      <c r="S551" s="17"/>
      <c r="T551" s="32"/>
      <c r="U551" s="32"/>
      <c r="V551" s="32"/>
      <c r="W551" s="32"/>
    </row>
    <row r="552" s="1" customFormat="1" spans="2:23">
      <c r="B552" s="119"/>
      <c r="C552" s="119"/>
      <c r="D552" s="1"/>
      <c r="E552" s="1"/>
      <c r="F552" s="1"/>
      <c r="G552" s="1"/>
      <c r="H552" s="1"/>
      <c r="I552" s="1"/>
      <c r="J552" s="1"/>
      <c r="L552" s="17"/>
      <c r="M552" s="17"/>
      <c r="N552" s="17"/>
      <c r="O552" s="17"/>
      <c r="P552" s="17"/>
      <c r="Q552" s="17"/>
      <c r="R552" s="17"/>
      <c r="S552" s="17"/>
      <c r="T552" s="32"/>
      <c r="U552" s="32"/>
      <c r="V552" s="32"/>
      <c r="W552" s="32"/>
    </row>
    <row r="553" s="1" customFormat="1" spans="2:23">
      <c r="B553" s="119"/>
      <c r="C553" s="119"/>
      <c r="D553" s="1"/>
      <c r="E553" s="1"/>
      <c r="F553" s="1"/>
      <c r="G553" s="1"/>
      <c r="H553" s="1"/>
      <c r="I553" s="1"/>
      <c r="J553" s="1"/>
      <c r="L553" s="17"/>
      <c r="M553" s="17"/>
      <c r="N553" s="17"/>
      <c r="O553" s="17"/>
      <c r="P553" s="17"/>
      <c r="Q553" s="17"/>
      <c r="R553" s="17"/>
      <c r="S553" s="17"/>
      <c r="T553" s="32"/>
      <c r="U553" s="32"/>
      <c r="V553" s="32"/>
      <c r="W553" s="32"/>
    </row>
    <row r="554" s="1" customFormat="1" spans="2:23">
      <c r="B554" s="119"/>
      <c r="C554" s="119"/>
      <c r="D554" s="1"/>
      <c r="E554" s="1"/>
      <c r="F554" s="1"/>
      <c r="G554" s="1"/>
      <c r="H554" s="1"/>
      <c r="I554" s="1"/>
      <c r="J554" s="1"/>
      <c r="L554" s="17"/>
      <c r="M554" s="17"/>
      <c r="N554" s="17"/>
      <c r="O554" s="17"/>
      <c r="P554" s="17"/>
      <c r="Q554" s="17"/>
      <c r="R554" s="17"/>
      <c r="S554" s="17"/>
      <c r="T554" s="32"/>
      <c r="U554" s="32"/>
      <c r="V554" s="32"/>
      <c r="W554" s="32"/>
    </row>
    <row r="555" s="1" customFormat="1" spans="2:23">
      <c r="B555" s="119"/>
      <c r="C555" s="119"/>
      <c r="D555" s="1"/>
      <c r="E555" s="1"/>
      <c r="F555" s="1"/>
      <c r="G555" s="1"/>
      <c r="H555" s="1"/>
      <c r="I555" s="1"/>
      <c r="J555" s="1"/>
      <c r="L555" s="17"/>
      <c r="M555" s="17"/>
      <c r="N555" s="17"/>
      <c r="O555" s="17"/>
      <c r="P555" s="17"/>
      <c r="Q555" s="17"/>
      <c r="R555" s="17"/>
      <c r="S555" s="17"/>
      <c r="T555" s="32"/>
      <c r="U555" s="32"/>
      <c r="V555" s="32"/>
      <c r="W555" s="32"/>
    </row>
    <row r="556" s="1" customFormat="1" spans="2:23">
      <c r="B556" s="119"/>
      <c r="C556" s="119"/>
      <c r="D556" s="1"/>
      <c r="E556" s="1"/>
      <c r="F556" s="1"/>
      <c r="G556" s="1"/>
      <c r="H556" s="1"/>
      <c r="I556" s="1"/>
      <c r="J556" s="1"/>
      <c r="L556" s="17"/>
      <c r="M556" s="17"/>
      <c r="N556" s="17"/>
      <c r="O556" s="17"/>
      <c r="P556" s="17"/>
      <c r="Q556" s="17"/>
      <c r="R556" s="17"/>
      <c r="S556" s="17"/>
      <c r="T556" s="32"/>
      <c r="U556" s="32"/>
      <c r="V556" s="32"/>
      <c r="W556" s="32"/>
    </row>
    <row r="557" s="1" customFormat="1" spans="2:23">
      <c r="B557" s="119"/>
      <c r="C557" s="119"/>
      <c r="D557" s="1"/>
      <c r="E557" s="1"/>
      <c r="F557" s="1"/>
      <c r="G557" s="1"/>
      <c r="H557" s="1"/>
      <c r="I557" s="1"/>
      <c r="J557" s="1"/>
      <c r="L557" s="17"/>
      <c r="M557" s="17"/>
      <c r="N557" s="17"/>
      <c r="O557" s="17"/>
      <c r="P557" s="17"/>
      <c r="Q557" s="17"/>
      <c r="R557" s="17"/>
      <c r="S557" s="17"/>
      <c r="T557" s="32"/>
      <c r="U557" s="32"/>
      <c r="V557" s="32"/>
      <c r="W557" s="32"/>
    </row>
    <row r="558" s="1" customFormat="1" spans="2:23">
      <c r="B558" s="119"/>
      <c r="C558" s="119"/>
      <c r="D558" s="1"/>
      <c r="E558" s="1"/>
      <c r="F558" s="1"/>
      <c r="G558" s="1"/>
      <c r="H558" s="1"/>
      <c r="I558" s="1"/>
      <c r="J558" s="1"/>
      <c r="L558" s="17"/>
      <c r="M558" s="17"/>
      <c r="N558" s="17"/>
      <c r="O558" s="17"/>
      <c r="P558" s="17"/>
      <c r="Q558" s="17"/>
      <c r="R558" s="17"/>
      <c r="S558" s="17"/>
      <c r="T558" s="32"/>
      <c r="U558" s="32"/>
      <c r="V558" s="32"/>
      <c r="W558" s="32"/>
    </row>
    <row r="559" s="1" customFormat="1" spans="2:23">
      <c r="B559" s="119"/>
      <c r="C559" s="119"/>
      <c r="D559" s="1"/>
      <c r="E559" s="1"/>
      <c r="F559" s="1"/>
      <c r="G559" s="1"/>
      <c r="H559" s="1"/>
      <c r="I559" s="1"/>
      <c r="J559" s="1"/>
      <c r="L559" s="17"/>
      <c r="M559" s="17"/>
      <c r="N559" s="17"/>
      <c r="O559" s="17"/>
      <c r="P559" s="17"/>
      <c r="Q559" s="17"/>
      <c r="R559" s="17"/>
      <c r="S559" s="17"/>
      <c r="T559" s="32"/>
      <c r="U559" s="32"/>
      <c r="V559" s="32"/>
      <c r="W559" s="32"/>
    </row>
    <row r="560" s="1" customFormat="1" spans="2:23">
      <c r="B560" s="119"/>
      <c r="C560" s="119"/>
      <c r="D560" s="1"/>
      <c r="E560" s="1"/>
      <c r="F560" s="1"/>
      <c r="G560" s="1"/>
      <c r="H560" s="1"/>
      <c r="I560" s="1"/>
      <c r="J560" s="1"/>
      <c r="L560" s="17"/>
      <c r="M560" s="17"/>
      <c r="N560" s="17"/>
      <c r="O560" s="17"/>
      <c r="P560" s="17"/>
      <c r="Q560" s="17"/>
      <c r="R560" s="17"/>
      <c r="S560" s="17"/>
      <c r="T560" s="32"/>
      <c r="U560" s="32"/>
      <c r="V560" s="32"/>
      <c r="W560" s="32"/>
    </row>
    <row r="561" s="1" customFormat="1" spans="2:23">
      <c r="B561" s="119"/>
      <c r="C561" s="119"/>
      <c r="D561" s="1"/>
      <c r="E561" s="1"/>
      <c r="F561" s="1"/>
      <c r="G561" s="1"/>
      <c r="H561" s="1"/>
      <c r="I561" s="1"/>
      <c r="J561" s="1"/>
      <c r="L561" s="17"/>
      <c r="M561" s="17"/>
      <c r="N561" s="17"/>
      <c r="O561" s="17"/>
      <c r="P561" s="17"/>
      <c r="Q561" s="17"/>
      <c r="R561" s="17"/>
      <c r="S561" s="17"/>
      <c r="T561" s="32"/>
      <c r="U561" s="32"/>
      <c r="V561" s="32"/>
      <c r="W561" s="32"/>
    </row>
    <row r="562" s="1" customFormat="1" spans="2:23">
      <c r="B562" s="119"/>
      <c r="C562" s="119"/>
      <c r="D562" s="1"/>
      <c r="E562" s="1"/>
      <c r="F562" s="1"/>
      <c r="G562" s="1"/>
      <c r="H562" s="1"/>
      <c r="I562" s="1"/>
      <c r="J562" s="1"/>
      <c r="L562" s="17"/>
      <c r="M562" s="17"/>
      <c r="N562" s="17"/>
      <c r="O562" s="17"/>
      <c r="P562" s="17"/>
      <c r="Q562" s="17"/>
      <c r="R562" s="17"/>
      <c r="S562" s="17"/>
      <c r="T562" s="32"/>
      <c r="U562" s="32"/>
      <c r="V562" s="32"/>
      <c r="W562" s="32"/>
    </row>
    <row r="563" s="1" customFormat="1" spans="2:23">
      <c r="B563" s="119"/>
      <c r="C563" s="119"/>
      <c r="D563" s="1"/>
      <c r="E563" s="1"/>
      <c r="F563" s="1"/>
      <c r="G563" s="1"/>
      <c r="H563" s="1"/>
      <c r="I563" s="1"/>
      <c r="J563" s="1"/>
      <c r="L563" s="17"/>
      <c r="M563" s="17"/>
      <c r="N563" s="17"/>
      <c r="O563" s="17"/>
      <c r="P563" s="17"/>
      <c r="Q563" s="17"/>
      <c r="R563" s="17"/>
      <c r="S563" s="17"/>
      <c r="T563" s="32"/>
      <c r="U563" s="32"/>
      <c r="V563" s="32"/>
      <c r="W563" s="32"/>
    </row>
    <row r="564" s="1" customFormat="1" spans="2:23">
      <c r="B564" s="119"/>
      <c r="C564" s="119"/>
      <c r="D564" s="1"/>
      <c r="E564" s="1"/>
      <c r="F564" s="1"/>
      <c r="G564" s="1"/>
      <c r="H564" s="1"/>
      <c r="I564" s="1"/>
      <c r="J564" s="1"/>
      <c r="L564" s="17"/>
      <c r="M564" s="17"/>
      <c r="N564" s="17"/>
      <c r="O564" s="17"/>
      <c r="P564" s="17"/>
      <c r="Q564" s="17"/>
      <c r="R564" s="17"/>
      <c r="S564" s="17"/>
      <c r="T564" s="32"/>
      <c r="U564" s="32"/>
      <c r="V564" s="32"/>
      <c r="W564" s="32"/>
    </row>
    <row r="565" s="1" customFormat="1" spans="2:23">
      <c r="B565" s="119"/>
      <c r="C565" s="119"/>
      <c r="D565" s="1"/>
      <c r="E565" s="1"/>
      <c r="F565" s="1"/>
      <c r="G565" s="1"/>
      <c r="H565" s="1"/>
      <c r="I565" s="1"/>
      <c r="J565" s="1"/>
      <c r="L565" s="17"/>
      <c r="M565" s="17"/>
      <c r="N565" s="17"/>
      <c r="O565" s="17"/>
      <c r="P565" s="17"/>
      <c r="Q565" s="17"/>
      <c r="R565" s="17"/>
      <c r="S565" s="17"/>
      <c r="T565" s="32"/>
      <c r="U565" s="32"/>
      <c r="V565" s="32"/>
      <c r="W565" s="32"/>
    </row>
    <row r="566" s="1" customFormat="1" spans="2:23">
      <c r="B566" s="119"/>
      <c r="C566" s="119"/>
      <c r="D566" s="1"/>
      <c r="E566" s="1"/>
      <c r="F566" s="1"/>
      <c r="G566" s="1"/>
      <c r="H566" s="1"/>
      <c r="I566" s="1"/>
      <c r="J566" s="1"/>
      <c r="L566" s="17"/>
      <c r="M566" s="17"/>
      <c r="N566" s="17"/>
      <c r="O566" s="17"/>
      <c r="P566" s="17"/>
      <c r="Q566" s="17"/>
      <c r="R566" s="17"/>
      <c r="S566" s="17"/>
      <c r="T566" s="32"/>
      <c r="U566" s="32"/>
      <c r="V566" s="32"/>
      <c r="W566" s="32"/>
    </row>
    <row r="567" s="1" customFormat="1" spans="2:23">
      <c r="B567" s="119"/>
      <c r="C567" s="119"/>
      <c r="D567" s="1"/>
      <c r="E567" s="1"/>
      <c r="F567" s="1"/>
      <c r="G567" s="1"/>
      <c r="H567" s="1"/>
      <c r="I567" s="1"/>
      <c r="J567" s="1"/>
      <c r="L567" s="17"/>
      <c r="M567" s="17"/>
      <c r="N567" s="17"/>
      <c r="O567" s="17"/>
      <c r="P567" s="17"/>
      <c r="Q567" s="17"/>
      <c r="R567" s="17"/>
      <c r="S567" s="17"/>
      <c r="T567" s="32"/>
      <c r="U567" s="32"/>
      <c r="V567" s="32"/>
      <c r="W567" s="32"/>
    </row>
    <row r="568" s="1" customFormat="1" spans="2:23">
      <c r="B568" s="119"/>
      <c r="C568" s="119"/>
      <c r="D568" s="1"/>
      <c r="E568" s="1"/>
      <c r="F568" s="1"/>
      <c r="G568" s="1"/>
      <c r="H568" s="1"/>
      <c r="I568" s="1"/>
      <c r="J568" s="1"/>
      <c r="L568" s="17"/>
      <c r="M568" s="17"/>
      <c r="N568" s="17"/>
      <c r="O568" s="17"/>
      <c r="P568" s="17"/>
      <c r="Q568" s="17"/>
      <c r="R568" s="17"/>
      <c r="S568" s="17"/>
      <c r="T568" s="32"/>
      <c r="U568" s="32"/>
      <c r="V568" s="32"/>
      <c r="W568" s="32"/>
    </row>
    <row r="569" s="1" customFormat="1" spans="2:23">
      <c r="B569" s="119"/>
      <c r="C569" s="119"/>
      <c r="D569" s="1"/>
      <c r="E569" s="1"/>
      <c r="F569" s="1"/>
      <c r="G569" s="1"/>
      <c r="H569" s="1"/>
      <c r="I569" s="1"/>
      <c r="J569" s="1"/>
      <c r="L569" s="17"/>
      <c r="M569" s="17"/>
      <c r="N569" s="17"/>
      <c r="O569" s="17"/>
      <c r="P569" s="17"/>
      <c r="Q569" s="17"/>
      <c r="R569" s="17"/>
      <c r="S569" s="17"/>
      <c r="T569" s="32"/>
      <c r="U569" s="32"/>
      <c r="V569" s="32"/>
      <c r="W569" s="32"/>
    </row>
    <row r="570" s="1" customFormat="1" spans="2:23">
      <c r="B570" s="119"/>
      <c r="C570" s="119"/>
      <c r="D570" s="1"/>
      <c r="E570" s="1"/>
      <c r="F570" s="1"/>
      <c r="G570" s="1"/>
      <c r="H570" s="1"/>
      <c r="I570" s="1"/>
      <c r="J570" s="1"/>
      <c r="L570" s="17"/>
      <c r="M570" s="17"/>
      <c r="N570" s="17"/>
      <c r="O570" s="17"/>
      <c r="P570" s="17"/>
      <c r="Q570" s="17"/>
      <c r="R570" s="17"/>
      <c r="S570" s="17"/>
      <c r="T570" s="32"/>
      <c r="U570" s="32"/>
      <c r="V570" s="32"/>
      <c r="W570" s="32"/>
    </row>
    <row r="571" s="1" customFormat="1" spans="2:23">
      <c r="B571" s="119"/>
      <c r="C571" s="119"/>
      <c r="D571" s="1"/>
      <c r="E571" s="1"/>
      <c r="F571" s="1"/>
      <c r="G571" s="1"/>
      <c r="H571" s="1"/>
      <c r="I571" s="1"/>
      <c r="J571" s="1"/>
      <c r="L571" s="17"/>
      <c r="M571" s="17"/>
      <c r="N571" s="17"/>
      <c r="O571" s="17"/>
      <c r="P571" s="17"/>
      <c r="Q571" s="17"/>
      <c r="R571" s="17"/>
      <c r="S571" s="17"/>
      <c r="T571" s="32"/>
      <c r="U571" s="32"/>
      <c r="V571" s="32"/>
      <c r="W571" s="32"/>
    </row>
    <row r="572" s="1" customFormat="1" spans="2:23">
      <c r="B572" s="119"/>
      <c r="C572" s="119"/>
      <c r="D572" s="1"/>
      <c r="E572" s="1"/>
      <c r="F572" s="1"/>
      <c r="G572" s="1"/>
      <c r="H572" s="1"/>
      <c r="I572" s="1"/>
      <c r="J572" s="1"/>
      <c r="L572" s="17"/>
      <c r="M572" s="17"/>
      <c r="N572" s="17"/>
      <c r="O572" s="17"/>
      <c r="P572" s="17"/>
      <c r="Q572" s="17"/>
      <c r="R572" s="17"/>
      <c r="S572" s="17"/>
      <c r="T572" s="32"/>
      <c r="U572" s="32"/>
      <c r="V572" s="32"/>
      <c r="W572" s="32"/>
    </row>
    <row r="573" s="1" customFormat="1" spans="2:23">
      <c r="B573" s="119"/>
      <c r="C573" s="119"/>
      <c r="D573" s="1"/>
      <c r="E573" s="1"/>
      <c r="F573" s="1"/>
      <c r="G573" s="1"/>
      <c r="H573" s="1"/>
      <c r="I573" s="1"/>
      <c r="J573" s="1"/>
      <c r="L573" s="17"/>
      <c r="M573" s="17"/>
      <c r="N573" s="17"/>
      <c r="O573" s="17"/>
      <c r="P573" s="17"/>
      <c r="Q573" s="17"/>
      <c r="R573" s="17"/>
      <c r="S573" s="17"/>
      <c r="T573" s="32"/>
      <c r="U573" s="32"/>
      <c r="V573" s="32"/>
      <c r="W573" s="32"/>
    </row>
    <row r="574" s="1" customFormat="1" spans="2:23">
      <c r="B574" s="119"/>
      <c r="C574" s="119"/>
      <c r="D574" s="1"/>
      <c r="E574" s="1"/>
      <c r="F574" s="1"/>
      <c r="G574" s="1"/>
      <c r="H574" s="1"/>
      <c r="I574" s="1"/>
      <c r="J574" s="1"/>
      <c r="L574" s="17"/>
      <c r="M574" s="17"/>
      <c r="N574" s="17"/>
      <c r="O574" s="17"/>
      <c r="P574" s="17"/>
      <c r="Q574" s="17"/>
      <c r="R574" s="17"/>
      <c r="S574" s="17"/>
      <c r="T574" s="32"/>
      <c r="U574" s="32"/>
      <c r="V574" s="32"/>
      <c r="W574" s="32"/>
    </row>
    <row r="575" s="1" customFormat="1" spans="2:23">
      <c r="B575" s="119"/>
      <c r="C575" s="119"/>
      <c r="D575" s="1"/>
      <c r="E575" s="1"/>
      <c r="F575" s="1"/>
      <c r="G575" s="1"/>
      <c r="H575" s="1"/>
      <c r="I575" s="1"/>
      <c r="J575" s="1"/>
      <c r="L575" s="17"/>
      <c r="M575" s="17"/>
      <c r="N575" s="17"/>
      <c r="O575" s="17"/>
      <c r="P575" s="17"/>
      <c r="Q575" s="17"/>
      <c r="R575" s="17"/>
      <c r="S575" s="17"/>
      <c r="T575" s="32"/>
      <c r="U575" s="32"/>
      <c r="V575" s="32"/>
      <c r="W575" s="32"/>
    </row>
    <row r="576" s="1" customFormat="1" spans="2:23">
      <c r="B576" s="119"/>
      <c r="C576" s="119"/>
      <c r="D576" s="1"/>
      <c r="E576" s="1"/>
      <c r="F576" s="1"/>
      <c r="G576" s="1"/>
      <c r="H576" s="1"/>
      <c r="I576" s="1"/>
      <c r="J576" s="1"/>
      <c r="L576" s="17"/>
      <c r="M576" s="17"/>
      <c r="N576" s="17"/>
      <c r="O576" s="17"/>
      <c r="P576" s="17"/>
      <c r="Q576" s="17"/>
      <c r="R576" s="17"/>
      <c r="S576" s="17"/>
      <c r="T576" s="32"/>
      <c r="U576" s="32"/>
      <c r="V576" s="32"/>
      <c r="W576" s="32"/>
    </row>
    <row r="577" s="1" customFormat="1" spans="2:23">
      <c r="B577" s="119"/>
      <c r="C577" s="119"/>
      <c r="D577" s="1"/>
      <c r="E577" s="1"/>
      <c r="F577" s="1"/>
      <c r="G577" s="1"/>
      <c r="H577" s="1"/>
      <c r="I577" s="1"/>
      <c r="J577" s="1"/>
      <c r="L577" s="17"/>
      <c r="M577" s="17"/>
      <c r="N577" s="17"/>
      <c r="O577" s="17"/>
      <c r="P577" s="17"/>
      <c r="Q577" s="17"/>
      <c r="R577" s="17"/>
      <c r="S577" s="17"/>
      <c r="T577" s="32"/>
      <c r="U577" s="32"/>
      <c r="V577" s="32"/>
      <c r="W577" s="32"/>
    </row>
    <row r="578" s="1" customFormat="1" spans="2:23">
      <c r="B578" s="119"/>
      <c r="C578" s="119"/>
      <c r="D578" s="1"/>
      <c r="E578" s="1"/>
      <c r="F578" s="1"/>
      <c r="G578" s="1"/>
      <c r="H578" s="1"/>
      <c r="I578" s="1"/>
      <c r="J578" s="1"/>
      <c r="L578" s="17"/>
      <c r="M578" s="17"/>
      <c r="N578" s="17"/>
      <c r="O578" s="17"/>
      <c r="P578" s="17"/>
      <c r="Q578" s="17"/>
      <c r="R578" s="17"/>
      <c r="S578" s="17"/>
      <c r="T578" s="32"/>
      <c r="U578" s="32"/>
      <c r="V578" s="32"/>
      <c r="W578" s="32"/>
    </row>
    <row r="579" s="1" customFormat="1" spans="2:23">
      <c r="B579" s="119"/>
      <c r="C579" s="119"/>
      <c r="D579" s="1"/>
      <c r="E579" s="1"/>
      <c r="F579" s="1"/>
      <c r="G579" s="1"/>
      <c r="H579" s="1"/>
      <c r="I579" s="1"/>
      <c r="J579" s="1"/>
      <c r="L579" s="17"/>
      <c r="M579" s="17"/>
      <c r="N579" s="17"/>
      <c r="O579" s="17"/>
      <c r="P579" s="17"/>
      <c r="Q579" s="17"/>
      <c r="R579" s="17"/>
      <c r="S579" s="17"/>
      <c r="T579" s="32"/>
      <c r="U579" s="32"/>
      <c r="V579" s="32"/>
      <c r="W579" s="32"/>
    </row>
    <row r="580" s="1" customFormat="1" spans="2:23">
      <c r="B580" s="119"/>
      <c r="C580" s="119"/>
      <c r="D580" s="1"/>
      <c r="E580" s="1"/>
      <c r="F580" s="1"/>
      <c r="G580" s="1"/>
      <c r="H580" s="1"/>
      <c r="I580" s="1"/>
      <c r="J580" s="1"/>
      <c r="L580" s="17"/>
      <c r="M580" s="17"/>
      <c r="N580" s="17"/>
      <c r="O580" s="17"/>
      <c r="P580" s="17"/>
      <c r="Q580" s="17"/>
      <c r="R580" s="17"/>
      <c r="S580" s="17"/>
      <c r="T580" s="32"/>
      <c r="U580" s="32"/>
      <c r="V580" s="32"/>
      <c r="W580" s="32"/>
    </row>
    <row r="581" s="1" customFormat="1" spans="2:23">
      <c r="B581" s="119"/>
      <c r="C581" s="119"/>
      <c r="D581" s="1"/>
      <c r="E581" s="1"/>
      <c r="F581" s="1"/>
      <c r="G581" s="1"/>
      <c r="H581" s="1"/>
      <c r="I581" s="1"/>
      <c r="J581" s="1"/>
      <c r="L581" s="17"/>
      <c r="M581" s="17"/>
      <c r="N581" s="17"/>
      <c r="O581" s="17"/>
      <c r="P581" s="17"/>
      <c r="Q581" s="17"/>
      <c r="R581" s="17"/>
      <c r="S581" s="17"/>
      <c r="T581" s="32"/>
      <c r="U581" s="32"/>
      <c r="V581" s="32"/>
      <c r="W581" s="32"/>
    </row>
    <row r="582" s="1" customFormat="1" spans="2:23">
      <c r="B582" s="119"/>
      <c r="C582" s="119"/>
      <c r="D582" s="1"/>
      <c r="E582" s="1"/>
      <c r="F582" s="1"/>
      <c r="G582" s="1"/>
      <c r="H582" s="1"/>
      <c r="I582" s="1"/>
      <c r="J582" s="1"/>
      <c r="L582" s="17"/>
      <c r="M582" s="17"/>
      <c r="N582" s="17"/>
      <c r="O582" s="17"/>
      <c r="P582" s="17"/>
      <c r="Q582" s="17"/>
      <c r="R582" s="17"/>
      <c r="S582" s="17"/>
      <c r="T582" s="32"/>
      <c r="U582" s="32"/>
      <c r="V582" s="32"/>
      <c r="W582" s="32"/>
    </row>
    <row r="583" s="1" customFormat="1" spans="2:23">
      <c r="B583" s="119"/>
      <c r="C583" s="119"/>
      <c r="D583" s="1"/>
      <c r="E583" s="1"/>
      <c r="F583" s="1"/>
      <c r="G583" s="1"/>
      <c r="H583" s="1"/>
      <c r="I583" s="1"/>
      <c r="J583" s="1"/>
      <c r="L583" s="17"/>
      <c r="M583" s="17"/>
      <c r="N583" s="17"/>
      <c r="O583" s="17"/>
      <c r="P583" s="17"/>
      <c r="Q583" s="17"/>
      <c r="R583" s="17"/>
      <c r="S583" s="17"/>
      <c r="T583" s="32"/>
      <c r="U583" s="32"/>
      <c r="V583" s="32"/>
      <c r="W583" s="32"/>
    </row>
    <row r="584" s="1" customFormat="1" spans="2:23">
      <c r="B584" s="119"/>
      <c r="C584" s="119"/>
      <c r="D584" s="1"/>
      <c r="E584" s="1"/>
      <c r="F584" s="1"/>
      <c r="G584" s="1"/>
      <c r="H584" s="1"/>
      <c r="I584" s="1"/>
      <c r="J584" s="1"/>
      <c r="L584" s="17"/>
      <c r="M584" s="17"/>
      <c r="N584" s="17"/>
      <c r="O584" s="17"/>
      <c r="P584" s="17"/>
      <c r="Q584" s="17"/>
      <c r="R584" s="17"/>
      <c r="S584" s="17"/>
      <c r="T584" s="32"/>
      <c r="U584" s="32"/>
      <c r="V584" s="32"/>
      <c r="W584" s="32"/>
    </row>
    <row r="585" s="1" customFormat="1" spans="2:23">
      <c r="B585" s="119"/>
      <c r="C585" s="119"/>
      <c r="D585" s="1"/>
      <c r="E585" s="1"/>
      <c r="F585" s="1"/>
      <c r="G585" s="1"/>
      <c r="H585" s="1"/>
      <c r="I585" s="1"/>
      <c r="J585" s="1"/>
      <c r="L585" s="17"/>
      <c r="M585" s="17"/>
      <c r="N585" s="17"/>
      <c r="O585" s="17"/>
      <c r="P585" s="17"/>
      <c r="Q585" s="17"/>
      <c r="R585" s="17"/>
      <c r="S585" s="17"/>
      <c r="T585" s="32"/>
      <c r="U585" s="32"/>
      <c r="V585" s="32"/>
      <c r="W585" s="32"/>
    </row>
    <row r="586" s="1" customFormat="1" spans="2:23">
      <c r="B586" s="119"/>
      <c r="C586" s="119"/>
      <c r="D586" s="1"/>
      <c r="E586" s="1"/>
      <c r="F586" s="1"/>
      <c r="G586" s="1"/>
      <c r="H586" s="1"/>
      <c r="I586" s="1"/>
      <c r="J586" s="1"/>
      <c r="L586" s="17"/>
      <c r="M586" s="17"/>
      <c r="N586" s="17"/>
      <c r="O586" s="17"/>
      <c r="P586" s="17"/>
      <c r="Q586" s="17"/>
      <c r="R586" s="17"/>
      <c r="S586" s="17"/>
      <c r="T586" s="32"/>
      <c r="U586" s="32"/>
      <c r="V586" s="32"/>
      <c r="W586" s="32"/>
    </row>
    <row r="587" s="1" customFormat="1" spans="2:23">
      <c r="B587" s="119"/>
      <c r="C587" s="119"/>
      <c r="D587" s="1"/>
      <c r="E587" s="1"/>
      <c r="F587" s="1"/>
      <c r="G587" s="1"/>
      <c r="H587" s="1"/>
      <c r="I587" s="1"/>
      <c r="J587" s="1"/>
      <c r="L587" s="17"/>
      <c r="M587" s="17"/>
      <c r="N587" s="17"/>
      <c r="O587" s="17"/>
      <c r="P587" s="17"/>
      <c r="Q587" s="17"/>
      <c r="R587" s="17"/>
      <c r="S587" s="17"/>
      <c r="T587" s="32"/>
      <c r="U587" s="32"/>
      <c r="V587" s="32"/>
      <c r="W587" s="32"/>
    </row>
    <row r="588" s="1" customFormat="1" spans="2:23">
      <c r="B588" s="119"/>
      <c r="C588" s="119"/>
      <c r="D588" s="1"/>
      <c r="E588" s="1"/>
      <c r="F588" s="1"/>
      <c r="G588" s="1"/>
      <c r="H588" s="1"/>
      <c r="I588" s="1"/>
      <c r="J588" s="1"/>
      <c r="L588" s="17"/>
      <c r="M588" s="17"/>
      <c r="N588" s="17"/>
      <c r="O588" s="17"/>
      <c r="P588" s="17"/>
      <c r="Q588" s="17"/>
      <c r="R588" s="17"/>
      <c r="S588" s="17"/>
      <c r="T588" s="32"/>
      <c r="U588" s="32"/>
      <c r="V588" s="32"/>
      <c r="W588" s="32"/>
    </row>
    <row r="589" s="1" customFormat="1" spans="2:23">
      <c r="B589" s="119"/>
      <c r="C589" s="119"/>
      <c r="D589" s="1"/>
      <c r="E589" s="1"/>
      <c r="F589" s="1"/>
      <c r="G589" s="1"/>
      <c r="H589" s="1"/>
      <c r="I589" s="1"/>
      <c r="J589" s="1"/>
      <c r="L589" s="17"/>
      <c r="M589" s="17"/>
      <c r="N589" s="17"/>
      <c r="O589" s="17"/>
      <c r="P589" s="17"/>
      <c r="Q589" s="17"/>
      <c r="R589" s="17"/>
      <c r="S589" s="17"/>
      <c r="T589" s="32"/>
      <c r="U589" s="32"/>
      <c r="V589" s="32"/>
      <c r="W589" s="32"/>
    </row>
    <row r="590" s="1" customFormat="1" spans="2:23">
      <c r="B590" s="119"/>
      <c r="C590" s="119"/>
      <c r="D590" s="1"/>
      <c r="E590" s="1"/>
      <c r="F590" s="1"/>
      <c r="G590" s="1"/>
      <c r="H590" s="1"/>
      <c r="I590" s="1"/>
      <c r="J590" s="1"/>
      <c r="L590" s="17"/>
      <c r="M590" s="17"/>
      <c r="N590" s="17"/>
      <c r="O590" s="17"/>
      <c r="P590" s="17"/>
      <c r="Q590" s="17"/>
      <c r="R590" s="17"/>
      <c r="S590" s="17"/>
      <c r="T590" s="32"/>
      <c r="U590" s="32"/>
      <c r="V590" s="32"/>
      <c r="W590" s="32"/>
    </row>
    <row r="591" s="1" customFormat="1" spans="2:23">
      <c r="B591" s="119"/>
      <c r="C591" s="119"/>
      <c r="D591" s="1"/>
      <c r="E591" s="1"/>
      <c r="F591" s="1"/>
      <c r="G591" s="1"/>
      <c r="H591" s="1"/>
      <c r="I591" s="1"/>
      <c r="J591" s="1"/>
      <c r="L591" s="17"/>
      <c r="M591" s="17"/>
      <c r="N591" s="17"/>
      <c r="O591" s="17"/>
      <c r="P591" s="17"/>
      <c r="Q591" s="17"/>
      <c r="R591" s="17"/>
      <c r="S591" s="17"/>
      <c r="T591" s="32"/>
      <c r="U591" s="32"/>
      <c r="V591" s="32"/>
      <c r="W591" s="32"/>
    </row>
    <row r="592" s="1" customFormat="1" spans="2:23">
      <c r="B592" s="119"/>
      <c r="C592" s="119"/>
      <c r="D592" s="1"/>
      <c r="E592" s="1"/>
      <c r="F592" s="1"/>
      <c r="G592" s="1"/>
      <c r="H592" s="1"/>
      <c r="I592" s="1"/>
      <c r="J592" s="1"/>
      <c r="L592" s="17"/>
      <c r="M592" s="17"/>
      <c r="N592" s="17"/>
      <c r="O592" s="17"/>
      <c r="P592" s="17"/>
      <c r="Q592" s="17"/>
      <c r="R592" s="17"/>
      <c r="S592" s="17"/>
      <c r="T592" s="32"/>
      <c r="U592" s="32"/>
      <c r="V592" s="32"/>
      <c r="W592" s="32"/>
    </row>
    <row r="593" s="1" customFormat="1" spans="2:23">
      <c r="B593" s="119"/>
      <c r="C593" s="119"/>
      <c r="D593" s="1"/>
      <c r="E593" s="1"/>
      <c r="F593" s="1"/>
      <c r="G593" s="1"/>
      <c r="H593" s="1"/>
      <c r="I593" s="1"/>
      <c r="J593" s="1"/>
      <c r="L593" s="17"/>
      <c r="M593" s="17"/>
      <c r="N593" s="17"/>
      <c r="O593" s="17"/>
      <c r="P593" s="17"/>
      <c r="Q593" s="17"/>
      <c r="R593" s="17"/>
      <c r="S593" s="17"/>
      <c r="T593" s="32"/>
      <c r="U593" s="32"/>
      <c r="V593" s="32"/>
      <c r="W593" s="32"/>
    </row>
    <row r="594" s="1" customFormat="1" spans="2:23">
      <c r="B594" s="119"/>
      <c r="C594" s="119"/>
      <c r="D594" s="1"/>
      <c r="E594" s="1"/>
      <c r="F594" s="1"/>
      <c r="G594" s="1"/>
      <c r="H594" s="1"/>
      <c r="I594" s="1"/>
      <c r="J594" s="1"/>
      <c r="L594" s="17"/>
      <c r="M594" s="17"/>
      <c r="N594" s="17"/>
      <c r="O594" s="17"/>
      <c r="P594" s="17"/>
      <c r="Q594" s="17"/>
      <c r="R594" s="17"/>
      <c r="S594" s="17"/>
      <c r="T594" s="32"/>
      <c r="U594" s="32"/>
      <c r="V594" s="32"/>
      <c r="W594" s="32"/>
    </row>
    <row r="595" s="1" customFormat="1" spans="2:23">
      <c r="B595" s="119"/>
      <c r="C595" s="119"/>
      <c r="D595" s="1"/>
      <c r="E595" s="1"/>
      <c r="F595" s="1"/>
      <c r="G595" s="1"/>
      <c r="H595" s="1"/>
      <c r="I595" s="1"/>
      <c r="J595" s="1"/>
      <c r="L595" s="17"/>
      <c r="M595" s="17"/>
      <c r="N595" s="17"/>
      <c r="O595" s="17"/>
      <c r="P595" s="17"/>
      <c r="Q595" s="17"/>
      <c r="R595" s="17"/>
      <c r="S595" s="17"/>
      <c r="T595" s="32"/>
      <c r="U595" s="32"/>
      <c r="V595" s="32"/>
      <c r="W595" s="32"/>
    </row>
    <row r="596" s="1" customFormat="1" spans="2:23">
      <c r="B596" s="119"/>
      <c r="C596" s="119"/>
      <c r="D596" s="1"/>
      <c r="E596" s="1"/>
      <c r="F596" s="1"/>
      <c r="G596" s="1"/>
      <c r="H596" s="1"/>
      <c r="I596" s="1"/>
      <c r="J596" s="1"/>
      <c r="L596" s="17"/>
      <c r="M596" s="17"/>
      <c r="N596" s="17"/>
      <c r="O596" s="17"/>
      <c r="P596" s="17"/>
      <c r="Q596" s="17"/>
      <c r="R596" s="17"/>
      <c r="S596" s="17"/>
      <c r="T596" s="32"/>
      <c r="U596" s="32"/>
      <c r="V596" s="32"/>
      <c r="W596" s="32"/>
    </row>
    <row r="597" s="1" customFormat="1" spans="2:23">
      <c r="B597" s="119"/>
      <c r="C597" s="119"/>
      <c r="D597" s="1"/>
      <c r="E597" s="1"/>
      <c r="F597" s="1"/>
      <c r="G597" s="1"/>
      <c r="H597" s="1"/>
      <c r="I597" s="1"/>
      <c r="J597" s="1"/>
      <c r="L597" s="17"/>
      <c r="M597" s="17"/>
      <c r="N597" s="17"/>
      <c r="O597" s="17"/>
      <c r="P597" s="17"/>
      <c r="Q597" s="17"/>
      <c r="R597" s="17"/>
      <c r="S597" s="17"/>
      <c r="T597" s="32"/>
      <c r="U597" s="32"/>
      <c r="V597" s="32"/>
      <c r="W597" s="32"/>
    </row>
    <row r="598" s="1" customFormat="1" spans="2:23">
      <c r="B598" s="119"/>
      <c r="C598" s="119"/>
      <c r="D598" s="1"/>
      <c r="E598" s="1"/>
      <c r="F598" s="1"/>
      <c r="G598" s="1"/>
      <c r="H598" s="1"/>
      <c r="I598" s="1"/>
      <c r="J598" s="1"/>
      <c r="L598" s="17"/>
      <c r="M598" s="17"/>
      <c r="N598" s="17"/>
      <c r="O598" s="17"/>
      <c r="P598" s="17"/>
      <c r="Q598" s="17"/>
      <c r="R598" s="17"/>
      <c r="S598" s="17"/>
      <c r="T598" s="32"/>
      <c r="U598" s="32"/>
      <c r="V598" s="32"/>
      <c r="W598" s="32"/>
    </row>
    <row r="599" s="1" customFormat="1" spans="2:23">
      <c r="B599" s="119"/>
      <c r="C599" s="119"/>
      <c r="D599" s="1"/>
      <c r="E599" s="1"/>
      <c r="F599" s="1"/>
      <c r="G599" s="1"/>
      <c r="H599" s="1"/>
      <c r="I599" s="1"/>
      <c r="J599" s="1"/>
      <c r="L599" s="17"/>
      <c r="M599" s="17"/>
      <c r="N599" s="17"/>
      <c r="O599" s="17"/>
      <c r="P599" s="17"/>
      <c r="Q599" s="17"/>
      <c r="R599" s="17"/>
      <c r="S599" s="17"/>
      <c r="T599" s="32"/>
      <c r="U599" s="32"/>
      <c r="V599" s="32"/>
      <c r="W599" s="32"/>
    </row>
    <row r="600" s="1" customFormat="1" spans="2:23">
      <c r="B600" s="119"/>
      <c r="C600" s="119"/>
      <c r="D600" s="1"/>
      <c r="E600" s="1"/>
      <c r="F600" s="1"/>
      <c r="G600" s="1"/>
      <c r="H600" s="1"/>
      <c r="I600" s="1"/>
      <c r="J600" s="1"/>
      <c r="L600" s="17"/>
      <c r="M600" s="17"/>
      <c r="N600" s="17"/>
      <c r="O600" s="17"/>
      <c r="P600" s="17"/>
      <c r="Q600" s="17"/>
      <c r="R600" s="17"/>
      <c r="S600" s="17"/>
      <c r="T600" s="32"/>
      <c r="U600" s="32"/>
      <c r="V600" s="32"/>
      <c r="W600" s="32"/>
    </row>
    <row r="601" s="1" customFormat="1" spans="2:23">
      <c r="B601" s="119"/>
      <c r="C601" s="119"/>
      <c r="D601" s="1"/>
      <c r="E601" s="1"/>
      <c r="F601" s="1"/>
      <c r="G601" s="1"/>
      <c r="H601" s="1"/>
      <c r="I601" s="1"/>
      <c r="J601" s="1"/>
      <c r="L601" s="17"/>
      <c r="M601" s="17"/>
      <c r="N601" s="17"/>
      <c r="O601" s="17"/>
      <c r="P601" s="17"/>
      <c r="Q601" s="17"/>
      <c r="R601" s="17"/>
      <c r="S601" s="17"/>
      <c r="T601" s="32"/>
      <c r="U601" s="32"/>
      <c r="V601" s="32"/>
      <c r="W601" s="32"/>
    </row>
    <row r="602" s="1" customFormat="1" spans="2:23">
      <c r="B602" s="119"/>
      <c r="C602" s="119"/>
      <c r="D602" s="1"/>
      <c r="E602" s="1"/>
      <c r="F602" s="1"/>
      <c r="G602" s="1"/>
      <c r="H602" s="1"/>
      <c r="I602" s="1"/>
      <c r="J602" s="1"/>
      <c r="L602" s="17"/>
      <c r="M602" s="17"/>
      <c r="N602" s="17"/>
      <c r="O602" s="17"/>
      <c r="P602" s="17"/>
      <c r="Q602" s="17"/>
      <c r="R602" s="17"/>
      <c r="S602" s="17"/>
      <c r="T602" s="32"/>
      <c r="U602" s="32"/>
      <c r="V602" s="32"/>
      <c r="W602" s="32"/>
    </row>
    <row r="603" s="1" customFormat="1" spans="2:23">
      <c r="B603" s="119"/>
      <c r="C603" s="119"/>
      <c r="D603" s="1"/>
      <c r="E603" s="1"/>
      <c r="F603" s="1"/>
      <c r="G603" s="1"/>
      <c r="H603" s="1"/>
      <c r="I603" s="1"/>
      <c r="J603" s="1"/>
      <c r="L603" s="17"/>
      <c r="M603" s="17"/>
      <c r="N603" s="17"/>
      <c r="O603" s="17"/>
      <c r="P603" s="17"/>
      <c r="Q603" s="17"/>
      <c r="R603" s="17"/>
      <c r="S603" s="17"/>
      <c r="T603" s="32"/>
      <c r="U603" s="32"/>
      <c r="V603" s="32"/>
      <c r="W603" s="32"/>
    </row>
    <row r="604" s="1" customFormat="1" spans="2:23">
      <c r="B604" s="119"/>
      <c r="C604" s="119"/>
      <c r="D604" s="1"/>
      <c r="E604" s="1"/>
      <c r="F604" s="1"/>
      <c r="G604" s="1"/>
      <c r="H604" s="1"/>
      <c r="I604" s="1"/>
      <c r="J604" s="1"/>
      <c r="L604" s="17"/>
      <c r="M604" s="17"/>
      <c r="N604" s="17"/>
      <c r="O604" s="17"/>
      <c r="P604" s="17"/>
      <c r="Q604" s="17"/>
      <c r="R604" s="17"/>
      <c r="S604" s="17"/>
      <c r="T604" s="32"/>
      <c r="U604" s="32"/>
      <c r="V604" s="32"/>
      <c r="W604" s="32"/>
    </row>
    <row r="605" s="1" customFormat="1" spans="2:23">
      <c r="B605" s="119"/>
      <c r="C605" s="119"/>
      <c r="D605" s="1"/>
      <c r="E605" s="1"/>
      <c r="F605" s="1"/>
      <c r="G605" s="1"/>
      <c r="H605" s="1"/>
      <c r="I605" s="1"/>
      <c r="J605" s="1"/>
      <c r="L605" s="17"/>
      <c r="M605" s="17"/>
      <c r="N605" s="17"/>
      <c r="O605" s="17"/>
      <c r="P605" s="17"/>
      <c r="Q605" s="17"/>
      <c r="R605" s="17"/>
      <c r="S605" s="17"/>
      <c r="T605" s="32"/>
      <c r="U605" s="32"/>
      <c r="V605" s="32"/>
      <c r="W605" s="32"/>
    </row>
    <row r="606" s="1" customFormat="1" spans="2:23">
      <c r="B606" s="119"/>
      <c r="C606" s="119"/>
      <c r="D606" s="1"/>
      <c r="E606" s="1"/>
      <c r="F606" s="1"/>
      <c r="G606" s="1"/>
      <c r="H606" s="1"/>
      <c r="I606" s="1"/>
      <c r="J606" s="1"/>
      <c r="L606" s="17"/>
      <c r="M606" s="17"/>
      <c r="N606" s="17"/>
      <c r="O606" s="17"/>
      <c r="P606" s="17"/>
      <c r="Q606" s="17"/>
      <c r="R606" s="17"/>
      <c r="S606" s="17"/>
      <c r="T606" s="32"/>
      <c r="U606" s="32"/>
      <c r="V606" s="32"/>
      <c r="W606" s="32"/>
    </row>
    <row r="607" s="1" customFormat="1" spans="2:23">
      <c r="B607" s="119"/>
      <c r="C607" s="119"/>
      <c r="D607" s="1"/>
      <c r="E607" s="1"/>
      <c r="F607" s="1"/>
      <c r="G607" s="1"/>
      <c r="H607" s="1"/>
      <c r="I607" s="1"/>
      <c r="J607" s="1"/>
      <c r="L607" s="17"/>
      <c r="M607" s="17"/>
      <c r="N607" s="17"/>
      <c r="O607" s="17"/>
      <c r="P607" s="17"/>
      <c r="Q607" s="17"/>
      <c r="R607" s="17"/>
      <c r="S607" s="17"/>
      <c r="T607" s="32"/>
      <c r="U607" s="32"/>
      <c r="V607" s="32"/>
      <c r="W607" s="32"/>
    </row>
    <row r="608" s="1" customFormat="1" spans="2:23">
      <c r="B608" s="119"/>
      <c r="C608" s="119"/>
      <c r="D608" s="1"/>
      <c r="E608" s="1"/>
      <c r="F608" s="1"/>
      <c r="G608" s="1"/>
      <c r="H608" s="1"/>
      <c r="I608" s="1"/>
      <c r="J608" s="1"/>
      <c r="L608" s="17"/>
      <c r="M608" s="17"/>
      <c r="N608" s="17"/>
      <c r="O608" s="17"/>
      <c r="P608" s="17"/>
      <c r="Q608" s="17"/>
      <c r="R608" s="17"/>
      <c r="S608" s="17"/>
      <c r="T608" s="32"/>
      <c r="U608" s="32"/>
      <c r="V608" s="32"/>
      <c r="W608" s="32"/>
    </row>
    <row r="609" s="1" customFormat="1" spans="2:23">
      <c r="B609" s="119"/>
      <c r="C609" s="119"/>
      <c r="D609" s="1"/>
      <c r="E609" s="1"/>
      <c r="F609" s="1"/>
      <c r="G609" s="1"/>
      <c r="H609" s="1"/>
      <c r="I609" s="1"/>
      <c r="J609" s="1"/>
      <c r="L609" s="17"/>
      <c r="M609" s="17"/>
      <c r="N609" s="17"/>
      <c r="O609" s="17"/>
      <c r="P609" s="17"/>
      <c r="Q609" s="17"/>
      <c r="R609" s="17"/>
      <c r="S609" s="17"/>
      <c r="T609" s="32"/>
      <c r="U609" s="32"/>
      <c r="V609" s="32"/>
      <c r="W609" s="32"/>
    </row>
    <row r="610" s="1" customFormat="1" spans="2:23">
      <c r="B610" s="119"/>
      <c r="C610" s="119"/>
      <c r="D610" s="1"/>
      <c r="E610" s="1"/>
      <c r="F610" s="1"/>
      <c r="G610" s="1"/>
      <c r="H610" s="1"/>
      <c r="I610" s="1"/>
      <c r="J610" s="1"/>
      <c r="L610" s="17"/>
      <c r="M610" s="17"/>
      <c r="N610" s="17"/>
      <c r="O610" s="17"/>
      <c r="P610" s="17"/>
      <c r="Q610" s="17"/>
      <c r="R610" s="17"/>
      <c r="S610" s="17"/>
      <c r="T610" s="32"/>
      <c r="U610" s="32"/>
      <c r="V610" s="32"/>
      <c r="W610" s="32"/>
    </row>
    <row r="611" s="1" customFormat="1" spans="2:23">
      <c r="B611" s="119"/>
      <c r="C611" s="119"/>
      <c r="D611" s="1"/>
      <c r="E611" s="1"/>
      <c r="F611" s="1"/>
      <c r="G611" s="1"/>
      <c r="H611" s="1"/>
      <c r="I611" s="1"/>
      <c r="J611" s="1"/>
      <c r="L611" s="17"/>
      <c r="M611" s="17"/>
      <c r="N611" s="17"/>
      <c r="O611" s="17"/>
      <c r="P611" s="17"/>
      <c r="Q611" s="17"/>
      <c r="R611" s="17"/>
      <c r="S611" s="17"/>
      <c r="T611" s="32"/>
      <c r="U611" s="32"/>
      <c r="V611" s="32"/>
      <c r="W611" s="32"/>
    </row>
    <row r="612" s="1" customFormat="1" spans="2:23">
      <c r="B612" s="119"/>
      <c r="C612" s="119"/>
      <c r="D612" s="1"/>
      <c r="E612" s="1"/>
      <c r="F612" s="1"/>
      <c r="G612" s="1"/>
      <c r="H612" s="1"/>
      <c r="I612" s="1"/>
      <c r="J612" s="1"/>
      <c r="L612" s="17"/>
      <c r="M612" s="17"/>
      <c r="N612" s="17"/>
      <c r="O612" s="17"/>
      <c r="P612" s="17"/>
      <c r="Q612" s="17"/>
      <c r="R612" s="17"/>
      <c r="S612" s="17"/>
      <c r="T612" s="32"/>
      <c r="U612" s="32"/>
      <c r="V612" s="32"/>
      <c r="W612" s="32"/>
    </row>
    <row r="613" s="1" customFormat="1" spans="2:23">
      <c r="B613" s="119"/>
      <c r="C613" s="119"/>
      <c r="D613" s="1"/>
      <c r="E613" s="1"/>
      <c r="F613" s="1"/>
      <c r="G613" s="1"/>
      <c r="H613" s="1"/>
      <c r="I613" s="1"/>
      <c r="J613" s="1"/>
      <c r="L613" s="17"/>
      <c r="M613" s="17"/>
      <c r="N613" s="17"/>
      <c r="O613" s="17"/>
      <c r="P613" s="17"/>
      <c r="Q613" s="17"/>
      <c r="R613" s="17"/>
      <c r="S613" s="17"/>
      <c r="T613" s="32"/>
      <c r="U613" s="32"/>
      <c r="V613" s="32"/>
      <c r="W613" s="32"/>
    </row>
    <row r="614" s="1" customFormat="1" spans="2:23">
      <c r="B614" s="119"/>
      <c r="C614" s="119"/>
      <c r="D614" s="1"/>
      <c r="E614" s="1"/>
      <c r="F614" s="1"/>
      <c r="G614" s="1"/>
      <c r="H614" s="1"/>
      <c r="I614" s="1"/>
      <c r="J614" s="1"/>
      <c r="L614" s="17"/>
      <c r="M614" s="17"/>
      <c r="N614" s="17"/>
      <c r="O614" s="17"/>
      <c r="P614" s="17"/>
      <c r="Q614" s="17"/>
      <c r="R614" s="17"/>
      <c r="S614" s="17"/>
      <c r="T614" s="32"/>
      <c r="U614" s="32"/>
      <c r="V614" s="32"/>
      <c r="W614" s="32"/>
    </row>
    <row r="615" s="1" customFormat="1" spans="2:23">
      <c r="B615" s="119"/>
      <c r="C615" s="119"/>
      <c r="D615" s="1"/>
      <c r="E615" s="1"/>
      <c r="F615" s="1"/>
      <c r="G615" s="1"/>
      <c r="H615" s="1"/>
      <c r="I615" s="1"/>
      <c r="J615" s="1"/>
      <c r="L615" s="17"/>
      <c r="M615" s="17"/>
      <c r="N615" s="17"/>
      <c r="O615" s="17"/>
      <c r="P615" s="17"/>
      <c r="Q615" s="17"/>
      <c r="R615" s="17"/>
      <c r="S615" s="17"/>
      <c r="T615" s="32"/>
      <c r="U615" s="32"/>
      <c r="V615" s="32"/>
      <c r="W615" s="32"/>
    </row>
    <row r="616" s="1" customFormat="1" spans="2:23">
      <c r="B616" s="119"/>
      <c r="C616" s="119"/>
      <c r="D616" s="1"/>
      <c r="E616" s="1"/>
      <c r="F616" s="1"/>
      <c r="G616" s="1"/>
      <c r="H616" s="1"/>
      <c r="I616" s="1"/>
      <c r="J616" s="1"/>
      <c r="L616" s="17"/>
      <c r="M616" s="17"/>
      <c r="N616" s="17"/>
      <c r="O616" s="17"/>
      <c r="P616" s="17"/>
      <c r="Q616" s="17"/>
      <c r="R616" s="17"/>
      <c r="S616" s="17"/>
      <c r="T616" s="32"/>
      <c r="U616" s="32"/>
      <c r="V616" s="32"/>
      <c r="W616" s="32"/>
    </row>
    <row r="617" s="1" customFormat="1" spans="2:23">
      <c r="B617" s="119"/>
      <c r="C617" s="119"/>
      <c r="D617" s="1"/>
      <c r="E617" s="1"/>
      <c r="F617" s="1"/>
      <c r="G617" s="1"/>
      <c r="H617" s="1"/>
      <c r="I617" s="1"/>
      <c r="J617" s="1"/>
      <c r="L617" s="17"/>
      <c r="M617" s="17"/>
      <c r="N617" s="17"/>
      <c r="O617" s="17"/>
      <c r="P617" s="17"/>
      <c r="Q617" s="17"/>
      <c r="R617" s="17"/>
      <c r="S617" s="17"/>
      <c r="T617" s="32"/>
      <c r="U617" s="32"/>
      <c r="V617" s="32"/>
      <c r="W617" s="32"/>
    </row>
    <row r="618" s="1" customFormat="1" spans="2:23">
      <c r="B618" s="119"/>
      <c r="C618" s="119"/>
      <c r="D618" s="1"/>
      <c r="E618" s="1"/>
      <c r="F618" s="1"/>
      <c r="G618" s="1"/>
      <c r="H618" s="1"/>
      <c r="I618" s="1"/>
      <c r="J618" s="1"/>
      <c r="L618" s="17"/>
      <c r="M618" s="17"/>
      <c r="N618" s="17"/>
      <c r="O618" s="17"/>
      <c r="P618" s="17"/>
      <c r="Q618" s="17"/>
      <c r="R618" s="17"/>
      <c r="S618" s="17"/>
      <c r="T618" s="32"/>
      <c r="U618" s="32"/>
      <c r="V618" s="32"/>
      <c r="W618" s="32"/>
    </row>
    <row r="619" s="1" customFormat="1" spans="2:23">
      <c r="B619" s="119"/>
      <c r="C619" s="119"/>
      <c r="D619" s="1"/>
      <c r="E619" s="1"/>
      <c r="F619" s="1"/>
      <c r="G619" s="1"/>
      <c r="H619" s="1"/>
      <c r="I619" s="1"/>
      <c r="J619" s="1"/>
      <c r="L619" s="17"/>
      <c r="M619" s="17"/>
      <c r="N619" s="17"/>
      <c r="O619" s="17"/>
      <c r="P619" s="17"/>
      <c r="Q619" s="17"/>
      <c r="R619" s="17"/>
      <c r="S619" s="17"/>
      <c r="T619" s="32"/>
      <c r="U619" s="32"/>
      <c r="V619" s="32"/>
      <c r="W619" s="32"/>
    </row>
    <row r="620" s="1" customFormat="1" spans="2:23">
      <c r="B620" s="119"/>
      <c r="C620" s="119"/>
      <c r="D620" s="1"/>
      <c r="E620" s="1"/>
      <c r="F620" s="1"/>
      <c r="G620" s="1"/>
      <c r="H620" s="1"/>
      <c r="I620" s="1"/>
      <c r="J620" s="1"/>
      <c r="L620" s="17"/>
      <c r="M620" s="17"/>
      <c r="N620" s="17"/>
      <c r="O620" s="17"/>
      <c r="P620" s="17"/>
      <c r="Q620" s="17"/>
      <c r="R620" s="17"/>
      <c r="S620" s="17"/>
      <c r="T620" s="32"/>
      <c r="U620" s="32"/>
      <c r="V620" s="32"/>
      <c r="W620" s="32"/>
    </row>
    <row r="621" s="1" customFormat="1" spans="2:23">
      <c r="B621" s="119"/>
      <c r="C621" s="119"/>
      <c r="D621" s="1"/>
      <c r="E621" s="1"/>
      <c r="F621" s="1"/>
      <c r="G621" s="1"/>
      <c r="H621" s="1"/>
      <c r="I621" s="1"/>
      <c r="J621" s="1"/>
      <c r="L621" s="17"/>
      <c r="M621" s="17"/>
      <c r="N621" s="17"/>
      <c r="O621" s="17"/>
      <c r="P621" s="17"/>
      <c r="Q621" s="17"/>
      <c r="R621" s="17"/>
      <c r="S621" s="17"/>
      <c r="T621" s="32"/>
      <c r="U621" s="32"/>
      <c r="V621" s="32"/>
      <c r="W621" s="32"/>
    </row>
    <row r="622" s="1" customFormat="1" spans="2:23">
      <c r="B622" s="119"/>
      <c r="C622" s="119"/>
      <c r="D622" s="1"/>
      <c r="E622" s="1"/>
      <c r="F622" s="1"/>
      <c r="G622" s="1"/>
      <c r="H622" s="1"/>
      <c r="I622" s="1"/>
      <c r="J622" s="1"/>
      <c r="L622" s="17"/>
      <c r="M622" s="17"/>
      <c r="N622" s="17"/>
      <c r="O622" s="17"/>
      <c r="P622" s="17"/>
      <c r="Q622" s="17"/>
      <c r="R622" s="17"/>
      <c r="S622" s="17"/>
      <c r="T622" s="32"/>
      <c r="U622" s="32"/>
      <c r="V622" s="32"/>
      <c r="W622" s="32"/>
    </row>
    <row r="623" s="1" customFormat="1" spans="2:23">
      <c r="B623" s="119"/>
      <c r="C623" s="119"/>
      <c r="D623" s="1"/>
      <c r="E623" s="1"/>
      <c r="F623" s="1"/>
      <c r="G623" s="1"/>
      <c r="H623" s="1"/>
      <c r="I623" s="1"/>
      <c r="J623" s="1"/>
      <c r="L623" s="17"/>
      <c r="M623" s="17"/>
      <c r="N623" s="17"/>
      <c r="O623" s="17"/>
      <c r="P623" s="17"/>
      <c r="Q623" s="17"/>
      <c r="R623" s="17"/>
      <c r="S623" s="17"/>
      <c r="T623" s="32"/>
      <c r="U623" s="32"/>
      <c r="V623" s="32"/>
      <c r="W623" s="32"/>
    </row>
    <row r="624" s="1" customFormat="1" spans="2:23">
      <c r="B624" s="119"/>
      <c r="C624" s="119"/>
      <c r="D624" s="1"/>
      <c r="E624" s="1"/>
      <c r="F624" s="1"/>
      <c r="G624" s="1"/>
      <c r="H624" s="1"/>
      <c r="I624" s="1"/>
      <c r="J624" s="1"/>
      <c r="L624" s="17"/>
      <c r="M624" s="17"/>
      <c r="N624" s="17"/>
      <c r="O624" s="17"/>
      <c r="P624" s="17"/>
      <c r="Q624" s="17"/>
      <c r="R624" s="17"/>
      <c r="S624" s="17"/>
      <c r="T624" s="32"/>
      <c r="U624" s="32"/>
      <c r="V624" s="32"/>
      <c r="W624" s="32"/>
    </row>
    <row r="625" s="1" customFormat="1" spans="2:23">
      <c r="B625" s="119"/>
      <c r="C625" s="119"/>
      <c r="D625" s="1"/>
      <c r="E625" s="1"/>
      <c r="F625" s="1"/>
      <c r="G625" s="1"/>
      <c r="H625" s="1"/>
      <c r="I625" s="1"/>
      <c r="J625" s="1"/>
      <c r="L625" s="17"/>
      <c r="M625" s="17"/>
      <c r="N625" s="17"/>
      <c r="O625" s="17"/>
      <c r="P625" s="17"/>
      <c r="Q625" s="17"/>
      <c r="R625" s="17"/>
      <c r="S625" s="17"/>
      <c r="T625" s="32"/>
      <c r="U625" s="32"/>
      <c r="V625" s="32"/>
      <c r="W625" s="32"/>
    </row>
    <row r="626" s="1" customFormat="1" spans="2:23">
      <c r="B626" s="119"/>
      <c r="C626" s="119"/>
      <c r="D626" s="1"/>
      <c r="E626" s="1"/>
      <c r="F626" s="1"/>
      <c r="G626" s="1"/>
      <c r="H626" s="1"/>
      <c r="I626" s="1"/>
      <c r="J626" s="1"/>
      <c r="L626" s="17"/>
      <c r="M626" s="17"/>
      <c r="N626" s="17"/>
      <c r="O626" s="17"/>
      <c r="P626" s="17"/>
      <c r="Q626" s="17"/>
      <c r="R626" s="17"/>
      <c r="S626" s="17"/>
      <c r="T626" s="32"/>
      <c r="U626" s="32"/>
      <c r="V626" s="32"/>
      <c r="W626" s="32"/>
    </row>
    <row r="627" s="1" customFormat="1" spans="2:23">
      <c r="B627" s="119"/>
      <c r="C627" s="119"/>
      <c r="D627" s="1"/>
      <c r="E627" s="1"/>
      <c r="F627" s="1"/>
      <c r="G627" s="1"/>
      <c r="H627" s="1"/>
      <c r="I627" s="1"/>
      <c r="J627" s="1"/>
      <c r="L627" s="17"/>
      <c r="M627" s="17"/>
      <c r="N627" s="17"/>
      <c r="O627" s="17"/>
      <c r="P627" s="17"/>
      <c r="Q627" s="17"/>
      <c r="R627" s="17"/>
      <c r="S627" s="17"/>
      <c r="T627" s="32"/>
      <c r="U627" s="32"/>
      <c r="V627" s="32"/>
      <c r="W627" s="32"/>
    </row>
    <row r="628" s="1" customFormat="1" spans="2:23">
      <c r="B628" s="119"/>
      <c r="C628" s="119"/>
      <c r="D628" s="1"/>
      <c r="E628" s="1"/>
      <c r="F628" s="1"/>
      <c r="G628" s="1"/>
      <c r="H628" s="1"/>
      <c r="I628" s="1"/>
      <c r="J628" s="1"/>
      <c r="L628" s="17"/>
      <c r="M628" s="17"/>
      <c r="N628" s="17"/>
      <c r="O628" s="17"/>
      <c r="P628" s="17"/>
      <c r="Q628" s="17"/>
      <c r="R628" s="17"/>
      <c r="S628" s="17"/>
      <c r="T628" s="32"/>
      <c r="U628" s="32"/>
      <c r="V628" s="32"/>
      <c r="W628" s="32"/>
    </row>
    <row r="629" s="1" customFormat="1" spans="2:23">
      <c r="B629" s="119"/>
      <c r="C629" s="119"/>
      <c r="D629" s="1"/>
      <c r="E629" s="1"/>
      <c r="F629" s="1"/>
      <c r="G629" s="1"/>
      <c r="H629" s="1"/>
      <c r="I629" s="1"/>
      <c r="J629" s="1"/>
      <c r="L629" s="17"/>
      <c r="M629" s="17"/>
      <c r="N629" s="17"/>
      <c r="O629" s="17"/>
      <c r="P629" s="17"/>
      <c r="Q629" s="17"/>
      <c r="R629" s="17"/>
      <c r="S629" s="17"/>
      <c r="T629" s="32"/>
      <c r="U629" s="32"/>
      <c r="V629" s="32"/>
      <c r="W629" s="32"/>
    </row>
    <row r="630" s="1" customFormat="1" spans="2:23">
      <c r="B630" s="119"/>
      <c r="C630" s="119"/>
      <c r="D630" s="1"/>
      <c r="E630" s="1"/>
      <c r="F630" s="1"/>
      <c r="G630" s="1"/>
      <c r="H630" s="1"/>
      <c r="I630" s="1"/>
      <c r="J630" s="1"/>
      <c r="L630" s="17"/>
      <c r="M630" s="17"/>
      <c r="N630" s="17"/>
      <c r="O630" s="17"/>
      <c r="P630" s="17"/>
      <c r="Q630" s="17"/>
      <c r="R630" s="17"/>
      <c r="S630" s="17"/>
      <c r="T630" s="32"/>
      <c r="U630" s="32"/>
      <c r="V630" s="32"/>
      <c r="W630" s="32"/>
    </row>
    <row r="631" s="1" customFormat="1" spans="2:23">
      <c r="B631" s="119"/>
      <c r="C631" s="119"/>
      <c r="D631" s="1"/>
      <c r="E631" s="1"/>
      <c r="F631" s="1"/>
      <c r="G631" s="1"/>
      <c r="H631" s="1"/>
      <c r="I631" s="1"/>
      <c r="J631" s="1"/>
      <c r="L631" s="17"/>
      <c r="M631" s="17"/>
      <c r="N631" s="17"/>
      <c r="O631" s="17"/>
      <c r="P631" s="17"/>
      <c r="Q631" s="17"/>
      <c r="R631" s="17"/>
      <c r="S631" s="17"/>
      <c r="T631" s="32"/>
      <c r="U631" s="32"/>
      <c r="V631" s="32"/>
      <c r="W631" s="32"/>
    </row>
    <row r="632" s="1" customFormat="1" spans="2:23">
      <c r="B632" s="119"/>
      <c r="C632" s="119"/>
      <c r="D632" s="1"/>
      <c r="E632" s="1"/>
      <c r="F632" s="1"/>
      <c r="G632" s="1"/>
      <c r="H632" s="1"/>
      <c r="I632" s="1"/>
      <c r="J632" s="1"/>
      <c r="L632" s="17"/>
      <c r="M632" s="17"/>
      <c r="N632" s="17"/>
      <c r="O632" s="17"/>
      <c r="P632" s="17"/>
      <c r="Q632" s="17"/>
      <c r="R632" s="17"/>
      <c r="S632" s="17"/>
      <c r="T632" s="32"/>
      <c r="U632" s="32"/>
      <c r="V632" s="32"/>
      <c r="W632" s="32"/>
    </row>
    <row r="633" s="1" customFormat="1" spans="2:23">
      <c r="B633" s="119"/>
      <c r="C633" s="119"/>
      <c r="D633" s="1"/>
      <c r="E633" s="1"/>
      <c r="F633" s="1"/>
      <c r="G633" s="1"/>
      <c r="H633" s="1"/>
      <c r="I633" s="1"/>
      <c r="J633" s="1"/>
      <c r="L633" s="17"/>
      <c r="M633" s="17"/>
      <c r="N633" s="17"/>
      <c r="O633" s="17"/>
      <c r="P633" s="17"/>
      <c r="Q633" s="17"/>
      <c r="R633" s="17"/>
      <c r="S633" s="17"/>
      <c r="T633" s="32"/>
      <c r="U633" s="32"/>
      <c r="V633" s="32"/>
      <c r="W633" s="32"/>
    </row>
    <row r="634" s="1" customFormat="1" spans="2:23">
      <c r="B634" s="119"/>
      <c r="C634" s="119"/>
      <c r="D634" s="1"/>
      <c r="E634" s="1"/>
      <c r="F634" s="1"/>
      <c r="G634" s="1"/>
      <c r="H634" s="1"/>
      <c r="I634" s="1"/>
      <c r="J634" s="1"/>
      <c r="L634" s="17"/>
      <c r="M634" s="17"/>
      <c r="N634" s="17"/>
      <c r="O634" s="17"/>
      <c r="P634" s="17"/>
      <c r="Q634" s="17"/>
      <c r="R634" s="17"/>
      <c r="S634" s="17"/>
      <c r="T634" s="32"/>
      <c r="U634" s="32"/>
      <c r="V634" s="32"/>
      <c r="W634" s="32"/>
    </row>
    <row r="635" s="1" customFormat="1" spans="2:23">
      <c r="B635" s="119"/>
      <c r="C635" s="119"/>
      <c r="D635" s="1"/>
      <c r="E635" s="1"/>
      <c r="F635" s="1"/>
      <c r="G635" s="1"/>
      <c r="H635" s="1"/>
      <c r="I635" s="1"/>
      <c r="J635" s="1"/>
      <c r="L635" s="17"/>
      <c r="M635" s="17"/>
      <c r="N635" s="17"/>
      <c r="O635" s="17"/>
      <c r="P635" s="17"/>
      <c r="Q635" s="17"/>
      <c r="R635" s="17"/>
      <c r="S635" s="17"/>
      <c r="T635" s="32"/>
      <c r="U635" s="32"/>
      <c r="V635" s="32"/>
      <c r="W635" s="32"/>
    </row>
    <row r="636" s="1" customFormat="1" spans="2:23">
      <c r="B636" s="119"/>
      <c r="C636" s="119"/>
      <c r="D636" s="1"/>
      <c r="E636" s="1"/>
      <c r="F636" s="1"/>
      <c r="G636" s="1"/>
      <c r="H636" s="1"/>
      <c r="I636" s="1"/>
      <c r="J636" s="1"/>
      <c r="L636" s="17"/>
      <c r="M636" s="17"/>
      <c r="N636" s="17"/>
      <c r="O636" s="17"/>
      <c r="P636" s="17"/>
      <c r="Q636" s="17"/>
      <c r="R636" s="17"/>
      <c r="S636" s="17"/>
      <c r="T636" s="32"/>
      <c r="U636" s="32"/>
      <c r="V636" s="32"/>
      <c r="W636" s="32"/>
    </row>
    <row r="637" s="1" customFormat="1" spans="2:23">
      <c r="B637" s="119"/>
      <c r="C637" s="119"/>
      <c r="D637" s="1"/>
      <c r="E637" s="1"/>
      <c r="F637" s="1"/>
      <c r="G637" s="1"/>
      <c r="H637" s="1"/>
      <c r="I637" s="1"/>
      <c r="J637" s="1"/>
      <c r="L637" s="17"/>
      <c r="M637" s="17"/>
      <c r="N637" s="17"/>
      <c r="O637" s="17"/>
      <c r="P637" s="17"/>
      <c r="Q637" s="17"/>
      <c r="R637" s="17"/>
      <c r="S637" s="17"/>
      <c r="T637" s="32"/>
      <c r="U637" s="32"/>
      <c r="V637" s="32"/>
      <c r="W637" s="32"/>
    </row>
    <row r="638" s="1" customFormat="1" spans="2:23">
      <c r="B638" s="119"/>
      <c r="C638" s="119"/>
      <c r="D638" s="1"/>
      <c r="E638" s="1"/>
      <c r="F638" s="1"/>
      <c r="G638" s="1"/>
      <c r="H638" s="1"/>
      <c r="I638" s="1"/>
      <c r="J638" s="1"/>
      <c r="L638" s="17"/>
      <c r="M638" s="17"/>
      <c r="N638" s="17"/>
      <c r="O638" s="17"/>
      <c r="P638" s="17"/>
      <c r="Q638" s="17"/>
      <c r="R638" s="17"/>
      <c r="S638" s="17"/>
      <c r="T638" s="32"/>
      <c r="U638" s="32"/>
      <c r="V638" s="32"/>
      <c r="W638" s="32"/>
    </row>
    <row r="639" s="1" customFormat="1" spans="2:23">
      <c r="B639" s="119"/>
      <c r="C639" s="119"/>
      <c r="D639" s="1"/>
      <c r="E639" s="1"/>
      <c r="F639" s="1"/>
      <c r="G639" s="1"/>
      <c r="H639" s="1"/>
      <c r="I639" s="1"/>
      <c r="J639" s="1"/>
      <c r="L639" s="17"/>
      <c r="M639" s="17"/>
      <c r="N639" s="17"/>
      <c r="O639" s="17"/>
      <c r="P639" s="17"/>
      <c r="Q639" s="17"/>
      <c r="R639" s="17"/>
      <c r="S639" s="17"/>
      <c r="T639" s="32"/>
      <c r="U639" s="32"/>
      <c r="V639" s="32"/>
      <c r="W639" s="32"/>
    </row>
    <row r="640" s="1" customFormat="1" spans="2:23">
      <c r="B640" s="119"/>
      <c r="C640" s="119"/>
      <c r="D640" s="1"/>
      <c r="E640" s="1"/>
      <c r="F640" s="1"/>
      <c r="G640" s="1"/>
      <c r="H640" s="1"/>
      <c r="I640" s="1"/>
      <c r="J640" s="1"/>
      <c r="L640" s="17"/>
      <c r="M640" s="17"/>
      <c r="N640" s="17"/>
      <c r="O640" s="17"/>
      <c r="P640" s="17"/>
      <c r="Q640" s="17"/>
      <c r="R640" s="17"/>
      <c r="S640" s="17"/>
      <c r="T640" s="32"/>
      <c r="U640" s="32"/>
      <c r="V640" s="32"/>
      <c r="W640" s="32"/>
    </row>
    <row r="641" s="1" customFormat="1" spans="2:23">
      <c r="B641" s="119"/>
      <c r="C641" s="119"/>
      <c r="D641" s="1"/>
      <c r="E641" s="1"/>
      <c r="F641" s="1"/>
      <c r="G641" s="1"/>
      <c r="H641" s="1"/>
      <c r="I641" s="1"/>
      <c r="J641" s="1"/>
      <c r="L641" s="17"/>
      <c r="M641" s="17"/>
      <c r="N641" s="17"/>
      <c r="O641" s="17"/>
      <c r="P641" s="17"/>
      <c r="Q641" s="17"/>
      <c r="R641" s="17"/>
      <c r="S641" s="17"/>
      <c r="T641" s="32"/>
      <c r="U641" s="32"/>
      <c r="V641" s="32"/>
      <c r="W641" s="32"/>
    </row>
    <row r="642" s="1" customFormat="1" spans="2:23">
      <c r="B642" s="119"/>
      <c r="C642" s="119"/>
      <c r="D642" s="1"/>
      <c r="E642" s="1"/>
      <c r="F642" s="1"/>
      <c r="G642" s="1"/>
      <c r="H642" s="1"/>
      <c r="I642" s="1"/>
      <c r="J642" s="1"/>
      <c r="L642" s="17"/>
      <c r="M642" s="17"/>
      <c r="N642" s="17"/>
      <c r="O642" s="17"/>
      <c r="P642" s="17"/>
      <c r="Q642" s="17"/>
      <c r="R642" s="17"/>
      <c r="S642" s="17"/>
      <c r="T642" s="32"/>
      <c r="U642" s="32"/>
      <c r="V642" s="32"/>
      <c r="W642" s="32"/>
    </row>
    <row r="643" s="1" customFormat="1" spans="2:23">
      <c r="B643" s="119"/>
      <c r="C643" s="119"/>
      <c r="D643" s="1"/>
      <c r="E643" s="1"/>
      <c r="F643" s="1"/>
      <c r="G643" s="1"/>
      <c r="H643" s="1"/>
      <c r="I643" s="1"/>
      <c r="J643" s="1"/>
      <c r="L643" s="17"/>
      <c r="M643" s="17"/>
      <c r="N643" s="17"/>
      <c r="O643" s="17"/>
      <c r="P643" s="17"/>
      <c r="Q643" s="17"/>
      <c r="R643" s="17"/>
      <c r="S643" s="17"/>
      <c r="T643" s="32"/>
      <c r="U643" s="32"/>
      <c r="V643" s="32"/>
      <c r="W643" s="32"/>
    </row>
    <row r="644" s="1" customFormat="1" spans="2:23">
      <c r="B644" s="119"/>
      <c r="C644" s="119"/>
      <c r="D644" s="1"/>
      <c r="E644" s="1"/>
      <c r="F644" s="1"/>
      <c r="G644" s="1"/>
      <c r="H644" s="1"/>
      <c r="I644" s="1"/>
      <c r="J644" s="1"/>
      <c r="L644" s="17"/>
      <c r="M644" s="17"/>
      <c r="N644" s="17"/>
      <c r="O644" s="17"/>
      <c r="P644" s="17"/>
      <c r="Q644" s="17"/>
      <c r="R644" s="17"/>
      <c r="S644" s="17"/>
      <c r="T644" s="32"/>
      <c r="U644" s="32"/>
      <c r="V644" s="32"/>
      <c r="W644" s="32"/>
    </row>
    <row r="645" s="1" customFormat="1" spans="2:23">
      <c r="B645" s="119"/>
      <c r="C645" s="119"/>
      <c r="D645" s="1"/>
      <c r="E645" s="1"/>
      <c r="F645" s="1"/>
      <c r="G645" s="1"/>
      <c r="H645" s="1"/>
      <c r="I645" s="1"/>
      <c r="J645" s="1"/>
      <c r="L645" s="17"/>
      <c r="M645" s="17"/>
      <c r="N645" s="17"/>
      <c r="O645" s="17"/>
      <c r="P645" s="17"/>
      <c r="Q645" s="17"/>
      <c r="R645" s="17"/>
      <c r="S645" s="17"/>
      <c r="T645" s="32"/>
      <c r="U645" s="32"/>
      <c r="V645" s="32"/>
      <c r="W645" s="32"/>
    </row>
    <row r="646" s="1" customFormat="1" spans="2:23">
      <c r="B646" s="119"/>
      <c r="C646" s="119"/>
      <c r="D646" s="1"/>
      <c r="E646" s="1"/>
      <c r="F646" s="1"/>
      <c r="G646" s="1"/>
      <c r="H646" s="1"/>
      <c r="I646" s="1"/>
      <c r="J646" s="1"/>
      <c r="L646" s="17"/>
      <c r="M646" s="17"/>
      <c r="N646" s="17"/>
      <c r="O646" s="17"/>
      <c r="P646" s="17"/>
      <c r="Q646" s="17"/>
      <c r="R646" s="17"/>
      <c r="S646" s="17"/>
      <c r="T646" s="32"/>
      <c r="U646" s="32"/>
      <c r="V646" s="32"/>
      <c r="W646" s="32"/>
    </row>
    <row r="647" s="1" customFormat="1" spans="2:23">
      <c r="B647" s="119"/>
      <c r="C647" s="119"/>
      <c r="D647" s="1"/>
      <c r="E647" s="1"/>
      <c r="F647" s="1"/>
      <c r="G647" s="1"/>
      <c r="H647" s="1"/>
      <c r="I647" s="1"/>
      <c r="J647" s="1"/>
      <c r="L647" s="17"/>
      <c r="M647" s="17"/>
      <c r="N647" s="17"/>
      <c r="O647" s="17"/>
      <c r="P647" s="17"/>
      <c r="Q647" s="17"/>
      <c r="R647" s="17"/>
      <c r="S647" s="17"/>
      <c r="T647" s="32"/>
      <c r="U647" s="32"/>
      <c r="V647" s="32"/>
      <c r="W647" s="32"/>
    </row>
    <row r="648" s="1" customFormat="1" spans="2:23">
      <c r="B648" s="119"/>
      <c r="C648" s="119"/>
      <c r="D648" s="1"/>
      <c r="E648" s="1"/>
      <c r="F648" s="1"/>
      <c r="G648" s="1"/>
      <c r="H648" s="1"/>
      <c r="I648" s="1"/>
      <c r="J648" s="1"/>
      <c r="L648" s="17"/>
      <c r="M648" s="17"/>
      <c r="N648" s="17"/>
      <c r="O648" s="17"/>
      <c r="P648" s="17"/>
      <c r="Q648" s="17"/>
      <c r="R648" s="17"/>
      <c r="S648" s="17"/>
      <c r="T648" s="32"/>
      <c r="U648" s="32"/>
      <c r="V648" s="32"/>
      <c r="W648" s="32"/>
    </row>
    <row r="649" s="1" customFormat="1" spans="2:23">
      <c r="B649" s="119"/>
      <c r="C649" s="119"/>
      <c r="D649" s="1"/>
      <c r="E649" s="1"/>
      <c r="F649" s="1"/>
      <c r="G649" s="1"/>
      <c r="H649" s="1"/>
      <c r="I649" s="1"/>
      <c r="J649" s="1"/>
      <c r="L649" s="17"/>
      <c r="M649" s="17"/>
      <c r="N649" s="17"/>
      <c r="O649" s="17"/>
      <c r="P649" s="17"/>
      <c r="Q649" s="17"/>
      <c r="R649" s="17"/>
      <c r="S649" s="17"/>
      <c r="T649" s="32"/>
      <c r="U649" s="32"/>
      <c r="V649" s="32"/>
      <c r="W649" s="32"/>
    </row>
    <row r="650" s="1" customFormat="1" spans="2:23">
      <c r="B650" s="119"/>
      <c r="C650" s="119"/>
      <c r="D650" s="1"/>
      <c r="E650" s="1"/>
      <c r="F650" s="1"/>
      <c r="G650" s="1"/>
      <c r="H650" s="1"/>
      <c r="I650" s="1"/>
      <c r="J650" s="1"/>
      <c r="L650" s="17"/>
      <c r="M650" s="17"/>
      <c r="N650" s="17"/>
      <c r="O650" s="17"/>
      <c r="P650" s="17"/>
      <c r="Q650" s="17"/>
      <c r="R650" s="17"/>
      <c r="S650" s="17"/>
      <c r="T650" s="32"/>
      <c r="U650" s="32"/>
      <c r="V650" s="32"/>
      <c r="W650" s="32"/>
    </row>
    <row r="651" s="1" customFormat="1" spans="2:23">
      <c r="B651" s="119"/>
      <c r="C651" s="119"/>
      <c r="D651" s="1"/>
      <c r="E651" s="1"/>
      <c r="F651" s="1"/>
      <c r="G651" s="1"/>
      <c r="H651" s="1"/>
      <c r="I651" s="1"/>
      <c r="J651" s="1"/>
      <c r="L651" s="17"/>
      <c r="M651" s="17"/>
      <c r="N651" s="17"/>
      <c r="O651" s="17"/>
      <c r="P651" s="17"/>
      <c r="Q651" s="17"/>
      <c r="R651" s="17"/>
      <c r="S651" s="17"/>
      <c r="T651" s="32"/>
      <c r="U651" s="32"/>
      <c r="V651" s="32"/>
      <c r="W651" s="32"/>
    </row>
    <row r="652" s="1" customFormat="1" spans="2:23">
      <c r="B652" s="119"/>
      <c r="C652" s="119"/>
      <c r="D652" s="1"/>
      <c r="E652" s="1"/>
      <c r="F652" s="1"/>
      <c r="G652" s="1"/>
      <c r="H652" s="1"/>
      <c r="I652" s="1"/>
      <c r="J652" s="1"/>
      <c r="L652" s="17"/>
      <c r="M652" s="17"/>
      <c r="N652" s="17"/>
      <c r="O652" s="17"/>
      <c r="P652" s="17"/>
      <c r="Q652" s="17"/>
      <c r="R652" s="17"/>
      <c r="S652" s="17"/>
      <c r="T652" s="32"/>
      <c r="U652" s="32"/>
      <c r="V652" s="32"/>
      <c r="W652" s="32"/>
    </row>
    <row r="653" s="1" customFormat="1" spans="2:23">
      <c r="B653" s="119"/>
      <c r="C653" s="119"/>
      <c r="D653" s="1"/>
      <c r="E653" s="1"/>
      <c r="F653" s="1"/>
      <c r="G653" s="1"/>
      <c r="H653" s="1"/>
      <c r="I653" s="1"/>
      <c r="J653" s="1"/>
      <c r="L653" s="17"/>
      <c r="M653" s="17"/>
      <c r="N653" s="17"/>
      <c r="O653" s="17"/>
      <c r="P653" s="17"/>
      <c r="Q653" s="17"/>
      <c r="R653" s="17"/>
      <c r="S653" s="17"/>
      <c r="T653" s="32"/>
      <c r="U653" s="32"/>
      <c r="V653" s="32"/>
      <c r="W653" s="32"/>
    </row>
    <row r="654" s="1" customFormat="1" spans="2:23">
      <c r="B654" s="119"/>
      <c r="C654" s="119"/>
      <c r="D654" s="1"/>
      <c r="E654" s="1"/>
      <c r="F654" s="1"/>
      <c r="G654" s="1"/>
      <c r="H654" s="1"/>
      <c r="I654" s="1"/>
      <c r="J654" s="1"/>
      <c r="L654" s="17"/>
      <c r="M654" s="17"/>
      <c r="N654" s="17"/>
      <c r="O654" s="17"/>
      <c r="P654" s="17"/>
      <c r="Q654" s="17"/>
      <c r="R654" s="17"/>
      <c r="S654" s="17"/>
      <c r="T654" s="32"/>
      <c r="U654" s="32"/>
      <c r="V654" s="32"/>
      <c r="W654" s="32"/>
    </row>
    <row r="655" s="1" customFormat="1" spans="2:23">
      <c r="B655" s="119"/>
      <c r="C655" s="119"/>
      <c r="D655" s="1"/>
      <c r="E655" s="1"/>
      <c r="F655" s="1"/>
      <c r="G655" s="1"/>
      <c r="H655" s="1"/>
      <c r="I655" s="1"/>
      <c r="J655" s="1"/>
      <c r="L655" s="17"/>
      <c r="M655" s="17"/>
      <c r="N655" s="17"/>
      <c r="O655" s="17"/>
      <c r="P655" s="17"/>
      <c r="Q655" s="17"/>
      <c r="R655" s="17"/>
      <c r="S655" s="17"/>
      <c r="T655" s="32"/>
      <c r="U655" s="32"/>
      <c r="V655" s="32"/>
      <c r="W655" s="32"/>
    </row>
    <row r="656" s="1" customFormat="1" spans="2:23">
      <c r="B656" s="119"/>
      <c r="C656" s="119"/>
      <c r="D656" s="1"/>
      <c r="E656" s="1"/>
      <c r="F656" s="1"/>
      <c r="G656" s="1"/>
      <c r="H656" s="1"/>
      <c r="I656" s="1"/>
      <c r="J656" s="1"/>
      <c r="L656" s="17"/>
      <c r="M656" s="17"/>
      <c r="N656" s="17"/>
      <c r="O656" s="17"/>
      <c r="P656" s="17"/>
      <c r="Q656" s="17"/>
      <c r="R656" s="17"/>
      <c r="S656" s="17"/>
      <c r="T656" s="32"/>
      <c r="U656" s="32"/>
      <c r="V656" s="32"/>
      <c r="W656" s="32"/>
    </row>
    <row r="657" s="1" customFormat="1" spans="2:23">
      <c r="B657" s="119"/>
      <c r="C657" s="119"/>
      <c r="D657" s="1"/>
      <c r="E657" s="1"/>
      <c r="F657" s="1"/>
      <c r="G657" s="1"/>
      <c r="H657" s="1"/>
      <c r="I657" s="1"/>
      <c r="J657" s="1"/>
      <c r="L657" s="17"/>
      <c r="M657" s="17"/>
      <c r="N657" s="17"/>
      <c r="O657" s="17"/>
      <c r="P657" s="17"/>
      <c r="Q657" s="17"/>
      <c r="R657" s="17"/>
      <c r="S657" s="17"/>
      <c r="T657" s="32"/>
      <c r="U657" s="32"/>
      <c r="V657" s="32"/>
      <c r="W657" s="32"/>
    </row>
    <row r="658" s="1" customFormat="1" spans="2:23">
      <c r="B658" s="119"/>
      <c r="C658" s="119"/>
      <c r="D658" s="1"/>
      <c r="E658" s="1"/>
      <c r="F658" s="1"/>
      <c r="G658" s="1"/>
      <c r="H658" s="1"/>
      <c r="I658" s="1"/>
      <c r="J658" s="1"/>
      <c r="L658" s="17"/>
      <c r="M658" s="17"/>
      <c r="N658" s="17"/>
      <c r="O658" s="17"/>
      <c r="P658" s="17"/>
      <c r="Q658" s="17"/>
      <c r="R658" s="17"/>
      <c r="S658" s="17"/>
      <c r="T658" s="32"/>
      <c r="U658" s="32"/>
      <c r="V658" s="32"/>
      <c r="W658" s="32"/>
    </row>
    <row r="659" s="1" customFormat="1" spans="2:23">
      <c r="B659" s="119"/>
      <c r="C659" s="119"/>
      <c r="D659" s="1"/>
      <c r="E659" s="1"/>
      <c r="F659" s="1"/>
      <c r="G659" s="1"/>
      <c r="H659" s="1"/>
      <c r="I659" s="1"/>
      <c r="J659" s="1"/>
      <c r="L659" s="17"/>
      <c r="M659" s="17"/>
      <c r="N659" s="17"/>
      <c r="O659" s="17"/>
      <c r="P659" s="17"/>
      <c r="Q659" s="17"/>
      <c r="R659" s="17"/>
      <c r="S659" s="17"/>
      <c r="T659" s="32"/>
      <c r="U659" s="32"/>
      <c r="V659" s="32"/>
      <c r="W659" s="32"/>
    </row>
    <row r="660" s="1" customFormat="1" spans="2:23">
      <c r="B660" s="119"/>
      <c r="C660" s="119"/>
      <c r="D660" s="1"/>
      <c r="E660" s="1"/>
      <c r="F660" s="1"/>
      <c r="G660" s="1"/>
      <c r="H660" s="1"/>
      <c r="I660" s="1"/>
      <c r="J660" s="1"/>
      <c r="L660" s="17"/>
      <c r="M660" s="17"/>
      <c r="N660" s="17"/>
      <c r="O660" s="17"/>
      <c r="P660" s="17"/>
      <c r="Q660" s="17"/>
      <c r="R660" s="17"/>
      <c r="S660" s="17"/>
      <c r="T660" s="32"/>
      <c r="U660" s="32"/>
      <c r="V660" s="32"/>
      <c r="W660" s="32"/>
    </row>
    <row r="661" s="1" customFormat="1" spans="2:23">
      <c r="B661" s="119"/>
      <c r="C661" s="119"/>
      <c r="D661" s="1"/>
      <c r="E661" s="1"/>
      <c r="F661" s="1"/>
      <c r="G661" s="1"/>
      <c r="H661" s="1"/>
      <c r="I661" s="1"/>
      <c r="J661" s="1"/>
      <c r="L661" s="17"/>
      <c r="M661" s="17"/>
      <c r="N661" s="17"/>
      <c r="O661" s="17"/>
      <c r="P661" s="17"/>
      <c r="Q661" s="17"/>
      <c r="R661" s="17"/>
      <c r="S661" s="17"/>
      <c r="T661" s="32"/>
      <c r="U661" s="32"/>
      <c r="V661" s="32"/>
      <c r="W661" s="32"/>
    </row>
    <row r="662" s="1" customFormat="1" spans="2:23">
      <c r="B662" s="119"/>
      <c r="C662" s="119"/>
      <c r="D662" s="1"/>
      <c r="E662" s="1"/>
      <c r="F662" s="1"/>
      <c r="G662" s="1"/>
      <c r="H662" s="1"/>
      <c r="I662" s="1"/>
      <c r="J662" s="1"/>
      <c r="L662" s="17"/>
      <c r="M662" s="17"/>
      <c r="N662" s="17"/>
      <c r="O662" s="17"/>
      <c r="P662" s="17"/>
      <c r="Q662" s="17"/>
      <c r="R662" s="17"/>
      <c r="S662" s="17"/>
      <c r="T662" s="32"/>
      <c r="U662" s="32"/>
      <c r="V662" s="32"/>
      <c r="W662" s="32"/>
    </row>
    <row r="663" s="1" customFormat="1" spans="2:23">
      <c r="B663" s="119"/>
      <c r="C663" s="119"/>
      <c r="D663" s="1"/>
      <c r="E663" s="1"/>
      <c r="F663" s="1"/>
      <c r="G663" s="1"/>
      <c r="H663" s="1"/>
      <c r="I663" s="1"/>
      <c r="J663" s="1"/>
      <c r="L663" s="17"/>
      <c r="M663" s="17"/>
      <c r="N663" s="17"/>
      <c r="O663" s="17"/>
      <c r="P663" s="17"/>
      <c r="Q663" s="17"/>
      <c r="R663" s="17"/>
      <c r="S663" s="17"/>
      <c r="T663" s="32"/>
      <c r="U663" s="32"/>
      <c r="V663" s="32"/>
      <c r="W663" s="32"/>
    </row>
    <row r="664" s="1" customFormat="1" spans="2:23">
      <c r="B664" s="119"/>
      <c r="C664" s="119"/>
      <c r="D664" s="1"/>
      <c r="E664" s="1"/>
      <c r="F664" s="1"/>
      <c r="G664" s="1"/>
      <c r="H664" s="1"/>
      <c r="I664" s="1"/>
      <c r="J664" s="1"/>
      <c r="L664" s="17"/>
      <c r="M664" s="17"/>
      <c r="N664" s="17"/>
      <c r="O664" s="17"/>
      <c r="P664" s="17"/>
      <c r="Q664" s="17"/>
      <c r="R664" s="17"/>
      <c r="S664" s="17"/>
      <c r="T664" s="32"/>
      <c r="U664" s="32"/>
      <c r="V664" s="32"/>
      <c r="W664" s="32"/>
    </row>
    <row r="665" s="1" customFormat="1" spans="2:23">
      <c r="B665" s="119"/>
      <c r="C665" s="119"/>
      <c r="D665" s="1"/>
      <c r="E665" s="1"/>
      <c r="F665" s="1"/>
      <c r="G665" s="1"/>
      <c r="H665" s="1"/>
      <c r="I665" s="1"/>
      <c r="J665" s="1"/>
      <c r="L665" s="17"/>
      <c r="M665" s="17"/>
      <c r="N665" s="17"/>
      <c r="O665" s="17"/>
      <c r="P665" s="17"/>
      <c r="Q665" s="17"/>
      <c r="R665" s="17"/>
      <c r="S665" s="17"/>
      <c r="T665" s="32"/>
      <c r="U665" s="32"/>
      <c r="V665" s="32"/>
      <c r="W665" s="32"/>
    </row>
    <row r="666" s="1" customFormat="1" spans="2:23">
      <c r="B666" s="119"/>
      <c r="C666" s="119"/>
      <c r="D666" s="1"/>
      <c r="E666" s="1"/>
      <c r="F666" s="1"/>
      <c r="G666" s="1"/>
      <c r="H666" s="1"/>
      <c r="I666" s="1"/>
      <c r="J666" s="1"/>
      <c r="L666" s="17"/>
      <c r="M666" s="17"/>
      <c r="N666" s="17"/>
      <c r="O666" s="17"/>
      <c r="P666" s="17"/>
      <c r="Q666" s="17"/>
      <c r="R666" s="17"/>
      <c r="S666" s="17"/>
      <c r="T666" s="32"/>
      <c r="U666" s="32"/>
      <c r="V666" s="32"/>
      <c r="W666" s="32"/>
    </row>
    <row r="667" s="1" customFormat="1" spans="2:23">
      <c r="B667" s="119"/>
      <c r="C667" s="119"/>
      <c r="D667" s="1"/>
      <c r="E667" s="1"/>
      <c r="F667" s="1"/>
      <c r="G667" s="1"/>
      <c r="H667" s="1"/>
      <c r="I667" s="1"/>
      <c r="J667" s="1"/>
      <c r="L667" s="17"/>
      <c r="M667" s="17"/>
      <c r="N667" s="17"/>
      <c r="O667" s="17"/>
      <c r="P667" s="17"/>
      <c r="Q667" s="17"/>
      <c r="R667" s="17"/>
      <c r="S667" s="17"/>
      <c r="T667" s="32"/>
      <c r="U667" s="32"/>
      <c r="V667" s="32"/>
      <c r="W667" s="32"/>
    </row>
    <row r="668" s="1" customFormat="1" spans="2:23">
      <c r="B668" s="119"/>
      <c r="C668" s="119"/>
      <c r="D668" s="1"/>
      <c r="E668" s="1"/>
      <c r="F668" s="1"/>
      <c r="G668" s="1"/>
      <c r="H668" s="1"/>
      <c r="I668" s="1"/>
      <c r="J668" s="1"/>
      <c r="L668" s="17"/>
      <c r="M668" s="17"/>
      <c r="N668" s="17"/>
      <c r="O668" s="17"/>
      <c r="P668" s="17"/>
      <c r="Q668" s="17"/>
      <c r="R668" s="17"/>
      <c r="S668" s="17"/>
      <c r="T668" s="32"/>
      <c r="U668" s="32"/>
      <c r="V668" s="32"/>
      <c r="W668" s="32"/>
    </row>
    <row r="669" s="1" customFormat="1" spans="2:23">
      <c r="B669" s="119"/>
      <c r="C669" s="119"/>
      <c r="D669" s="1"/>
      <c r="E669" s="1"/>
      <c r="F669" s="1"/>
      <c r="G669" s="1"/>
      <c r="H669" s="1"/>
      <c r="I669" s="1"/>
      <c r="J669" s="1"/>
      <c r="L669" s="17"/>
      <c r="M669" s="17"/>
      <c r="N669" s="17"/>
      <c r="O669" s="17"/>
      <c r="P669" s="17"/>
      <c r="Q669" s="17"/>
      <c r="R669" s="17"/>
      <c r="S669" s="17"/>
      <c r="T669" s="32"/>
      <c r="U669" s="32"/>
      <c r="V669" s="32"/>
      <c r="W669" s="32"/>
    </row>
    <row r="670" s="1" customFormat="1" spans="2:23">
      <c r="B670" s="119"/>
      <c r="C670" s="119"/>
      <c r="D670" s="1"/>
      <c r="E670" s="1"/>
      <c r="F670" s="1"/>
      <c r="G670" s="1"/>
      <c r="H670" s="1"/>
      <c r="I670" s="1"/>
      <c r="J670" s="1"/>
      <c r="L670" s="17"/>
      <c r="M670" s="17"/>
      <c r="N670" s="17"/>
      <c r="O670" s="17"/>
      <c r="P670" s="17"/>
      <c r="Q670" s="17"/>
      <c r="R670" s="17"/>
      <c r="S670" s="17"/>
      <c r="T670" s="32"/>
      <c r="U670" s="32"/>
      <c r="V670" s="32"/>
      <c r="W670" s="32"/>
    </row>
    <row r="671" s="1" customFormat="1" spans="2:23">
      <c r="B671" s="119"/>
      <c r="C671" s="119"/>
      <c r="D671" s="1"/>
      <c r="E671" s="1"/>
      <c r="F671" s="1"/>
      <c r="G671" s="1"/>
      <c r="H671" s="1"/>
      <c r="I671" s="1"/>
      <c r="J671" s="1"/>
      <c r="L671" s="17"/>
      <c r="M671" s="17"/>
      <c r="N671" s="17"/>
      <c r="O671" s="17"/>
      <c r="P671" s="17"/>
      <c r="Q671" s="17"/>
      <c r="R671" s="17"/>
      <c r="S671" s="17"/>
      <c r="T671" s="32"/>
      <c r="U671" s="32"/>
      <c r="V671" s="32"/>
      <c r="W671" s="32"/>
    </row>
    <row r="672" s="1" customFormat="1" spans="2:23">
      <c r="B672" s="119"/>
      <c r="C672" s="119"/>
      <c r="D672" s="1"/>
      <c r="E672" s="1"/>
      <c r="F672" s="1"/>
      <c r="G672" s="1"/>
      <c r="H672" s="1"/>
      <c r="I672" s="1"/>
      <c r="J672" s="1"/>
      <c r="L672" s="17"/>
      <c r="M672" s="17"/>
      <c r="N672" s="17"/>
      <c r="O672" s="17"/>
      <c r="P672" s="17"/>
      <c r="Q672" s="17"/>
      <c r="R672" s="17"/>
      <c r="S672" s="17"/>
      <c r="T672" s="32"/>
      <c r="U672" s="32"/>
      <c r="V672" s="32"/>
      <c r="W672" s="32"/>
    </row>
    <row r="673" s="1" customFormat="1" spans="2:23">
      <c r="B673" s="119"/>
      <c r="C673" s="119"/>
      <c r="D673" s="1"/>
      <c r="E673" s="1"/>
      <c r="F673" s="1"/>
      <c r="G673" s="1"/>
      <c r="H673" s="1"/>
      <c r="I673" s="1"/>
      <c r="J673" s="1"/>
      <c r="L673" s="17"/>
      <c r="M673" s="17"/>
      <c r="N673" s="17"/>
      <c r="O673" s="17"/>
      <c r="P673" s="17"/>
      <c r="Q673" s="17"/>
      <c r="R673" s="17"/>
      <c r="S673" s="17"/>
      <c r="T673" s="32"/>
      <c r="U673" s="32"/>
      <c r="V673" s="32"/>
      <c r="W673" s="32"/>
    </row>
    <row r="674" s="1" customFormat="1" spans="2:23">
      <c r="B674" s="119"/>
      <c r="C674" s="119"/>
      <c r="D674" s="1"/>
      <c r="E674" s="1"/>
      <c r="F674" s="1"/>
      <c r="G674" s="1"/>
      <c r="H674" s="1"/>
      <c r="I674" s="1"/>
      <c r="J674" s="1"/>
      <c r="L674" s="17"/>
      <c r="M674" s="17"/>
      <c r="N674" s="17"/>
      <c r="O674" s="17"/>
      <c r="P674" s="17"/>
      <c r="Q674" s="17"/>
      <c r="R674" s="17"/>
      <c r="S674" s="17"/>
      <c r="T674" s="32"/>
      <c r="U674" s="32"/>
      <c r="V674" s="32"/>
      <c r="W674" s="32"/>
    </row>
    <row r="675" s="1" customFormat="1" spans="2:23">
      <c r="B675" s="119"/>
      <c r="C675" s="119"/>
      <c r="D675" s="1"/>
      <c r="E675" s="1"/>
      <c r="F675" s="1"/>
      <c r="G675" s="1"/>
      <c r="H675" s="1"/>
      <c r="I675" s="1"/>
      <c r="J675" s="1"/>
      <c r="L675" s="17"/>
      <c r="M675" s="17"/>
      <c r="N675" s="17"/>
      <c r="O675" s="17"/>
      <c r="P675" s="17"/>
      <c r="Q675" s="17"/>
      <c r="R675" s="17"/>
      <c r="S675" s="17"/>
      <c r="T675" s="32"/>
      <c r="U675" s="32"/>
      <c r="V675" s="32"/>
      <c r="W675" s="32"/>
    </row>
    <row r="676" s="1" customFormat="1" spans="2:23">
      <c r="B676" s="119"/>
      <c r="C676" s="119"/>
      <c r="D676" s="1"/>
      <c r="E676" s="1"/>
      <c r="F676" s="1"/>
      <c r="G676" s="1"/>
      <c r="H676" s="1"/>
      <c r="I676" s="1"/>
      <c r="J676" s="1"/>
      <c r="L676" s="17"/>
      <c r="M676" s="17"/>
      <c r="N676" s="17"/>
      <c r="O676" s="17"/>
      <c r="P676" s="17"/>
      <c r="Q676" s="17"/>
      <c r="R676" s="17"/>
      <c r="S676" s="17"/>
      <c r="T676" s="32"/>
      <c r="U676" s="32"/>
      <c r="V676" s="32"/>
      <c r="W676" s="32"/>
    </row>
    <row r="677" s="1" customFormat="1" spans="2:23">
      <c r="B677" s="119"/>
      <c r="C677" s="119"/>
      <c r="D677" s="1"/>
      <c r="E677" s="1"/>
      <c r="F677" s="1"/>
      <c r="G677" s="1"/>
      <c r="H677" s="1"/>
      <c r="I677" s="1"/>
      <c r="J677" s="1"/>
      <c r="L677" s="17"/>
      <c r="M677" s="17"/>
      <c r="N677" s="17"/>
      <c r="O677" s="17"/>
      <c r="P677" s="17"/>
      <c r="Q677" s="17"/>
      <c r="R677" s="17"/>
      <c r="S677" s="17"/>
      <c r="T677" s="32"/>
      <c r="U677" s="32"/>
      <c r="V677" s="32"/>
      <c r="W677" s="32"/>
    </row>
    <row r="678" s="1" customFormat="1" spans="2:23">
      <c r="B678" s="119"/>
      <c r="C678" s="119"/>
      <c r="D678" s="1"/>
      <c r="E678" s="1"/>
      <c r="F678" s="1"/>
      <c r="G678" s="1"/>
      <c r="H678" s="1"/>
      <c r="I678" s="1"/>
      <c r="J678" s="1"/>
      <c r="L678" s="17"/>
      <c r="M678" s="17"/>
      <c r="N678" s="17"/>
      <c r="O678" s="17"/>
      <c r="P678" s="17"/>
      <c r="Q678" s="17"/>
      <c r="R678" s="17"/>
      <c r="S678" s="17"/>
      <c r="T678" s="32"/>
      <c r="U678" s="32"/>
      <c r="V678" s="32"/>
      <c r="W678" s="32"/>
    </row>
    <row r="679" s="1" customFormat="1" spans="2:23">
      <c r="B679" s="119"/>
      <c r="C679" s="119"/>
      <c r="D679" s="1"/>
      <c r="E679" s="1"/>
      <c r="F679" s="1"/>
      <c r="G679" s="1"/>
      <c r="H679" s="1"/>
      <c r="I679" s="1"/>
      <c r="J679" s="1"/>
      <c r="L679" s="17"/>
      <c r="M679" s="17"/>
      <c r="N679" s="17"/>
      <c r="O679" s="17"/>
      <c r="P679" s="17"/>
      <c r="Q679" s="17"/>
      <c r="R679" s="17"/>
      <c r="S679" s="17"/>
      <c r="T679" s="32"/>
      <c r="U679" s="32"/>
      <c r="V679" s="32"/>
      <c r="W679" s="32"/>
    </row>
    <row r="680" s="1" customFormat="1" spans="2:23">
      <c r="B680" s="119"/>
      <c r="C680" s="119"/>
      <c r="D680" s="1"/>
      <c r="E680" s="1"/>
      <c r="F680" s="1"/>
      <c r="G680" s="1"/>
      <c r="H680" s="1"/>
      <c r="I680" s="1"/>
      <c r="J680" s="1"/>
      <c r="L680" s="17"/>
      <c r="M680" s="17"/>
      <c r="N680" s="17"/>
      <c r="O680" s="17"/>
      <c r="P680" s="17"/>
      <c r="Q680" s="17"/>
      <c r="R680" s="17"/>
      <c r="S680" s="17"/>
      <c r="T680" s="32"/>
      <c r="U680" s="32"/>
      <c r="V680" s="32"/>
      <c r="W680" s="32"/>
    </row>
    <row r="681" s="1" customFormat="1" spans="2:23">
      <c r="B681" s="119"/>
      <c r="C681" s="119"/>
      <c r="D681" s="1"/>
      <c r="E681" s="1"/>
      <c r="F681" s="1"/>
      <c r="G681" s="1"/>
      <c r="H681" s="1"/>
      <c r="I681" s="1"/>
      <c r="J681" s="1"/>
      <c r="L681" s="17"/>
      <c r="M681" s="17"/>
      <c r="N681" s="17"/>
      <c r="O681" s="17"/>
      <c r="P681" s="17"/>
      <c r="Q681" s="17"/>
      <c r="R681" s="17"/>
      <c r="S681" s="17"/>
      <c r="T681" s="32"/>
      <c r="U681" s="32"/>
      <c r="V681" s="32"/>
      <c r="W681" s="32"/>
    </row>
    <row r="682" s="1" customFormat="1" spans="2:23">
      <c r="B682" s="119"/>
      <c r="C682" s="119"/>
      <c r="D682" s="1"/>
      <c r="E682" s="1"/>
      <c r="F682" s="1"/>
      <c r="G682" s="1"/>
      <c r="H682" s="1"/>
      <c r="I682" s="1"/>
      <c r="J682" s="1"/>
      <c r="L682" s="17"/>
      <c r="M682" s="17"/>
      <c r="N682" s="17"/>
      <c r="O682" s="17"/>
      <c r="P682" s="17"/>
      <c r="Q682" s="17"/>
      <c r="R682" s="17"/>
      <c r="S682" s="17"/>
      <c r="T682" s="32"/>
      <c r="U682" s="32"/>
      <c r="V682" s="32"/>
      <c r="W682" s="32"/>
    </row>
    <row r="683" s="1" customFormat="1" spans="2:23">
      <c r="B683" s="119"/>
      <c r="C683" s="119"/>
      <c r="D683" s="1"/>
      <c r="E683" s="1"/>
      <c r="F683" s="1"/>
      <c r="G683" s="1"/>
      <c r="H683" s="1"/>
      <c r="I683" s="1"/>
      <c r="J683" s="1"/>
      <c r="L683" s="17"/>
      <c r="M683" s="17"/>
      <c r="N683" s="17"/>
      <c r="O683" s="17"/>
      <c r="P683" s="17"/>
      <c r="Q683" s="17"/>
      <c r="R683" s="17"/>
      <c r="S683" s="17"/>
      <c r="T683" s="32"/>
      <c r="U683" s="32"/>
      <c r="V683" s="32"/>
      <c r="W683" s="32"/>
    </row>
    <row r="684" s="1" customFormat="1" spans="2:23">
      <c r="B684" s="119"/>
      <c r="C684" s="119"/>
      <c r="D684" s="1"/>
      <c r="E684" s="1"/>
      <c r="F684" s="1"/>
      <c r="G684" s="1"/>
      <c r="H684" s="1"/>
      <c r="I684" s="1"/>
      <c r="J684" s="1"/>
      <c r="L684" s="17"/>
      <c r="M684" s="17"/>
      <c r="N684" s="17"/>
      <c r="O684" s="17"/>
      <c r="P684" s="17"/>
      <c r="Q684" s="17"/>
      <c r="R684" s="17"/>
      <c r="S684" s="17"/>
      <c r="T684" s="32"/>
      <c r="U684" s="32"/>
      <c r="V684" s="32"/>
      <c r="W684" s="32"/>
    </row>
    <row r="685" s="1" customFormat="1" spans="2:23">
      <c r="B685" s="119"/>
      <c r="C685" s="119"/>
      <c r="D685" s="1"/>
      <c r="E685" s="1"/>
      <c r="F685" s="1"/>
      <c r="G685" s="1"/>
      <c r="H685" s="1"/>
      <c r="I685" s="1"/>
      <c r="J685" s="1"/>
      <c r="L685" s="17"/>
      <c r="M685" s="17"/>
      <c r="N685" s="17"/>
      <c r="O685" s="17"/>
      <c r="P685" s="17"/>
      <c r="Q685" s="17"/>
      <c r="R685" s="17"/>
      <c r="S685" s="17"/>
      <c r="T685" s="32"/>
      <c r="U685" s="32"/>
      <c r="V685" s="32"/>
      <c r="W685" s="32"/>
    </row>
    <row r="686" s="1" customFormat="1" spans="2:23">
      <c r="B686" s="119"/>
      <c r="C686" s="119"/>
      <c r="D686" s="1"/>
      <c r="E686" s="1"/>
      <c r="F686" s="1"/>
      <c r="G686" s="1"/>
      <c r="H686" s="1"/>
      <c r="I686" s="1"/>
      <c r="J686" s="1"/>
      <c r="L686" s="17"/>
      <c r="M686" s="17"/>
      <c r="N686" s="17"/>
      <c r="O686" s="17"/>
      <c r="P686" s="17"/>
      <c r="Q686" s="17"/>
      <c r="R686" s="17"/>
      <c r="S686" s="17"/>
      <c r="T686" s="32"/>
      <c r="U686" s="32"/>
      <c r="V686" s="32"/>
      <c r="W686" s="32"/>
    </row>
    <row r="687" s="1" customFormat="1" spans="2:23">
      <c r="B687" s="119"/>
      <c r="C687" s="119"/>
      <c r="D687" s="1"/>
      <c r="E687" s="1"/>
      <c r="F687" s="1"/>
      <c r="G687" s="1"/>
      <c r="H687" s="1"/>
      <c r="I687" s="1"/>
      <c r="J687" s="1"/>
      <c r="L687" s="17"/>
      <c r="M687" s="17"/>
      <c r="N687" s="17"/>
      <c r="O687" s="17"/>
      <c r="P687" s="17"/>
      <c r="Q687" s="17"/>
      <c r="R687" s="17"/>
      <c r="S687" s="17"/>
      <c r="T687" s="32"/>
      <c r="U687" s="32"/>
      <c r="V687" s="32"/>
      <c r="W687" s="32"/>
    </row>
    <row r="688" s="1" customFormat="1" spans="2:23">
      <c r="B688" s="119"/>
      <c r="C688" s="119"/>
      <c r="D688" s="1"/>
      <c r="E688" s="1"/>
      <c r="F688" s="1"/>
      <c r="G688" s="1"/>
      <c r="H688" s="1"/>
      <c r="I688" s="1"/>
      <c r="J688" s="1"/>
      <c r="L688" s="17"/>
      <c r="M688" s="17"/>
      <c r="N688" s="17"/>
      <c r="O688" s="17"/>
      <c r="P688" s="17"/>
      <c r="Q688" s="17"/>
      <c r="R688" s="17"/>
      <c r="S688" s="17"/>
      <c r="T688" s="32"/>
      <c r="U688" s="32"/>
      <c r="V688" s="32"/>
      <c r="W688" s="32"/>
    </row>
    <row r="689" s="1" customFormat="1" spans="2:23">
      <c r="B689" s="119"/>
      <c r="C689" s="119"/>
      <c r="D689" s="1"/>
      <c r="E689" s="1"/>
      <c r="F689" s="1"/>
      <c r="G689" s="1"/>
      <c r="H689" s="1"/>
      <c r="I689" s="1"/>
      <c r="J689" s="1"/>
      <c r="L689" s="17"/>
      <c r="M689" s="17"/>
      <c r="N689" s="17"/>
      <c r="O689" s="17"/>
      <c r="P689" s="17"/>
      <c r="Q689" s="17"/>
      <c r="R689" s="17"/>
      <c r="S689" s="17"/>
      <c r="T689" s="32"/>
      <c r="U689" s="32"/>
      <c r="V689" s="32"/>
      <c r="W689" s="32"/>
    </row>
    <row r="690" s="1" customFormat="1" spans="2:23">
      <c r="B690" s="119"/>
      <c r="C690" s="119"/>
      <c r="D690" s="1"/>
      <c r="E690" s="1"/>
      <c r="F690" s="1"/>
      <c r="G690" s="1"/>
      <c r="H690" s="1"/>
      <c r="I690" s="1"/>
      <c r="J690" s="1"/>
      <c r="L690" s="17"/>
      <c r="M690" s="17"/>
      <c r="N690" s="17"/>
      <c r="O690" s="17"/>
      <c r="P690" s="17"/>
      <c r="Q690" s="17"/>
      <c r="R690" s="17"/>
      <c r="S690" s="17"/>
      <c r="T690" s="32"/>
      <c r="U690" s="32"/>
      <c r="V690" s="32"/>
      <c r="W690" s="32"/>
    </row>
    <row r="691" s="1" customFormat="1" spans="2:23">
      <c r="B691" s="119"/>
      <c r="C691" s="119"/>
      <c r="D691" s="1"/>
      <c r="E691" s="1"/>
      <c r="F691" s="1"/>
      <c r="G691" s="1"/>
      <c r="H691" s="1"/>
      <c r="I691" s="1"/>
      <c r="J691" s="1"/>
      <c r="L691" s="17"/>
      <c r="M691" s="17"/>
      <c r="N691" s="17"/>
      <c r="O691" s="17"/>
      <c r="P691" s="17"/>
      <c r="Q691" s="17"/>
      <c r="R691" s="17"/>
      <c r="S691" s="17"/>
      <c r="T691" s="32"/>
      <c r="U691" s="32"/>
      <c r="V691" s="32"/>
      <c r="W691" s="32"/>
    </row>
    <row r="692" s="1" customFormat="1" spans="2:23">
      <c r="B692" s="119"/>
      <c r="C692" s="119"/>
      <c r="D692" s="1"/>
      <c r="E692" s="1"/>
      <c r="F692" s="1"/>
      <c r="G692" s="1"/>
      <c r="H692" s="1"/>
      <c r="I692" s="1"/>
      <c r="J692" s="1"/>
      <c r="L692" s="17"/>
      <c r="M692" s="17"/>
      <c r="N692" s="17"/>
      <c r="O692" s="17"/>
      <c r="P692" s="17"/>
      <c r="Q692" s="17"/>
      <c r="R692" s="17"/>
      <c r="S692" s="17"/>
      <c r="T692" s="32"/>
      <c r="U692" s="32"/>
      <c r="V692" s="32"/>
      <c r="W692" s="32"/>
    </row>
    <row r="693" s="1" customFormat="1" spans="2:23">
      <c r="B693" s="119"/>
      <c r="C693" s="119"/>
      <c r="D693" s="1"/>
      <c r="E693" s="1"/>
      <c r="F693" s="1"/>
      <c r="G693" s="1"/>
      <c r="H693" s="1"/>
      <c r="I693" s="1"/>
      <c r="J693" s="1"/>
      <c r="L693" s="17"/>
      <c r="M693" s="17"/>
      <c r="N693" s="17"/>
      <c r="O693" s="17"/>
      <c r="P693" s="17"/>
      <c r="Q693" s="17"/>
      <c r="R693" s="17"/>
      <c r="S693" s="17"/>
      <c r="T693" s="32"/>
      <c r="U693" s="32"/>
      <c r="V693" s="32"/>
      <c r="W693" s="32"/>
    </row>
    <row r="694" s="1" customFormat="1" spans="2:23">
      <c r="B694" s="119"/>
      <c r="C694" s="119"/>
      <c r="D694" s="1"/>
      <c r="E694" s="1"/>
      <c r="F694" s="1"/>
      <c r="G694" s="1"/>
      <c r="H694" s="1"/>
      <c r="I694" s="1"/>
      <c r="J694" s="1"/>
      <c r="L694" s="17"/>
      <c r="M694" s="17"/>
      <c r="N694" s="17"/>
      <c r="O694" s="17"/>
      <c r="P694" s="17"/>
      <c r="Q694" s="17"/>
      <c r="R694" s="17"/>
      <c r="S694" s="17"/>
      <c r="T694" s="32"/>
      <c r="U694" s="32"/>
      <c r="V694" s="32"/>
      <c r="W694" s="32"/>
    </row>
    <row r="695" s="1" customFormat="1" spans="2:23">
      <c r="B695" s="119"/>
      <c r="C695" s="119"/>
      <c r="D695" s="1"/>
      <c r="E695" s="1"/>
      <c r="F695" s="1"/>
      <c r="G695" s="1"/>
      <c r="H695" s="1"/>
      <c r="I695" s="1"/>
      <c r="J695" s="1"/>
      <c r="L695" s="17"/>
      <c r="M695" s="17"/>
      <c r="N695" s="17"/>
      <c r="O695" s="17"/>
      <c r="P695" s="17"/>
      <c r="Q695" s="17"/>
      <c r="R695" s="17"/>
      <c r="S695" s="17"/>
      <c r="T695" s="32"/>
      <c r="U695" s="32"/>
      <c r="V695" s="32"/>
      <c r="W695" s="32"/>
    </row>
    <row r="696" s="1" customFormat="1" spans="2:23">
      <c r="B696" s="119"/>
      <c r="C696" s="119"/>
      <c r="D696" s="1"/>
      <c r="E696" s="1"/>
      <c r="F696" s="1"/>
      <c r="G696" s="1"/>
      <c r="H696" s="1"/>
      <c r="I696" s="1"/>
      <c r="J696" s="1"/>
      <c r="L696" s="17"/>
      <c r="M696" s="17"/>
      <c r="N696" s="17"/>
      <c r="O696" s="17"/>
      <c r="P696" s="17"/>
      <c r="Q696" s="17"/>
      <c r="R696" s="17"/>
      <c r="S696" s="17"/>
      <c r="T696" s="32"/>
      <c r="U696" s="32"/>
      <c r="V696" s="32"/>
      <c r="W696" s="32"/>
    </row>
    <row r="697" s="1" customFormat="1" spans="2:23">
      <c r="B697" s="119"/>
      <c r="C697" s="119"/>
      <c r="D697" s="1"/>
      <c r="E697" s="1"/>
      <c r="F697" s="1"/>
      <c r="G697" s="1"/>
      <c r="H697" s="1"/>
      <c r="I697" s="1"/>
      <c r="J697" s="1"/>
      <c r="L697" s="17"/>
      <c r="M697" s="17"/>
      <c r="N697" s="17"/>
      <c r="O697" s="17"/>
      <c r="P697" s="17"/>
      <c r="Q697" s="17"/>
      <c r="R697" s="17"/>
      <c r="S697" s="17"/>
      <c r="T697" s="32"/>
      <c r="U697" s="32"/>
      <c r="V697" s="32"/>
      <c r="W697" s="32"/>
    </row>
    <row r="698" s="1" customFormat="1" spans="2:23">
      <c r="B698" s="119"/>
      <c r="C698" s="119"/>
      <c r="D698" s="1"/>
      <c r="E698" s="1"/>
      <c r="F698" s="1"/>
      <c r="G698" s="1"/>
      <c r="H698" s="1"/>
      <c r="I698" s="1"/>
      <c r="J698" s="1"/>
      <c r="L698" s="17"/>
      <c r="M698" s="17"/>
      <c r="N698" s="17"/>
      <c r="O698" s="17"/>
      <c r="P698" s="17"/>
      <c r="Q698" s="17"/>
      <c r="R698" s="17"/>
      <c r="S698" s="17"/>
      <c r="T698" s="32"/>
      <c r="U698" s="32"/>
      <c r="V698" s="32"/>
      <c r="W698" s="32"/>
    </row>
    <row r="699" s="1" customFormat="1" spans="2:23">
      <c r="B699" s="119"/>
      <c r="C699" s="119"/>
      <c r="D699" s="1"/>
      <c r="E699" s="1"/>
      <c r="F699" s="1"/>
      <c r="G699" s="1"/>
      <c r="H699" s="1"/>
      <c r="I699" s="1"/>
      <c r="J699" s="1"/>
      <c r="L699" s="17"/>
      <c r="M699" s="17"/>
      <c r="N699" s="17"/>
      <c r="O699" s="17"/>
      <c r="P699" s="17"/>
      <c r="Q699" s="17"/>
      <c r="R699" s="17"/>
      <c r="S699" s="17"/>
      <c r="T699" s="32"/>
      <c r="U699" s="32"/>
      <c r="V699" s="32"/>
      <c r="W699" s="32"/>
    </row>
    <row r="700" s="1" customFormat="1" spans="2:23">
      <c r="B700" s="119"/>
      <c r="C700" s="119"/>
      <c r="D700" s="1"/>
      <c r="E700" s="1"/>
      <c r="F700" s="1"/>
      <c r="G700" s="1"/>
      <c r="H700" s="1"/>
      <c r="I700" s="1"/>
      <c r="J700" s="1"/>
      <c r="L700" s="17"/>
      <c r="M700" s="17"/>
      <c r="N700" s="17"/>
      <c r="O700" s="17"/>
      <c r="P700" s="17"/>
      <c r="Q700" s="17"/>
      <c r="R700" s="17"/>
      <c r="S700" s="17"/>
      <c r="T700" s="32"/>
      <c r="U700" s="32"/>
      <c r="V700" s="32"/>
      <c r="W700" s="32"/>
    </row>
    <row r="701" s="1" customFormat="1" spans="2:23">
      <c r="B701" s="119"/>
      <c r="C701" s="119"/>
      <c r="D701" s="1"/>
      <c r="E701" s="1"/>
      <c r="F701" s="1"/>
      <c r="G701" s="1"/>
      <c r="H701" s="1"/>
      <c r="I701" s="1"/>
      <c r="J701" s="1"/>
      <c r="L701" s="17"/>
      <c r="M701" s="17"/>
      <c r="N701" s="17"/>
      <c r="O701" s="17"/>
      <c r="P701" s="17"/>
      <c r="Q701" s="17"/>
      <c r="R701" s="17"/>
      <c r="S701" s="17"/>
      <c r="T701" s="32"/>
      <c r="U701" s="32"/>
      <c r="V701" s="32"/>
      <c r="W701" s="32"/>
    </row>
    <row r="702" s="1" customFormat="1" spans="2:23">
      <c r="B702" s="119"/>
      <c r="C702" s="119"/>
      <c r="D702" s="1"/>
      <c r="E702" s="1"/>
      <c r="F702" s="1"/>
      <c r="G702" s="1"/>
      <c r="H702" s="1"/>
      <c r="I702" s="1"/>
      <c r="J702" s="1"/>
      <c r="L702" s="17"/>
      <c r="M702" s="17"/>
      <c r="N702" s="17"/>
      <c r="O702" s="17"/>
      <c r="P702" s="17"/>
      <c r="Q702" s="17"/>
      <c r="R702" s="17"/>
      <c r="S702" s="17"/>
      <c r="T702" s="32"/>
      <c r="U702" s="32"/>
      <c r="V702" s="32"/>
      <c r="W702" s="32"/>
    </row>
    <row r="703" s="1" customFormat="1" spans="2:23">
      <c r="B703" s="119"/>
      <c r="C703" s="119"/>
      <c r="D703" s="1"/>
      <c r="E703" s="1"/>
      <c r="F703" s="1"/>
      <c r="G703" s="1"/>
      <c r="H703" s="1"/>
      <c r="I703" s="1"/>
      <c r="J703" s="1"/>
      <c r="L703" s="17"/>
      <c r="M703" s="17"/>
      <c r="N703" s="17"/>
      <c r="O703" s="17"/>
      <c r="P703" s="17"/>
      <c r="Q703" s="17"/>
      <c r="R703" s="17"/>
      <c r="S703" s="17"/>
      <c r="T703" s="32"/>
      <c r="U703" s="32"/>
      <c r="V703" s="32"/>
      <c r="W703" s="32"/>
    </row>
    <row r="704" s="1" customFormat="1" spans="2:23">
      <c r="B704" s="119"/>
      <c r="C704" s="119"/>
      <c r="D704" s="1"/>
      <c r="E704" s="1"/>
      <c r="F704" s="1"/>
      <c r="G704" s="1"/>
      <c r="H704" s="1"/>
      <c r="I704" s="1"/>
      <c r="J704" s="1"/>
      <c r="L704" s="17"/>
      <c r="M704" s="17"/>
      <c r="N704" s="17"/>
      <c r="O704" s="17"/>
      <c r="P704" s="17"/>
      <c r="Q704" s="17"/>
      <c r="R704" s="17"/>
      <c r="S704" s="17"/>
      <c r="T704" s="32"/>
      <c r="U704" s="32"/>
      <c r="V704" s="32"/>
      <c r="W704" s="32"/>
    </row>
    <row r="705" s="1" customFormat="1" spans="2:23">
      <c r="B705" s="119"/>
      <c r="C705" s="119"/>
      <c r="D705" s="1"/>
      <c r="E705" s="1"/>
      <c r="F705" s="1"/>
      <c r="G705" s="1"/>
      <c r="H705" s="1"/>
      <c r="I705" s="1"/>
      <c r="J705" s="1"/>
      <c r="L705" s="17"/>
      <c r="M705" s="17"/>
      <c r="N705" s="17"/>
      <c r="O705" s="17"/>
      <c r="P705" s="17"/>
      <c r="Q705" s="17"/>
      <c r="R705" s="17"/>
      <c r="S705" s="17"/>
      <c r="T705" s="32"/>
      <c r="U705" s="32"/>
      <c r="V705" s="32"/>
      <c r="W705" s="32"/>
    </row>
    <row r="706" s="1" customFormat="1" spans="2:23">
      <c r="B706" s="119"/>
      <c r="C706" s="119"/>
      <c r="D706" s="1"/>
      <c r="E706" s="1"/>
      <c r="F706" s="1"/>
      <c r="G706" s="1"/>
      <c r="H706" s="1"/>
      <c r="I706" s="1"/>
      <c r="J706" s="1"/>
      <c r="L706" s="17"/>
      <c r="M706" s="17"/>
      <c r="N706" s="17"/>
      <c r="O706" s="17"/>
      <c r="P706" s="17"/>
      <c r="Q706" s="17"/>
      <c r="R706" s="17"/>
      <c r="S706" s="17"/>
      <c r="T706" s="32"/>
      <c r="U706" s="32"/>
      <c r="V706" s="32"/>
      <c r="W706" s="32"/>
    </row>
    <row r="707" s="1" customFormat="1" spans="2:23">
      <c r="B707" s="119"/>
      <c r="C707" s="119"/>
      <c r="D707" s="1"/>
      <c r="E707" s="1"/>
      <c r="F707" s="1"/>
      <c r="G707" s="1"/>
      <c r="H707" s="1"/>
      <c r="I707" s="1"/>
      <c r="J707" s="1"/>
      <c r="L707" s="17"/>
      <c r="M707" s="17"/>
      <c r="N707" s="17"/>
      <c r="O707" s="17"/>
      <c r="P707" s="17"/>
      <c r="Q707" s="17"/>
      <c r="R707" s="17"/>
      <c r="S707" s="17"/>
      <c r="T707" s="32"/>
      <c r="U707" s="32"/>
      <c r="V707" s="32"/>
      <c r="W707" s="32"/>
    </row>
    <row r="708" s="1" customFormat="1" spans="2:23">
      <c r="B708" s="119"/>
      <c r="C708" s="119"/>
      <c r="D708" s="1"/>
      <c r="E708" s="1"/>
      <c r="F708" s="1"/>
      <c r="G708" s="1"/>
      <c r="H708" s="1"/>
      <c r="I708" s="1"/>
      <c r="J708" s="1"/>
      <c r="L708" s="17"/>
      <c r="M708" s="17"/>
      <c r="N708" s="17"/>
      <c r="O708" s="17"/>
      <c r="P708" s="17"/>
      <c r="Q708" s="17"/>
      <c r="R708" s="17"/>
      <c r="S708" s="17"/>
      <c r="T708" s="32"/>
      <c r="U708" s="32"/>
      <c r="V708" s="32"/>
      <c r="W708" s="32"/>
    </row>
    <row r="709" s="1" customFormat="1" spans="2:23">
      <c r="B709" s="119"/>
      <c r="C709" s="119"/>
      <c r="D709" s="1"/>
      <c r="E709" s="1"/>
      <c r="F709" s="1"/>
      <c r="G709" s="1"/>
      <c r="H709" s="1"/>
      <c r="I709" s="1"/>
      <c r="J709" s="1"/>
      <c r="L709" s="17"/>
      <c r="M709" s="17"/>
      <c r="N709" s="17"/>
      <c r="O709" s="17"/>
      <c r="P709" s="17"/>
      <c r="Q709" s="17"/>
      <c r="R709" s="17"/>
      <c r="S709" s="17"/>
      <c r="T709" s="32"/>
      <c r="U709" s="32"/>
      <c r="V709" s="32"/>
      <c r="W709" s="32"/>
    </row>
    <row r="710" s="1" customFormat="1" spans="2:23">
      <c r="B710" s="119"/>
      <c r="C710" s="119"/>
      <c r="D710" s="1"/>
      <c r="E710" s="1"/>
      <c r="F710" s="1"/>
      <c r="G710" s="1"/>
      <c r="H710" s="1"/>
      <c r="I710" s="1"/>
      <c r="J710" s="1"/>
      <c r="L710" s="17"/>
      <c r="M710" s="17"/>
      <c r="N710" s="17"/>
      <c r="O710" s="17"/>
      <c r="P710" s="17"/>
      <c r="Q710" s="17"/>
      <c r="R710" s="17"/>
      <c r="S710" s="17"/>
      <c r="T710" s="32"/>
      <c r="U710" s="32"/>
      <c r="V710" s="32"/>
      <c r="W710" s="32"/>
    </row>
    <row r="711" s="1" customFormat="1" spans="2:23">
      <c r="B711" s="119"/>
      <c r="C711" s="119"/>
      <c r="D711" s="1"/>
      <c r="E711" s="1"/>
      <c r="F711" s="1"/>
      <c r="G711" s="1"/>
      <c r="H711" s="1"/>
      <c r="I711" s="1"/>
      <c r="J711" s="1"/>
      <c r="L711" s="17"/>
      <c r="M711" s="17"/>
      <c r="N711" s="17"/>
      <c r="O711" s="17"/>
      <c r="P711" s="17"/>
      <c r="Q711" s="17"/>
      <c r="R711" s="17"/>
      <c r="S711" s="17"/>
      <c r="T711" s="32"/>
      <c r="U711" s="32"/>
      <c r="V711" s="32"/>
      <c r="W711" s="32"/>
    </row>
    <row r="712" s="1" customFormat="1" spans="2:23">
      <c r="B712" s="119"/>
      <c r="C712" s="119"/>
      <c r="D712" s="1"/>
      <c r="E712" s="1"/>
      <c r="F712" s="1"/>
      <c r="G712" s="1"/>
      <c r="H712" s="1"/>
      <c r="I712" s="1"/>
      <c r="J712" s="1"/>
      <c r="L712" s="17"/>
      <c r="M712" s="17"/>
      <c r="N712" s="17"/>
      <c r="O712" s="17"/>
      <c r="P712" s="17"/>
      <c r="Q712" s="17"/>
      <c r="R712" s="17"/>
      <c r="S712" s="17"/>
      <c r="T712" s="32"/>
      <c r="U712" s="32"/>
      <c r="V712" s="32"/>
      <c r="W712" s="32"/>
    </row>
    <row r="713" s="1" customFormat="1" spans="2:23">
      <c r="B713" s="119"/>
      <c r="C713" s="119"/>
      <c r="D713" s="1"/>
      <c r="E713" s="1"/>
      <c r="F713" s="1"/>
      <c r="G713" s="1"/>
      <c r="H713" s="1"/>
      <c r="I713" s="1"/>
      <c r="J713" s="1"/>
      <c r="L713" s="17"/>
      <c r="M713" s="17"/>
      <c r="N713" s="17"/>
      <c r="O713" s="17"/>
      <c r="P713" s="17"/>
      <c r="Q713" s="17"/>
      <c r="R713" s="17"/>
      <c r="S713" s="17"/>
      <c r="T713" s="32"/>
      <c r="U713" s="32"/>
      <c r="V713" s="32"/>
      <c r="W713" s="32"/>
    </row>
    <row r="714" s="1" customFormat="1" spans="2:23">
      <c r="B714" s="119"/>
      <c r="C714" s="119"/>
      <c r="D714" s="1"/>
      <c r="E714" s="1"/>
      <c r="F714" s="1"/>
      <c r="G714" s="1"/>
      <c r="H714" s="1"/>
      <c r="I714" s="1"/>
      <c r="J714" s="1"/>
      <c r="L714" s="17"/>
      <c r="M714" s="17"/>
      <c r="N714" s="17"/>
      <c r="O714" s="17"/>
      <c r="P714" s="17"/>
      <c r="Q714" s="17"/>
      <c r="R714" s="17"/>
      <c r="S714" s="17"/>
      <c r="T714" s="32"/>
      <c r="U714" s="32"/>
      <c r="V714" s="32"/>
      <c r="W714" s="32"/>
    </row>
    <row r="715" s="1" customFormat="1" spans="2:23">
      <c r="B715" s="119"/>
      <c r="C715" s="119"/>
      <c r="D715" s="1"/>
      <c r="E715" s="1"/>
      <c r="F715" s="1"/>
      <c r="G715" s="1"/>
      <c r="H715" s="1"/>
      <c r="I715" s="1"/>
      <c r="J715" s="1"/>
      <c r="L715" s="17"/>
      <c r="M715" s="17"/>
      <c r="N715" s="17"/>
      <c r="O715" s="17"/>
      <c r="P715" s="17"/>
      <c r="Q715" s="17"/>
      <c r="R715" s="17"/>
      <c r="S715" s="17"/>
      <c r="T715" s="32"/>
      <c r="U715" s="32"/>
      <c r="V715" s="32"/>
      <c r="W715" s="32"/>
    </row>
    <row r="716" s="1" customFormat="1" spans="2:23">
      <c r="B716" s="119"/>
      <c r="C716" s="119"/>
      <c r="D716" s="1"/>
      <c r="E716" s="1"/>
      <c r="F716" s="1"/>
      <c r="G716" s="1"/>
      <c r="H716" s="1"/>
      <c r="I716" s="1"/>
      <c r="J716" s="1"/>
      <c r="L716" s="17"/>
      <c r="M716" s="17"/>
      <c r="N716" s="17"/>
      <c r="O716" s="17"/>
      <c r="P716" s="17"/>
      <c r="Q716" s="17"/>
      <c r="R716" s="17"/>
      <c r="S716" s="17"/>
      <c r="T716" s="32"/>
      <c r="U716" s="32"/>
      <c r="V716" s="32"/>
      <c r="W716" s="32"/>
    </row>
    <row r="717" s="1" customFormat="1" spans="2:23">
      <c r="B717" s="119"/>
      <c r="C717" s="119"/>
      <c r="D717" s="1"/>
      <c r="E717" s="1"/>
      <c r="F717" s="1"/>
      <c r="G717" s="1"/>
      <c r="H717" s="1"/>
      <c r="I717" s="1"/>
      <c r="J717" s="1"/>
      <c r="L717" s="17"/>
      <c r="M717" s="17"/>
      <c r="N717" s="17"/>
      <c r="O717" s="17"/>
      <c r="P717" s="17"/>
      <c r="Q717" s="17"/>
      <c r="R717" s="17"/>
      <c r="S717" s="17"/>
      <c r="T717" s="32"/>
      <c r="U717" s="32"/>
      <c r="V717" s="32"/>
      <c r="W717" s="32"/>
    </row>
    <row r="718" s="1" customFormat="1" spans="2:23">
      <c r="B718" s="119"/>
      <c r="C718" s="119"/>
      <c r="D718" s="1"/>
      <c r="E718" s="1"/>
      <c r="F718" s="1"/>
      <c r="G718" s="1"/>
      <c r="H718" s="1"/>
      <c r="I718" s="1"/>
      <c r="J718" s="1"/>
      <c r="L718" s="17"/>
      <c r="M718" s="17"/>
      <c r="N718" s="17"/>
      <c r="O718" s="17"/>
      <c r="P718" s="17"/>
      <c r="Q718" s="17"/>
      <c r="R718" s="17"/>
      <c r="S718" s="17"/>
      <c r="T718" s="32"/>
      <c r="U718" s="32"/>
      <c r="V718" s="32"/>
      <c r="W718" s="32"/>
    </row>
    <row r="719" s="1" customFormat="1" spans="2:23">
      <c r="B719" s="119"/>
      <c r="C719" s="119"/>
      <c r="D719" s="1"/>
      <c r="E719" s="1"/>
      <c r="F719" s="1"/>
      <c r="G719" s="1"/>
      <c r="H719" s="1"/>
      <c r="I719" s="1"/>
      <c r="J719" s="1"/>
      <c r="L719" s="17"/>
      <c r="M719" s="17"/>
      <c r="N719" s="17"/>
      <c r="O719" s="17"/>
      <c r="P719" s="17"/>
      <c r="Q719" s="17"/>
      <c r="R719" s="17"/>
      <c r="S719" s="17"/>
      <c r="T719" s="32"/>
      <c r="U719" s="32"/>
      <c r="V719" s="32"/>
      <c r="W719" s="32"/>
    </row>
    <row r="720" s="1" customFormat="1" spans="2:23">
      <c r="B720" s="119"/>
      <c r="C720" s="119"/>
      <c r="D720" s="1"/>
      <c r="E720" s="1"/>
      <c r="F720" s="1"/>
      <c r="G720" s="1"/>
      <c r="H720" s="1"/>
      <c r="I720" s="1"/>
      <c r="J720" s="1"/>
      <c r="L720" s="17"/>
      <c r="M720" s="17"/>
      <c r="N720" s="17"/>
      <c r="O720" s="17"/>
      <c r="P720" s="17"/>
      <c r="Q720" s="17"/>
      <c r="R720" s="17"/>
      <c r="S720" s="17"/>
      <c r="T720" s="32"/>
      <c r="U720" s="32"/>
      <c r="V720" s="32"/>
      <c r="W720" s="32"/>
    </row>
    <row r="721" s="1" customFormat="1" spans="2:23">
      <c r="B721" s="119"/>
      <c r="C721" s="119"/>
      <c r="D721" s="1"/>
      <c r="E721" s="1"/>
      <c r="F721" s="1"/>
      <c r="G721" s="1"/>
      <c r="H721" s="1"/>
      <c r="I721" s="1"/>
      <c r="J721" s="1"/>
      <c r="L721" s="17"/>
      <c r="M721" s="17"/>
      <c r="N721" s="17"/>
      <c r="O721" s="17"/>
      <c r="P721" s="17"/>
      <c r="Q721" s="17"/>
      <c r="R721" s="17"/>
      <c r="S721" s="17"/>
      <c r="T721" s="32"/>
      <c r="U721" s="32"/>
      <c r="V721" s="32"/>
      <c r="W721" s="32"/>
    </row>
    <row r="722" s="1" customFormat="1" spans="2:23">
      <c r="B722" s="119"/>
      <c r="C722" s="119"/>
      <c r="D722" s="1"/>
      <c r="E722" s="1"/>
      <c r="F722" s="1"/>
      <c r="G722" s="1"/>
      <c r="H722" s="1"/>
      <c r="I722" s="1"/>
      <c r="J722" s="1"/>
      <c r="L722" s="17"/>
      <c r="M722" s="17"/>
      <c r="N722" s="17"/>
      <c r="O722" s="17"/>
      <c r="P722" s="17"/>
      <c r="Q722" s="17"/>
      <c r="R722" s="17"/>
      <c r="S722" s="17"/>
      <c r="T722" s="32"/>
      <c r="U722" s="32"/>
      <c r="V722" s="32"/>
      <c r="W722" s="32"/>
    </row>
    <row r="723" s="1" customFormat="1" spans="2:23">
      <c r="B723" s="119"/>
      <c r="C723" s="119"/>
      <c r="D723" s="1"/>
      <c r="E723" s="1"/>
      <c r="F723" s="1"/>
      <c r="G723" s="1"/>
      <c r="H723" s="1"/>
      <c r="I723" s="1"/>
      <c r="J723" s="1"/>
      <c r="L723" s="17"/>
      <c r="M723" s="17"/>
      <c r="N723" s="17"/>
      <c r="O723" s="17"/>
      <c r="P723" s="17"/>
      <c r="Q723" s="17"/>
      <c r="R723" s="17"/>
      <c r="S723" s="17"/>
      <c r="T723" s="32"/>
      <c r="U723" s="32"/>
      <c r="V723" s="32"/>
      <c r="W723" s="32"/>
    </row>
    <row r="724" s="1" customFormat="1" spans="2:23">
      <c r="B724" s="119"/>
      <c r="C724" s="119"/>
      <c r="D724" s="1"/>
      <c r="E724" s="1"/>
      <c r="F724" s="1"/>
      <c r="G724" s="1"/>
      <c r="H724" s="1"/>
      <c r="I724" s="1"/>
      <c r="J724" s="1"/>
      <c r="L724" s="17"/>
      <c r="M724" s="17"/>
      <c r="N724" s="17"/>
      <c r="O724" s="17"/>
      <c r="P724" s="17"/>
      <c r="Q724" s="17"/>
      <c r="R724" s="17"/>
      <c r="S724" s="17"/>
      <c r="T724" s="32"/>
      <c r="U724" s="32"/>
      <c r="V724" s="32"/>
      <c r="W724" s="32"/>
    </row>
    <row r="725" s="1" customFormat="1" spans="2:23">
      <c r="B725" s="119"/>
      <c r="C725" s="119"/>
      <c r="D725" s="1"/>
      <c r="E725" s="1"/>
      <c r="F725" s="1"/>
      <c r="G725" s="1"/>
      <c r="H725" s="1"/>
      <c r="I725" s="1"/>
      <c r="J725" s="1"/>
      <c r="L725" s="17"/>
      <c r="M725" s="17"/>
      <c r="N725" s="17"/>
      <c r="O725" s="17"/>
      <c r="P725" s="17"/>
      <c r="Q725" s="17"/>
      <c r="R725" s="17"/>
      <c r="S725" s="17"/>
      <c r="T725" s="32"/>
      <c r="U725" s="32"/>
      <c r="V725" s="32"/>
      <c r="W725" s="32"/>
    </row>
    <row r="726" s="1" customFormat="1" spans="2:23">
      <c r="B726" s="119"/>
      <c r="C726" s="119"/>
      <c r="D726" s="1"/>
      <c r="E726" s="1"/>
      <c r="F726" s="1"/>
      <c r="G726" s="1"/>
      <c r="H726" s="1"/>
      <c r="I726" s="1"/>
      <c r="J726" s="1"/>
      <c r="L726" s="17"/>
      <c r="M726" s="17"/>
      <c r="N726" s="17"/>
      <c r="O726" s="17"/>
      <c r="P726" s="17"/>
      <c r="Q726" s="17"/>
      <c r="R726" s="17"/>
      <c r="S726" s="17"/>
      <c r="T726" s="32"/>
      <c r="U726" s="32"/>
      <c r="V726" s="32"/>
      <c r="W726" s="32"/>
    </row>
    <row r="727" s="1" customFormat="1" spans="2:23">
      <c r="B727" s="119"/>
      <c r="C727" s="119"/>
      <c r="D727" s="1"/>
      <c r="E727" s="1"/>
      <c r="F727" s="1"/>
      <c r="G727" s="1"/>
      <c r="H727" s="1"/>
      <c r="I727" s="1"/>
      <c r="J727" s="1"/>
      <c r="L727" s="17"/>
      <c r="M727" s="17"/>
      <c r="N727" s="17"/>
      <c r="O727" s="17"/>
      <c r="P727" s="17"/>
      <c r="Q727" s="17"/>
      <c r="R727" s="17"/>
      <c r="S727" s="17"/>
      <c r="T727" s="32"/>
      <c r="U727" s="32"/>
      <c r="V727" s="32"/>
      <c r="W727" s="32"/>
    </row>
    <row r="728" s="1" customFormat="1" spans="2:23">
      <c r="B728" s="119"/>
      <c r="C728" s="119"/>
      <c r="D728" s="1"/>
      <c r="E728" s="1"/>
      <c r="F728" s="1"/>
      <c r="G728" s="1"/>
      <c r="H728" s="1"/>
      <c r="I728" s="1"/>
      <c r="J728" s="1"/>
      <c r="L728" s="17"/>
      <c r="M728" s="17"/>
      <c r="N728" s="17"/>
      <c r="O728" s="17"/>
      <c r="P728" s="17"/>
      <c r="Q728" s="17"/>
      <c r="R728" s="17"/>
      <c r="S728" s="17"/>
      <c r="T728" s="32"/>
      <c r="U728" s="32"/>
      <c r="V728" s="32"/>
      <c r="W728" s="32"/>
    </row>
    <row r="729" s="1" customFormat="1" spans="2:23">
      <c r="B729" s="119"/>
      <c r="C729" s="119"/>
      <c r="D729" s="1"/>
      <c r="E729" s="1"/>
      <c r="F729" s="1"/>
      <c r="G729" s="1"/>
      <c r="H729" s="1"/>
      <c r="I729" s="1"/>
      <c r="J729" s="1"/>
      <c r="L729" s="17"/>
      <c r="M729" s="17"/>
      <c r="N729" s="17"/>
      <c r="O729" s="17"/>
      <c r="P729" s="17"/>
      <c r="Q729" s="17"/>
      <c r="R729" s="17"/>
      <c r="S729" s="17"/>
      <c r="T729" s="32"/>
      <c r="U729" s="32"/>
      <c r="V729" s="32"/>
      <c r="W729" s="32"/>
    </row>
    <row r="730" s="1" customFormat="1" spans="2:23">
      <c r="B730" s="119"/>
      <c r="C730" s="119"/>
      <c r="D730" s="1"/>
      <c r="E730" s="1"/>
      <c r="F730" s="1"/>
      <c r="G730" s="1"/>
      <c r="H730" s="1"/>
      <c r="I730" s="1"/>
      <c r="J730" s="1"/>
      <c r="L730" s="17"/>
      <c r="M730" s="17"/>
      <c r="N730" s="17"/>
      <c r="O730" s="17"/>
      <c r="P730" s="17"/>
      <c r="Q730" s="17"/>
      <c r="R730" s="17"/>
      <c r="S730" s="17"/>
      <c r="T730" s="32"/>
      <c r="U730" s="32"/>
      <c r="V730" s="32"/>
      <c r="W730" s="32"/>
    </row>
    <row r="731" s="1" customFormat="1" spans="2:23">
      <c r="B731" s="119"/>
      <c r="C731" s="119"/>
      <c r="D731" s="1"/>
      <c r="E731" s="1"/>
      <c r="F731" s="1"/>
      <c r="G731" s="1"/>
      <c r="H731" s="1"/>
      <c r="I731" s="1"/>
      <c r="J731" s="1"/>
      <c r="L731" s="17"/>
      <c r="M731" s="17"/>
      <c r="N731" s="17"/>
      <c r="O731" s="17"/>
      <c r="P731" s="17"/>
      <c r="Q731" s="17"/>
      <c r="R731" s="17"/>
      <c r="S731" s="17"/>
      <c r="T731" s="32"/>
      <c r="U731" s="32"/>
      <c r="V731" s="32"/>
      <c r="W731" s="32"/>
    </row>
    <row r="732" s="1" customFormat="1" spans="2:23">
      <c r="B732" s="119"/>
      <c r="C732" s="119"/>
      <c r="D732" s="1"/>
      <c r="E732" s="1"/>
      <c r="F732" s="1"/>
      <c r="G732" s="1"/>
      <c r="H732" s="1"/>
      <c r="I732" s="1"/>
      <c r="J732" s="1"/>
      <c r="L732" s="17"/>
      <c r="M732" s="17"/>
      <c r="N732" s="17"/>
      <c r="O732" s="17"/>
      <c r="P732" s="17"/>
      <c r="Q732" s="17"/>
      <c r="R732" s="17"/>
      <c r="S732" s="17"/>
      <c r="T732" s="32"/>
      <c r="U732" s="32"/>
      <c r="V732" s="32"/>
      <c r="W732" s="32"/>
    </row>
    <row r="733" s="1" customFormat="1" spans="2:23">
      <c r="B733" s="119"/>
      <c r="C733" s="119"/>
      <c r="D733" s="1"/>
      <c r="E733" s="1"/>
      <c r="F733" s="1"/>
      <c r="G733" s="1"/>
      <c r="H733" s="1"/>
      <c r="I733" s="1"/>
      <c r="J733" s="1"/>
      <c r="L733" s="17"/>
      <c r="M733" s="17"/>
      <c r="N733" s="17"/>
      <c r="O733" s="17"/>
      <c r="P733" s="17"/>
      <c r="Q733" s="17"/>
      <c r="R733" s="17"/>
      <c r="S733" s="17"/>
      <c r="T733" s="32"/>
      <c r="U733" s="32"/>
      <c r="V733" s="32"/>
      <c r="W733" s="32"/>
    </row>
    <row r="734" s="1" customFormat="1" spans="2:23">
      <c r="B734" s="119"/>
      <c r="C734" s="119"/>
      <c r="D734" s="1"/>
      <c r="E734" s="1"/>
      <c r="F734" s="1"/>
      <c r="G734" s="1"/>
      <c r="H734" s="1"/>
      <c r="I734" s="1"/>
      <c r="J734" s="1"/>
      <c r="L734" s="17"/>
      <c r="M734" s="17"/>
      <c r="N734" s="17"/>
      <c r="O734" s="17"/>
      <c r="P734" s="17"/>
      <c r="Q734" s="17"/>
      <c r="R734" s="17"/>
      <c r="S734" s="17"/>
      <c r="T734" s="32"/>
      <c r="U734" s="32"/>
      <c r="V734" s="32"/>
      <c r="W734" s="32"/>
    </row>
    <row r="735" s="1" customFormat="1" spans="2:23">
      <c r="B735" s="119"/>
      <c r="C735" s="119"/>
      <c r="D735" s="1"/>
      <c r="E735" s="1"/>
      <c r="F735" s="1"/>
      <c r="G735" s="1"/>
      <c r="H735" s="1"/>
      <c r="I735" s="1"/>
      <c r="J735" s="1"/>
      <c r="L735" s="17"/>
      <c r="M735" s="17"/>
      <c r="N735" s="17"/>
      <c r="O735" s="17"/>
      <c r="P735" s="17"/>
      <c r="Q735" s="17"/>
      <c r="R735" s="17"/>
      <c r="S735" s="17"/>
      <c r="T735" s="32"/>
      <c r="U735" s="32"/>
      <c r="V735" s="32"/>
      <c r="W735" s="32"/>
    </row>
    <row r="736" s="1" customFormat="1" spans="2:23">
      <c r="B736" s="119"/>
      <c r="C736" s="119"/>
      <c r="D736" s="1"/>
      <c r="E736" s="1"/>
      <c r="F736" s="1"/>
      <c r="G736" s="1"/>
      <c r="H736" s="1"/>
      <c r="I736" s="1"/>
      <c r="J736" s="1"/>
      <c r="L736" s="17"/>
      <c r="M736" s="17"/>
      <c r="N736" s="17"/>
      <c r="O736" s="17"/>
      <c r="P736" s="17"/>
      <c r="Q736" s="17"/>
      <c r="R736" s="17"/>
      <c r="S736" s="17"/>
      <c r="T736" s="32"/>
      <c r="U736" s="32"/>
      <c r="V736" s="32"/>
      <c r="W736" s="32"/>
    </row>
    <row r="737" s="1" customFormat="1" spans="2:23">
      <c r="B737" s="119"/>
      <c r="C737" s="119"/>
      <c r="D737" s="1"/>
      <c r="E737" s="1"/>
      <c r="F737" s="1"/>
      <c r="G737" s="1"/>
      <c r="H737" s="1"/>
      <c r="I737" s="1"/>
      <c r="J737" s="1"/>
      <c r="L737" s="17"/>
      <c r="M737" s="17"/>
      <c r="N737" s="17"/>
      <c r="O737" s="17"/>
      <c r="P737" s="17"/>
      <c r="Q737" s="17"/>
      <c r="R737" s="17"/>
      <c r="S737" s="17"/>
      <c r="T737" s="32"/>
      <c r="U737" s="32"/>
      <c r="V737" s="32"/>
      <c r="W737" s="32"/>
    </row>
    <row r="738" s="1" customFormat="1" spans="2:23">
      <c r="B738" s="119"/>
      <c r="C738" s="119"/>
      <c r="D738" s="1"/>
      <c r="E738" s="1"/>
      <c r="F738" s="1"/>
      <c r="G738" s="1"/>
      <c r="H738" s="1"/>
      <c r="I738" s="1"/>
      <c r="J738" s="1"/>
      <c r="L738" s="17"/>
      <c r="M738" s="17"/>
      <c r="N738" s="17"/>
      <c r="O738" s="17"/>
      <c r="P738" s="17"/>
      <c r="Q738" s="17"/>
      <c r="R738" s="17"/>
      <c r="S738" s="17"/>
      <c r="T738" s="32"/>
      <c r="U738" s="32"/>
      <c r="V738" s="32"/>
      <c r="W738" s="32"/>
    </row>
    <row r="739" s="1" customFormat="1" spans="2:23">
      <c r="B739" s="119"/>
      <c r="C739" s="119"/>
      <c r="D739" s="1"/>
      <c r="E739" s="1"/>
      <c r="F739" s="1"/>
      <c r="G739" s="1"/>
      <c r="H739" s="1"/>
      <c r="I739" s="1"/>
      <c r="J739" s="1"/>
      <c r="L739" s="17"/>
      <c r="M739" s="17"/>
      <c r="N739" s="17"/>
      <c r="O739" s="17"/>
      <c r="P739" s="17"/>
      <c r="Q739" s="17"/>
      <c r="R739" s="17"/>
      <c r="S739" s="17"/>
      <c r="T739" s="32"/>
      <c r="U739" s="32"/>
      <c r="V739" s="32"/>
      <c r="W739" s="32"/>
    </row>
    <row r="740" s="1" customFormat="1" spans="2:23">
      <c r="B740" s="119"/>
      <c r="C740" s="119"/>
      <c r="D740" s="1"/>
      <c r="E740" s="1"/>
      <c r="F740" s="1"/>
      <c r="G740" s="1"/>
      <c r="H740" s="1"/>
      <c r="I740" s="1"/>
      <c r="J740" s="1"/>
      <c r="L740" s="17"/>
      <c r="M740" s="17"/>
      <c r="N740" s="17"/>
      <c r="O740" s="17"/>
      <c r="P740" s="17"/>
      <c r="Q740" s="17"/>
      <c r="R740" s="17"/>
      <c r="S740" s="17"/>
      <c r="T740" s="32"/>
      <c r="U740" s="32"/>
      <c r="V740" s="32"/>
      <c r="W740" s="32"/>
    </row>
    <row r="741" s="1" customFormat="1" spans="2:23">
      <c r="B741" s="119"/>
      <c r="C741" s="119"/>
      <c r="D741" s="1"/>
      <c r="E741" s="1"/>
      <c r="F741" s="1"/>
      <c r="G741" s="1"/>
      <c r="H741" s="1"/>
      <c r="I741" s="1"/>
      <c r="J741" s="1"/>
      <c r="L741" s="17"/>
      <c r="M741" s="17"/>
      <c r="N741" s="17"/>
      <c r="O741" s="17"/>
      <c r="P741" s="17"/>
      <c r="Q741" s="17"/>
      <c r="R741" s="17"/>
      <c r="S741" s="17"/>
      <c r="T741" s="32"/>
      <c r="U741" s="32"/>
      <c r="V741" s="32"/>
      <c r="W741" s="32"/>
    </row>
    <row r="742" s="1" customFormat="1" spans="2:23">
      <c r="B742" s="119"/>
      <c r="C742" s="119"/>
      <c r="D742" s="1"/>
      <c r="E742" s="1"/>
      <c r="F742" s="1"/>
      <c r="G742" s="1"/>
      <c r="H742" s="1"/>
      <c r="I742" s="1"/>
      <c r="J742" s="1"/>
      <c r="L742" s="17"/>
      <c r="M742" s="17"/>
      <c r="N742" s="17"/>
      <c r="O742" s="17"/>
      <c r="P742" s="17"/>
      <c r="Q742" s="17"/>
      <c r="R742" s="17"/>
      <c r="S742" s="17"/>
      <c r="T742" s="32"/>
      <c r="U742" s="32"/>
      <c r="V742" s="32"/>
      <c r="W742" s="32"/>
    </row>
    <row r="743" s="1" customFormat="1" spans="2:23">
      <c r="B743" s="119"/>
      <c r="C743" s="119"/>
      <c r="D743" s="1"/>
      <c r="E743" s="1"/>
      <c r="F743" s="1"/>
      <c r="G743" s="1"/>
      <c r="H743" s="1"/>
      <c r="I743" s="1"/>
      <c r="J743" s="1"/>
      <c r="L743" s="17"/>
      <c r="M743" s="17"/>
      <c r="N743" s="17"/>
      <c r="O743" s="17"/>
      <c r="P743" s="17"/>
      <c r="Q743" s="17"/>
      <c r="R743" s="17"/>
      <c r="S743" s="17"/>
      <c r="T743" s="32"/>
      <c r="U743" s="32"/>
      <c r="V743" s="32"/>
      <c r="W743" s="32"/>
    </row>
    <row r="744" s="1" customFormat="1" spans="2:23">
      <c r="B744" s="119"/>
      <c r="C744" s="119"/>
      <c r="D744" s="1"/>
      <c r="E744" s="1"/>
      <c r="F744" s="1"/>
      <c r="G744" s="1"/>
      <c r="H744" s="1"/>
      <c r="I744" s="1"/>
      <c r="J744" s="1"/>
      <c r="L744" s="17"/>
      <c r="M744" s="17"/>
      <c r="N744" s="17"/>
      <c r="O744" s="17"/>
      <c r="P744" s="17"/>
      <c r="Q744" s="17"/>
      <c r="R744" s="17"/>
      <c r="S744" s="17"/>
      <c r="T744" s="32"/>
      <c r="U744" s="32"/>
      <c r="V744" s="32"/>
      <c r="W744" s="32"/>
    </row>
    <row r="745" s="1" customFormat="1" spans="2:23">
      <c r="B745" s="119"/>
      <c r="C745" s="119"/>
      <c r="D745" s="1"/>
      <c r="E745" s="1"/>
      <c r="F745" s="1"/>
      <c r="G745" s="1"/>
      <c r="H745" s="1"/>
      <c r="I745" s="1"/>
      <c r="J745" s="1"/>
      <c r="L745" s="17"/>
      <c r="M745" s="17"/>
      <c r="N745" s="17"/>
      <c r="O745" s="17"/>
      <c r="P745" s="17"/>
      <c r="Q745" s="17"/>
      <c r="R745" s="17"/>
      <c r="S745" s="17"/>
      <c r="T745" s="32"/>
      <c r="U745" s="32"/>
      <c r="V745" s="32"/>
      <c r="W745" s="32"/>
    </row>
    <row r="746" s="1" customFormat="1" spans="2:23">
      <c r="B746" s="119"/>
      <c r="C746" s="119"/>
      <c r="D746" s="1"/>
      <c r="E746" s="1"/>
      <c r="F746" s="1"/>
      <c r="G746" s="1"/>
      <c r="H746" s="1"/>
      <c r="I746" s="1"/>
      <c r="J746" s="1"/>
      <c r="L746" s="17"/>
      <c r="M746" s="17"/>
      <c r="N746" s="17"/>
      <c r="O746" s="17"/>
      <c r="P746" s="17"/>
      <c r="Q746" s="17"/>
      <c r="R746" s="17"/>
      <c r="S746" s="17"/>
      <c r="T746" s="32"/>
      <c r="U746" s="32"/>
      <c r="V746" s="32"/>
      <c r="W746" s="32"/>
    </row>
    <row r="747" s="1" customFormat="1" spans="2:23">
      <c r="B747" s="119"/>
      <c r="C747" s="119"/>
      <c r="D747" s="1"/>
      <c r="E747" s="1"/>
      <c r="F747" s="1"/>
      <c r="G747" s="1"/>
      <c r="H747" s="1"/>
      <c r="I747" s="1"/>
      <c r="J747" s="1"/>
      <c r="L747" s="17"/>
      <c r="M747" s="17"/>
      <c r="N747" s="17"/>
      <c r="O747" s="17"/>
      <c r="P747" s="17"/>
      <c r="Q747" s="17"/>
      <c r="R747" s="17"/>
      <c r="S747" s="17"/>
      <c r="T747" s="32"/>
      <c r="U747" s="32"/>
      <c r="V747" s="32"/>
      <c r="W747" s="32"/>
    </row>
    <row r="748" s="1" customFormat="1" spans="2:23">
      <c r="B748" s="119"/>
      <c r="C748" s="119"/>
      <c r="D748" s="1"/>
      <c r="E748" s="1"/>
      <c r="F748" s="1"/>
      <c r="G748" s="1"/>
      <c r="H748" s="1"/>
      <c r="I748" s="1"/>
      <c r="J748" s="1"/>
      <c r="L748" s="17"/>
      <c r="M748" s="17"/>
      <c r="N748" s="17"/>
      <c r="O748" s="17"/>
      <c r="P748" s="17"/>
      <c r="Q748" s="17"/>
      <c r="R748" s="17"/>
      <c r="S748" s="17"/>
      <c r="T748" s="32"/>
      <c r="U748" s="32"/>
      <c r="V748" s="32"/>
      <c r="W748" s="32"/>
    </row>
    <row r="749" s="1" customFormat="1" spans="2:23">
      <c r="B749" s="119"/>
      <c r="C749" s="119"/>
      <c r="D749" s="1"/>
      <c r="E749" s="1"/>
      <c r="F749" s="1"/>
      <c r="G749" s="1"/>
      <c r="H749" s="1"/>
      <c r="I749" s="1"/>
      <c r="J749" s="1"/>
      <c r="L749" s="17"/>
      <c r="M749" s="17"/>
      <c r="N749" s="17"/>
      <c r="O749" s="17"/>
      <c r="P749" s="17"/>
      <c r="Q749" s="17"/>
      <c r="R749" s="17"/>
      <c r="S749" s="17"/>
      <c r="T749" s="32"/>
      <c r="U749" s="32"/>
      <c r="V749" s="32"/>
      <c r="W749" s="32"/>
    </row>
    <row r="750" s="1" customFormat="1" spans="2:23">
      <c r="B750" s="119"/>
      <c r="C750" s="119"/>
      <c r="D750" s="1"/>
      <c r="E750" s="1"/>
      <c r="F750" s="1"/>
      <c r="G750" s="1"/>
      <c r="H750" s="1"/>
      <c r="I750" s="1"/>
      <c r="J750" s="1"/>
      <c r="L750" s="17"/>
      <c r="M750" s="17"/>
      <c r="N750" s="17"/>
      <c r="O750" s="17"/>
      <c r="P750" s="17"/>
      <c r="Q750" s="17"/>
      <c r="R750" s="17"/>
      <c r="S750" s="17"/>
      <c r="T750" s="32"/>
      <c r="U750" s="32"/>
      <c r="V750" s="32"/>
      <c r="W750" s="32"/>
    </row>
    <row r="751" s="1" customFormat="1" spans="2:23">
      <c r="B751" s="119"/>
      <c r="C751" s="119"/>
      <c r="D751" s="1"/>
      <c r="E751" s="1"/>
      <c r="F751" s="1"/>
      <c r="G751" s="1"/>
      <c r="H751" s="1"/>
      <c r="I751" s="1"/>
      <c r="J751" s="1"/>
      <c r="L751" s="17"/>
      <c r="M751" s="17"/>
      <c r="N751" s="17"/>
      <c r="O751" s="17"/>
      <c r="P751" s="17"/>
      <c r="Q751" s="17"/>
      <c r="R751" s="17"/>
      <c r="S751" s="17"/>
      <c r="T751" s="32"/>
      <c r="U751" s="32"/>
      <c r="V751" s="32"/>
      <c r="W751" s="32"/>
    </row>
    <row r="752" s="1" customFormat="1" spans="2:23">
      <c r="B752" s="119"/>
      <c r="C752" s="119"/>
      <c r="D752" s="1"/>
      <c r="E752" s="1"/>
      <c r="F752" s="1"/>
      <c r="G752" s="1"/>
      <c r="H752" s="1"/>
      <c r="I752" s="1"/>
      <c r="J752" s="1"/>
      <c r="L752" s="17"/>
      <c r="M752" s="17"/>
      <c r="N752" s="17"/>
      <c r="O752" s="17"/>
      <c r="P752" s="17"/>
      <c r="Q752" s="17"/>
      <c r="R752" s="17"/>
      <c r="S752" s="17"/>
      <c r="T752" s="32"/>
      <c r="U752" s="32"/>
      <c r="V752" s="32"/>
      <c r="W752" s="32"/>
    </row>
    <row r="753" s="1" customFormat="1" spans="2:23">
      <c r="B753" s="119"/>
      <c r="C753" s="119"/>
      <c r="D753" s="1"/>
      <c r="E753" s="1"/>
      <c r="F753" s="1"/>
      <c r="G753" s="1"/>
      <c r="H753" s="1"/>
      <c r="I753" s="1"/>
      <c r="J753" s="1"/>
      <c r="L753" s="17"/>
      <c r="M753" s="17"/>
      <c r="N753" s="17"/>
      <c r="O753" s="17"/>
      <c r="P753" s="17"/>
      <c r="Q753" s="17"/>
      <c r="R753" s="17"/>
      <c r="S753" s="17"/>
      <c r="T753" s="32"/>
      <c r="U753" s="32"/>
      <c r="V753" s="32"/>
      <c r="W753" s="32"/>
    </row>
    <row r="754" s="1" customFormat="1" spans="2:23">
      <c r="B754" s="119"/>
      <c r="C754" s="119"/>
      <c r="D754" s="1"/>
      <c r="E754" s="1"/>
      <c r="F754" s="1"/>
      <c r="G754" s="1"/>
      <c r="H754" s="1"/>
      <c r="I754" s="1"/>
      <c r="J754" s="1"/>
      <c r="L754" s="17"/>
      <c r="M754" s="17"/>
      <c r="N754" s="17"/>
      <c r="O754" s="17"/>
      <c r="P754" s="17"/>
      <c r="Q754" s="17"/>
      <c r="R754" s="17"/>
      <c r="S754" s="17"/>
      <c r="T754" s="32"/>
      <c r="U754" s="32"/>
      <c r="V754" s="32"/>
      <c r="W754" s="32"/>
    </row>
    <row r="755" s="1" customFormat="1" spans="2:23">
      <c r="B755" s="119"/>
      <c r="C755" s="119"/>
      <c r="D755" s="1"/>
      <c r="E755" s="1"/>
      <c r="F755" s="1"/>
      <c r="G755" s="1"/>
      <c r="H755" s="1"/>
      <c r="I755" s="1"/>
      <c r="J755" s="1"/>
      <c r="L755" s="17"/>
      <c r="M755" s="17"/>
      <c r="N755" s="17"/>
      <c r="O755" s="17"/>
      <c r="P755" s="17"/>
      <c r="Q755" s="17"/>
      <c r="R755" s="17"/>
      <c r="S755" s="17"/>
      <c r="T755" s="32"/>
      <c r="U755" s="32"/>
      <c r="V755" s="32"/>
      <c r="W755" s="32"/>
    </row>
    <row r="756" s="1" customFormat="1" spans="2:23">
      <c r="B756" s="119"/>
      <c r="C756" s="119"/>
      <c r="D756" s="1"/>
      <c r="E756" s="1"/>
      <c r="F756" s="1"/>
      <c r="G756" s="1"/>
      <c r="H756" s="1"/>
      <c r="I756" s="1"/>
      <c r="J756" s="1"/>
      <c r="L756" s="17"/>
      <c r="M756" s="17"/>
      <c r="N756" s="17"/>
      <c r="O756" s="17"/>
      <c r="P756" s="17"/>
      <c r="Q756" s="17"/>
      <c r="R756" s="17"/>
      <c r="S756" s="17"/>
      <c r="T756" s="32"/>
      <c r="U756" s="32"/>
      <c r="V756" s="32"/>
      <c r="W756" s="32"/>
    </row>
    <row r="757" s="1" customFormat="1" spans="2:23">
      <c r="B757" s="119"/>
      <c r="C757" s="119"/>
      <c r="D757" s="1"/>
      <c r="E757" s="1"/>
      <c r="F757" s="1"/>
      <c r="G757" s="1"/>
      <c r="H757" s="1"/>
      <c r="I757" s="1"/>
      <c r="J757" s="1"/>
      <c r="L757" s="17"/>
      <c r="M757" s="17"/>
      <c r="N757" s="17"/>
      <c r="O757" s="17"/>
      <c r="P757" s="17"/>
      <c r="Q757" s="17"/>
      <c r="R757" s="17"/>
      <c r="S757" s="17"/>
      <c r="T757" s="32"/>
      <c r="U757" s="32"/>
      <c r="V757" s="32"/>
      <c r="W757" s="32"/>
    </row>
    <row r="758" s="1" customFormat="1" spans="2:23">
      <c r="B758" s="119"/>
      <c r="C758" s="119"/>
      <c r="D758" s="1"/>
      <c r="E758" s="1"/>
      <c r="F758" s="1"/>
      <c r="G758" s="1"/>
      <c r="H758" s="1"/>
      <c r="I758" s="1"/>
      <c r="J758" s="1"/>
      <c r="L758" s="17"/>
      <c r="M758" s="17"/>
      <c r="N758" s="17"/>
      <c r="O758" s="17"/>
      <c r="P758" s="17"/>
      <c r="Q758" s="17"/>
      <c r="R758" s="17"/>
      <c r="S758" s="17"/>
      <c r="T758" s="32"/>
      <c r="U758" s="32"/>
      <c r="V758" s="32"/>
      <c r="W758" s="32"/>
    </row>
    <row r="759" s="1" customFormat="1" spans="2:23">
      <c r="B759" s="119"/>
      <c r="C759" s="119"/>
      <c r="D759" s="1"/>
      <c r="E759" s="1"/>
      <c r="F759" s="1"/>
      <c r="G759" s="1"/>
      <c r="H759" s="1"/>
      <c r="I759" s="1"/>
      <c r="J759" s="1"/>
      <c r="L759" s="17"/>
      <c r="M759" s="17"/>
      <c r="N759" s="17"/>
      <c r="O759" s="17"/>
      <c r="P759" s="17"/>
      <c r="Q759" s="17"/>
      <c r="R759" s="17"/>
      <c r="S759" s="17"/>
      <c r="T759" s="32"/>
      <c r="U759" s="32"/>
      <c r="V759" s="32"/>
      <c r="W759" s="32"/>
    </row>
    <row r="760" s="1" customFormat="1" spans="2:23">
      <c r="B760" s="119"/>
      <c r="C760" s="119"/>
      <c r="D760" s="1"/>
      <c r="E760" s="1"/>
      <c r="F760" s="1"/>
      <c r="G760" s="1"/>
      <c r="H760" s="1"/>
      <c r="I760" s="1"/>
      <c r="J760" s="1"/>
      <c r="L760" s="17"/>
      <c r="M760" s="17"/>
      <c r="N760" s="17"/>
      <c r="O760" s="17"/>
      <c r="P760" s="17"/>
      <c r="Q760" s="17"/>
      <c r="R760" s="17"/>
      <c r="S760" s="17"/>
      <c r="T760" s="32"/>
      <c r="U760" s="32"/>
      <c r="V760" s="32"/>
      <c r="W760" s="32"/>
    </row>
    <row r="761" s="1" customFormat="1" spans="2:23">
      <c r="B761" s="119"/>
      <c r="C761" s="119"/>
      <c r="D761" s="1"/>
      <c r="E761" s="1"/>
      <c r="F761" s="1"/>
      <c r="G761" s="1"/>
      <c r="H761" s="1"/>
      <c r="I761" s="1"/>
      <c r="J761" s="1"/>
      <c r="L761" s="17"/>
      <c r="M761" s="17"/>
      <c r="N761" s="17"/>
      <c r="O761" s="17"/>
      <c r="P761" s="17"/>
      <c r="Q761" s="17"/>
      <c r="R761" s="17"/>
      <c r="S761" s="17"/>
      <c r="T761" s="32"/>
      <c r="U761" s="32"/>
      <c r="V761" s="32"/>
      <c r="W761" s="32"/>
    </row>
    <row r="762" s="1" customFormat="1" spans="2:23">
      <c r="B762" s="119"/>
      <c r="C762" s="119"/>
      <c r="D762" s="1"/>
      <c r="E762" s="1"/>
      <c r="F762" s="1"/>
      <c r="G762" s="1"/>
      <c r="H762" s="1"/>
      <c r="I762" s="1"/>
      <c r="J762" s="1"/>
      <c r="L762" s="17"/>
      <c r="M762" s="17"/>
      <c r="N762" s="17"/>
      <c r="O762" s="17"/>
      <c r="P762" s="17"/>
      <c r="Q762" s="17"/>
      <c r="R762" s="17"/>
      <c r="S762" s="17"/>
      <c r="T762" s="32"/>
      <c r="U762" s="32"/>
      <c r="V762" s="32"/>
      <c r="W762" s="32"/>
    </row>
    <row r="763" s="1" customFormat="1" spans="2:23">
      <c r="B763" s="119"/>
      <c r="C763" s="119"/>
      <c r="D763" s="1"/>
      <c r="E763" s="1"/>
      <c r="F763" s="1"/>
      <c r="G763" s="1"/>
      <c r="H763" s="1"/>
      <c r="I763" s="1"/>
      <c r="J763" s="1"/>
      <c r="L763" s="17"/>
      <c r="M763" s="17"/>
      <c r="N763" s="17"/>
      <c r="O763" s="17"/>
      <c r="P763" s="17"/>
      <c r="Q763" s="17"/>
      <c r="R763" s="17"/>
      <c r="S763" s="17"/>
      <c r="T763" s="32"/>
      <c r="U763" s="32"/>
      <c r="V763" s="32"/>
      <c r="W763" s="32"/>
    </row>
    <row r="764" s="1" customFormat="1" spans="2:23">
      <c r="B764" s="119"/>
      <c r="C764" s="119"/>
      <c r="D764" s="1"/>
      <c r="E764" s="1"/>
      <c r="F764" s="1"/>
      <c r="G764" s="1"/>
      <c r="H764" s="1"/>
      <c r="I764" s="1"/>
      <c r="J764" s="1"/>
      <c r="L764" s="17"/>
      <c r="M764" s="17"/>
      <c r="N764" s="17"/>
      <c r="O764" s="17"/>
      <c r="P764" s="17"/>
      <c r="Q764" s="17"/>
      <c r="R764" s="17"/>
      <c r="S764" s="17"/>
      <c r="T764" s="32"/>
      <c r="U764" s="32"/>
      <c r="V764" s="32"/>
      <c r="W764" s="32"/>
    </row>
    <row r="765" s="1" customFormat="1" spans="2:23">
      <c r="B765" s="119"/>
      <c r="C765" s="119"/>
      <c r="D765" s="1"/>
      <c r="E765" s="1"/>
      <c r="F765" s="1"/>
      <c r="G765" s="1"/>
      <c r="H765" s="1"/>
      <c r="I765" s="1"/>
      <c r="J765" s="1"/>
      <c r="L765" s="17"/>
      <c r="M765" s="17"/>
      <c r="N765" s="17"/>
      <c r="O765" s="17"/>
      <c r="P765" s="17"/>
      <c r="Q765" s="17"/>
      <c r="R765" s="17"/>
      <c r="S765" s="17"/>
      <c r="T765" s="32"/>
      <c r="U765" s="32"/>
      <c r="V765" s="32"/>
      <c r="W765" s="32"/>
    </row>
    <row r="766" s="1" customFormat="1" spans="2:23">
      <c r="B766" s="119"/>
      <c r="C766" s="119"/>
      <c r="D766" s="1"/>
      <c r="E766" s="1"/>
      <c r="F766" s="1"/>
      <c r="G766" s="1"/>
      <c r="H766" s="1"/>
      <c r="I766" s="1"/>
      <c r="J766" s="1"/>
      <c r="L766" s="17"/>
      <c r="M766" s="17"/>
      <c r="N766" s="17"/>
      <c r="O766" s="17"/>
      <c r="P766" s="17"/>
      <c r="Q766" s="17"/>
      <c r="R766" s="17"/>
      <c r="S766" s="17"/>
      <c r="T766" s="32"/>
      <c r="U766" s="32"/>
      <c r="V766" s="32"/>
      <c r="W766" s="32"/>
    </row>
    <row r="767" s="1" customFormat="1" spans="2:23">
      <c r="B767" s="119"/>
      <c r="C767" s="119"/>
      <c r="D767" s="1"/>
      <c r="E767" s="1"/>
      <c r="F767" s="1"/>
      <c r="G767" s="1"/>
      <c r="H767" s="1"/>
      <c r="I767" s="1"/>
      <c r="J767" s="1"/>
      <c r="L767" s="17"/>
      <c r="M767" s="17"/>
      <c r="N767" s="17"/>
      <c r="O767" s="17"/>
      <c r="P767" s="17"/>
      <c r="Q767" s="17"/>
      <c r="R767" s="17"/>
      <c r="S767" s="17"/>
      <c r="T767" s="32"/>
      <c r="U767" s="32"/>
      <c r="V767" s="32"/>
      <c r="W767" s="32"/>
    </row>
    <row r="768" s="1" customFormat="1" spans="2:23">
      <c r="B768" s="119"/>
      <c r="C768" s="119"/>
      <c r="D768" s="1"/>
      <c r="E768" s="1"/>
      <c r="F768" s="1"/>
      <c r="G768" s="1"/>
      <c r="H768" s="1"/>
      <c r="I768" s="1"/>
      <c r="J768" s="1"/>
      <c r="L768" s="17"/>
      <c r="M768" s="17"/>
      <c r="N768" s="17"/>
      <c r="O768" s="17"/>
      <c r="P768" s="17"/>
      <c r="Q768" s="17"/>
      <c r="R768" s="17"/>
      <c r="S768" s="17"/>
      <c r="T768" s="32"/>
      <c r="U768" s="32"/>
      <c r="V768" s="32"/>
      <c r="W768" s="32"/>
    </row>
    <row r="769" s="1" customFormat="1" spans="2:23">
      <c r="B769" s="119"/>
      <c r="C769" s="119"/>
      <c r="D769" s="1"/>
      <c r="E769" s="1"/>
      <c r="F769" s="1"/>
      <c r="G769" s="1"/>
      <c r="H769" s="1"/>
      <c r="I769" s="1"/>
      <c r="J769" s="1"/>
      <c r="L769" s="17"/>
      <c r="M769" s="17"/>
      <c r="N769" s="17"/>
      <c r="O769" s="17"/>
      <c r="P769" s="17"/>
      <c r="Q769" s="17"/>
      <c r="R769" s="17"/>
      <c r="S769" s="17"/>
      <c r="T769" s="32"/>
      <c r="U769" s="32"/>
      <c r="V769" s="32"/>
      <c r="W769" s="32"/>
    </row>
    <row r="770" s="1" customFormat="1" spans="2:23">
      <c r="B770" s="119"/>
      <c r="C770" s="119"/>
      <c r="D770" s="1"/>
      <c r="E770" s="1"/>
      <c r="F770" s="1"/>
      <c r="G770" s="1"/>
      <c r="H770" s="1"/>
      <c r="I770" s="1"/>
      <c r="J770" s="1"/>
      <c r="L770" s="17"/>
      <c r="M770" s="17"/>
      <c r="N770" s="17"/>
      <c r="O770" s="17"/>
      <c r="P770" s="17"/>
      <c r="Q770" s="17"/>
      <c r="R770" s="17"/>
      <c r="S770" s="17"/>
      <c r="T770" s="32"/>
      <c r="U770" s="32"/>
      <c r="V770" s="32"/>
      <c r="W770" s="32"/>
    </row>
    <row r="771" s="1" customFormat="1" spans="2:23">
      <c r="B771" s="119"/>
      <c r="C771" s="119"/>
      <c r="D771" s="1"/>
      <c r="E771" s="1"/>
      <c r="F771" s="1"/>
      <c r="G771" s="1"/>
      <c r="H771" s="1"/>
      <c r="I771" s="1"/>
      <c r="J771" s="1"/>
      <c r="L771" s="17"/>
      <c r="M771" s="17"/>
      <c r="N771" s="17"/>
      <c r="O771" s="17"/>
      <c r="P771" s="17"/>
      <c r="Q771" s="17"/>
      <c r="R771" s="17"/>
      <c r="S771" s="17"/>
      <c r="T771" s="32"/>
      <c r="U771" s="32"/>
      <c r="V771" s="32"/>
      <c r="W771" s="32"/>
    </row>
    <row r="772" s="1" customFormat="1" spans="2:23">
      <c r="B772" s="119"/>
      <c r="C772" s="119"/>
      <c r="D772" s="1"/>
      <c r="E772" s="1"/>
      <c r="F772" s="1"/>
      <c r="G772" s="1"/>
      <c r="H772" s="1"/>
      <c r="I772" s="1"/>
      <c r="J772" s="1"/>
      <c r="L772" s="17"/>
      <c r="M772" s="17"/>
      <c r="N772" s="17"/>
      <c r="O772" s="17"/>
      <c r="P772" s="17"/>
      <c r="Q772" s="17"/>
      <c r="R772" s="17"/>
      <c r="S772" s="17"/>
      <c r="T772" s="32"/>
      <c r="U772" s="32"/>
      <c r="V772" s="32"/>
      <c r="W772" s="32"/>
    </row>
    <row r="773" s="1" customFormat="1" spans="2:23">
      <c r="B773" s="119"/>
      <c r="C773" s="119"/>
      <c r="D773" s="1"/>
      <c r="E773" s="1"/>
      <c r="F773" s="1"/>
      <c r="G773" s="1"/>
      <c r="H773" s="1"/>
      <c r="I773" s="1"/>
      <c r="J773" s="1"/>
      <c r="L773" s="17"/>
      <c r="M773" s="17"/>
      <c r="N773" s="17"/>
      <c r="O773" s="17"/>
      <c r="P773" s="17"/>
      <c r="Q773" s="17"/>
      <c r="R773" s="17"/>
      <c r="S773" s="17"/>
      <c r="T773" s="32"/>
      <c r="U773" s="32"/>
      <c r="V773" s="32"/>
      <c r="W773" s="32"/>
    </row>
    <row r="774" s="1" customFormat="1" spans="2:23">
      <c r="B774" s="119"/>
      <c r="C774" s="119"/>
      <c r="D774" s="1"/>
      <c r="E774" s="1"/>
      <c r="F774" s="1"/>
      <c r="G774" s="1"/>
      <c r="H774" s="1"/>
      <c r="I774" s="1"/>
      <c r="J774" s="1"/>
      <c r="L774" s="17"/>
      <c r="M774" s="17"/>
      <c r="N774" s="17"/>
      <c r="O774" s="17"/>
      <c r="P774" s="17"/>
      <c r="Q774" s="17"/>
      <c r="R774" s="17"/>
      <c r="S774" s="17"/>
      <c r="T774" s="32"/>
      <c r="U774" s="32"/>
      <c r="V774" s="32"/>
      <c r="W774" s="32"/>
    </row>
    <row r="775" s="1" customFormat="1" spans="2:23">
      <c r="B775" s="119"/>
      <c r="C775" s="119"/>
      <c r="D775" s="1"/>
      <c r="E775" s="1"/>
      <c r="F775" s="1"/>
      <c r="G775" s="1"/>
      <c r="H775" s="1"/>
      <c r="I775" s="1"/>
      <c r="J775" s="1"/>
      <c r="L775" s="17"/>
      <c r="M775" s="17"/>
      <c r="N775" s="17"/>
      <c r="O775" s="17"/>
      <c r="P775" s="17"/>
      <c r="Q775" s="17"/>
      <c r="R775" s="17"/>
      <c r="S775" s="17"/>
      <c r="T775" s="32"/>
      <c r="U775" s="32"/>
      <c r="V775" s="32"/>
      <c r="W775" s="32"/>
    </row>
    <row r="776" s="1" customFormat="1" spans="2:23">
      <c r="B776" s="119"/>
      <c r="C776" s="119"/>
      <c r="D776" s="1"/>
      <c r="E776" s="1"/>
      <c r="F776" s="1"/>
      <c r="G776" s="1"/>
      <c r="H776" s="1"/>
      <c r="I776" s="1"/>
      <c r="J776" s="1"/>
      <c r="L776" s="17"/>
      <c r="M776" s="17"/>
      <c r="N776" s="17"/>
      <c r="O776" s="17"/>
      <c r="P776" s="17"/>
      <c r="Q776" s="17"/>
      <c r="R776" s="17"/>
      <c r="S776" s="17"/>
      <c r="T776" s="32"/>
      <c r="U776" s="32"/>
      <c r="V776" s="32"/>
      <c r="W776" s="32"/>
    </row>
    <row r="777" s="1" customFormat="1" spans="2:23">
      <c r="B777" s="119"/>
      <c r="C777" s="119"/>
      <c r="D777" s="1"/>
      <c r="E777" s="1"/>
      <c r="F777" s="1"/>
      <c r="G777" s="1"/>
      <c r="H777" s="1"/>
      <c r="I777" s="1"/>
      <c r="J777" s="1"/>
      <c r="L777" s="17"/>
      <c r="M777" s="17"/>
      <c r="N777" s="17"/>
      <c r="O777" s="17"/>
      <c r="P777" s="17"/>
      <c r="Q777" s="17"/>
      <c r="R777" s="17"/>
      <c r="S777" s="17"/>
      <c r="T777" s="32"/>
      <c r="U777" s="32"/>
      <c r="V777" s="32"/>
      <c r="W777" s="32"/>
    </row>
    <row r="778" s="1" customFormat="1" spans="2:23">
      <c r="B778" s="119"/>
      <c r="C778" s="119"/>
      <c r="D778" s="1"/>
      <c r="E778" s="1"/>
      <c r="F778" s="1"/>
      <c r="G778" s="1"/>
      <c r="H778" s="1"/>
      <c r="I778" s="1"/>
      <c r="J778" s="1"/>
      <c r="L778" s="17"/>
      <c r="M778" s="17"/>
      <c r="N778" s="17"/>
      <c r="O778" s="17"/>
      <c r="P778" s="17"/>
      <c r="Q778" s="17"/>
      <c r="R778" s="17"/>
      <c r="S778" s="17"/>
      <c r="T778" s="32"/>
      <c r="U778" s="32"/>
      <c r="V778" s="32"/>
      <c r="W778" s="32"/>
    </row>
    <row r="779" s="1" customFormat="1" spans="2:23">
      <c r="B779" s="119"/>
      <c r="C779" s="119"/>
      <c r="D779" s="1"/>
      <c r="E779" s="1"/>
      <c r="F779" s="1"/>
      <c r="G779" s="1"/>
      <c r="H779" s="1"/>
      <c r="I779" s="1"/>
      <c r="J779" s="1"/>
      <c r="L779" s="17"/>
      <c r="M779" s="17"/>
      <c r="N779" s="17"/>
      <c r="O779" s="17"/>
      <c r="P779" s="17"/>
      <c r="Q779" s="17"/>
      <c r="R779" s="17"/>
      <c r="S779" s="17"/>
      <c r="T779" s="32"/>
      <c r="U779" s="32"/>
      <c r="V779" s="32"/>
      <c r="W779" s="32"/>
    </row>
    <row r="780" s="1" customFormat="1" spans="2:23">
      <c r="B780" s="119"/>
      <c r="C780" s="119"/>
      <c r="D780" s="1"/>
      <c r="E780" s="1"/>
      <c r="F780" s="1"/>
      <c r="G780" s="1"/>
      <c r="H780" s="1"/>
      <c r="I780" s="1"/>
      <c r="J780" s="1"/>
      <c r="L780" s="17"/>
      <c r="M780" s="17"/>
      <c r="N780" s="17"/>
      <c r="O780" s="17"/>
      <c r="P780" s="17"/>
      <c r="Q780" s="17"/>
      <c r="R780" s="17"/>
      <c r="S780" s="17"/>
      <c r="T780" s="32"/>
      <c r="U780" s="32"/>
      <c r="V780" s="32"/>
      <c r="W780" s="32"/>
    </row>
    <row r="781" s="1" customFormat="1" spans="2:23">
      <c r="B781" s="119"/>
      <c r="C781" s="119"/>
      <c r="D781" s="1"/>
      <c r="E781" s="1"/>
      <c r="F781" s="1"/>
      <c r="G781" s="1"/>
      <c r="H781" s="1"/>
      <c r="I781" s="1"/>
      <c r="J781" s="1"/>
      <c r="L781" s="17"/>
      <c r="M781" s="17"/>
      <c r="N781" s="17"/>
      <c r="O781" s="17"/>
      <c r="P781" s="17"/>
      <c r="Q781" s="17"/>
      <c r="R781" s="17"/>
      <c r="S781" s="17"/>
      <c r="T781" s="32"/>
      <c r="U781" s="32"/>
      <c r="V781" s="32"/>
      <c r="W781" s="32"/>
    </row>
    <row r="782" s="1" customFormat="1" spans="2:23">
      <c r="B782" s="119"/>
      <c r="C782" s="119"/>
      <c r="D782" s="1"/>
      <c r="E782" s="1"/>
      <c r="F782" s="1"/>
      <c r="G782" s="1"/>
      <c r="H782" s="1"/>
      <c r="I782" s="1"/>
      <c r="J782" s="1"/>
      <c r="L782" s="17"/>
      <c r="M782" s="17"/>
      <c r="N782" s="17"/>
      <c r="O782" s="17"/>
      <c r="P782" s="17"/>
      <c r="Q782" s="17"/>
      <c r="R782" s="17"/>
      <c r="S782" s="17"/>
      <c r="T782" s="32"/>
      <c r="U782" s="32"/>
      <c r="V782" s="32"/>
      <c r="W782" s="32"/>
    </row>
  </sheetData>
  <conditionalFormatting sqref="D4:D44">
    <cfRule type="colorScale" priority="4">
      <colorScale>
        <cfvo type="min"/>
        <cfvo type="max"/>
        <color rgb="FFFCFCFF"/>
        <color rgb="FF63BE7B"/>
      </colorScale>
    </cfRule>
  </conditionalFormatting>
  <conditionalFormatting sqref="D46:D51">
    <cfRule type="colorScale" priority="3">
      <colorScale>
        <cfvo type="min"/>
        <cfvo type="max"/>
        <color rgb="FFFCFCFF"/>
        <color rgb="FF63BE7B"/>
      </colorScale>
    </cfRule>
  </conditionalFormatting>
  <conditionalFormatting sqref="F4:F44">
    <cfRule type="colorScale" priority="8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F46:F51">
    <cfRule type="colorScale" priority="7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G4:G44">
    <cfRule type="colorScale" priority="6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G46:G51">
    <cfRule type="colorScale" priority="5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H4:H44">
    <cfRule type="colorScale" priority="2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H46:H51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B4:C44 B45">
    <cfRule type="colorScale" priority="10">
      <colorScale>
        <cfvo type="min"/>
        <cfvo type="max"/>
        <color rgb="FFFCFCFF"/>
        <color rgb="FF63BE7B"/>
      </colorScale>
    </cfRule>
  </conditionalFormatting>
  <conditionalFormatting sqref="B46:C51">
    <cfRule type="colorScale" priority="9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1"/>
  <sheetViews>
    <sheetView workbookViewId="0">
      <selection activeCell="AB41" sqref="AB41"/>
    </sheetView>
  </sheetViews>
  <sheetFormatPr defaultColWidth="9" defaultRowHeight="11.25"/>
  <cols>
    <col min="1" max="1" width="8.33333333333333" style="100" customWidth="1"/>
    <col min="2" max="24" width="5.66666666666667" style="100" customWidth="1"/>
    <col min="25" max="16384" width="9" style="100"/>
  </cols>
  <sheetData>
    <row r="1" s="100" customFormat="1" spans="1:1">
      <c r="A1" s="101" t="s">
        <v>384</v>
      </c>
    </row>
    <row r="2" s="100" customFormat="1" spans="1:24">
      <c r="A2" s="102"/>
      <c r="B2" s="102" t="s">
        <v>385</v>
      </c>
      <c r="C2" s="102" t="s">
        <v>386</v>
      </c>
      <c r="D2" s="102" t="s">
        <v>387</v>
      </c>
      <c r="E2" s="102" t="s">
        <v>388</v>
      </c>
      <c r="F2" s="102" t="s">
        <v>389</v>
      </c>
      <c r="G2" s="102" t="s">
        <v>390</v>
      </c>
      <c r="H2" s="102" t="s">
        <v>391</v>
      </c>
      <c r="I2" s="102" t="s">
        <v>392</v>
      </c>
      <c r="J2" s="102" t="s">
        <v>393</v>
      </c>
      <c r="K2" s="102" t="s">
        <v>394</v>
      </c>
      <c r="L2" s="102" t="s">
        <v>395</v>
      </c>
      <c r="M2" s="102" t="s">
        <v>396</v>
      </c>
      <c r="N2" s="102" t="s">
        <v>397</v>
      </c>
      <c r="O2" s="102" t="s">
        <v>398</v>
      </c>
      <c r="P2" s="102" t="s">
        <v>399</v>
      </c>
      <c r="Q2" s="102" t="s">
        <v>400</v>
      </c>
      <c r="R2" s="102" t="s">
        <v>401</v>
      </c>
      <c r="S2" s="102" t="s">
        <v>402</v>
      </c>
      <c r="T2" s="102" t="s">
        <v>403</v>
      </c>
      <c r="U2" s="102" t="s">
        <v>404</v>
      </c>
      <c r="V2" s="102" t="s">
        <v>405</v>
      </c>
      <c r="W2" s="102" t="s">
        <v>406</v>
      </c>
      <c r="X2" s="102" t="s">
        <v>407</v>
      </c>
    </row>
    <row r="3" s="100" customFormat="1" ht="12" spans="1:24">
      <c r="A3" s="103" t="s">
        <v>385</v>
      </c>
      <c r="B3" s="104">
        <v>1</v>
      </c>
      <c r="C3" s="104">
        <v>0.875457054148263</v>
      </c>
      <c r="D3" s="104">
        <v>0.868815646254317</v>
      </c>
      <c r="E3" s="104">
        <v>0.909441402859404</v>
      </c>
      <c r="F3" s="104">
        <v>0.839115848270765</v>
      </c>
      <c r="G3" s="104">
        <v>0.883720099075539</v>
      </c>
      <c r="H3" s="104">
        <v>0.744738500831167</v>
      </c>
      <c r="I3" s="104">
        <v>0.911468383488539</v>
      </c>
      <c r="J3" s="104">
        <v>0.675669646244744</v>
      </c>
      <c r="K3" s="104">
        <v>0.786041815609095</v>
      </c>
      <c r="L3" s="104">
        <v>0.901658985111036</v>
      </c>
      <c r="M3" s="104">
        <v>0.912352793963358</v>
      </c>
      <c r="N3" s="104">
        <v>-0.444480267991644</v>
      </c>
      <c r="O3" s="104">
        <v>-0.0196902768495095</v>
      </c>
      <c r="P3" s="104">
        <v>-0.164252515035382</v>
      </c>
      <c r="Q3" s="104">
        <v>0.0414357254649491</v>
      </c>
      <c r="R3" s="104">
        <v>0.0928191694655962</v>
      </c>
      <c r="S3" s="104">
        <v>0.334170938582251</v>
      </c>
      <c r="T3" s="104">
        <v>-0.0251981995767223</v>
      </c>
      <c r="U3" s="104">
        <v>-0.0111928391052999</v>
      </c>
      <c r="V3" s="104">
        <v>-0.159288005944318</v>
      </c>
      <c r="W3" s="104">
        <v>0.288682654111333</v>
      </c>
      <c r="X3" s="104">
        <v>0.0552086862462772</v>
      </c>
    </row>
    <row r="4" s="100" customFormat="1" spans="1:24">
      <c r="A4" s="105" t="s">
        <v>386</v>
      </c>
      <c r="B4" s="106">
        <v>0.875457054148263</v>
      </c>
      <c r="C4" s="107">
        <v>1</v>
      </c>
      <c r="D4" s="108">
        <v>0.831929004991369</v>
      </c>
      <c r="E4" s="108">
        <v>0.817040634091345</v>
      </c>
      <c r="F4" s="108">
        <v>0.724692611115656</v>
      </c>
      <c r="G4" s="108">
        <v>0.808499913546661</v>
      </c>
      <c r="H4" s="108">
        <v>0.621003717800755</v>
      </c>
      <c r="I4" s="108">
        <v>0.788111854349826</v>
      </c>
      <c r="J4" s="108">
        <v>0.546791262584401</v>
      </c>
      <c r="K4" s="108">
        <v>0.668180415844964</v>
      </c>
      <c r="L4" s="108">
        <v>0.849498425576548</v>
      </c>
      <c r="M4" s="114">
        <v>0.814095393040806</v>
      </c>
      <c r="N4" s="106">
        <v>-0.481323577452586</v>
      </c>
      <c r="O4" s="106">
        <v>-0.0452016735746767</v>
      </c>
      <c r="P4" s="106">
        <v>-0.178375768165538</v>
      </c>
      <c r="Q4" s="106">
        <v>0.00168551987149448</v>
      </c>
      <c r="R4" s="106">
        <v>0.176473872361212</v>
      </c>
      <c r="S4" s="106">
        <v>0.153098574933291</v>
      </c>
      <c r="T4" s="106">
        <v>-0.081411619727028</v>
      </c>
      <c r="U4" s="106">
        <v>0.00567323168645117</v>
      </c>
      <c r="V4" s="106">
        <v>-0.118340450300086</v>
      </c>
      <c r="W4" s="106">
        <v>0.346446132659963</v>
      </c>
      <c r="X4" s="106">
        <v>0.212675023156751</v>
      </c>
    </row>
    <row r="5" s="100" customFormat="1" spans="1:24">
      <c r="A5" s="105" t="s">
        <v>387</v>
      </c>
      <c r="B5" s="106">
        <v>0.868815646254317</v>
      </c>
      <c r="C5" s="109">
        <v>0.831929004991369</v>
      </c>
      <c r="D5" s="106">
        <v>1</v>
      </c>
      <c r="E5" s="106">
        <v>0.94675225496419</v>
      </c>
      <c r="F5" s="106">
        <v>0.929031304486126</v>
      </c>
      <c r="G5" s="106">
        <v>0.919633855435249</v>
      </c>
      <c r="H5" s="106">
        <v>0.869571914396986</v>
      </c>
      <c r="I5" s="106">
        <v>0.667791549693961</v>
      </c>
      <c r="J5" s="106">
        <v>0.845721093773162</v>
      </c>
      <c r="K5" s="106">
        <v>0.727526614585568</v>
      </c>
      <c r="L5" s="106">
        <v>0.835799730820865</v>
      </c>
      <c r="M5" s="115">
        <v>0.836928493459828</v>
      </c>
      <c r="N5" s="106">
        <v>-0.64212020312761</v>
      </c>
      <c r="O5" s="106">
        <v>-0.183312707783859</v>
      </c>
      <c r="P5" s="106">
        <v>-0.45913756640751</v>
      </c>
      <c r="Q5" s="106">
        <v>0.368661275283927</v>
      </c>
      <c r="R5" s="106">
        <v>-0.222513444193687</v>
      </c>
      <c r="S5" s="106">
        <v>0.0225618454855881</v>
      </c>
      <c r="T5" s="106">
        <v>-0.12896804698856</v>
      </c>
      <c r="U5" s="106">
        <v>-0.0362936594987269</v>
      </c>
      <c r="V5" s="106">
        <v>-0.247336307005139</v>
      </c>
      <c r="W5" s="106">
        <v>0.215872209000244</v>
      </c>
      <c r="X5" s="106">
        <v>0.183183762535987</v>
      </c>
    </row>
    <row r="6" s="100" customFormat="1" spans="1:24">
      <c r="A6" s="105" t="s">
        <v>388</v>
      </c>
      <c r="B6" s="106">
        <v>0.909441402859404</v>
      </c>
      <c r="C6" s="109">
        <v>0.817040634091345</v>
      </c>
      <c r="D6" s="106">
        <v>0.94675225496419</v>
      </c>
      <c r="E6" s="106">
        <v>1</v>
      </c>
      <c r="F6" s="106">
        <v>0.946523594645858</v>
      </c>
      <c r="G6" s="106">
        <v>0.918116294951444</v>
      </c>
      <c r="H6" s="106">
        <v>0.902703670889022</v>
      </c>
      <c r="I6" s="106">
        <v>0.694581404703682</v>
      </c>
      <c r="J6" s="106">
        <v>0.872232564035638</v>
      </c>
      <c r="K6" s="106">
        <v>0.814489974922207</v>
      </c>
      <c r="L6" s="106">
        <v>0.889897956436282</v>
      </c>
      <c r="M6" s="115">
        <v>0.840736702565197</v>
      </c>
      <c r="N6" s="106">
        <v>-0.649298048416422</v>
      </c>
      <c r="O6" s="106">
        <v>-0.0884134143228132</v>
      </c>
      <c r="P6" s="106">
        <v>-0.445651044421372</v>
      </c>
      <c r="Q6" s="106">
        <v>0.353618764262975</v>
      </c>
      <c r="R6" s="106">
        <v>-0.220832603711682</v>
      </c>
      <c r="S6" s="106">
        <v>0.103208264828321</v>
      </c>
      <c r="T6" s="106">
        <v>-0.154195577828277</v>
      </c>
      <c r="U6" s="106">
        <v>-0.0602138154321607</v>
      </c>
      <c r="V6" s="106">
        <v>-0.226199600827735</v>
      </c>
      <c r="W6" s="106">
        <v>0.221649037212806</v>
      </c>
      <c r="X6" s="106">
        <v>0.158591524372179</v>
      </c>
    </row>
    <row r="7" s="100" customFormat="1" spans="1:24">
      <c r="A7" s="105" t="s">
        <v>389</v>
      </c>
      <c r="B7" s="106">
        <v>0.839115848270765</v>
      </c>
      <c r="C7" s="109">
        <v>0.724692611115656</v>
      </c>
      <c r="D7" s="106">
        <v>0.929031304486126</v>
      </c>
      <c r="E7" s="106">
        <v>0.946523594645858</v>
      </c>
      <c r="F7" s="106">
        <v>1</v>
      </c>
      <c r="G7" s="106">
        <v>0.926582815294456</v>
      </c>
      <c r="H7" s="106">
        <v>0.951104932010412</v>
      </c>
      <c r="I7" s="106">
        <v>0.593583439262582</v>
      </c>
      <c r="J7" s="106">
        <v>0.927514898820716</v>
      </c>
      <c r="K7" s="106">
        <v>0.794872737761768</v>
      </c>
      <c r="L7" s="106">
        <v>0.789896059035677</v>
      </c>
      <c r="M7" s="115">
        <v>0.796280928263383</v>
      </c>
      <c r="N7" s="106">
        <v>-0.589766326796858</v>
      </c>
      <c r="O7" s="106">
        <v>-0.107600015564288</v>
      </c>
      <c r="P7" s="106">
        <v>-0.509898704297052</v>
      </c>
      <c r="Q7" s="106">
        <v>0.43600930895274</v>
      </c>
      <c r="R7" s="106">
        <v>-0.371415896192779</v>
      </c>
      <c r="S7" s="106">
        <v>-0.0230282385159853</v>
      </c>
      <c r="T7" s="106">
        <v>-0.155785945475527</v>
      </c>
      <c r="U7" s="106">
        <v>-0.0496455207452367</v>
      </c>
      <c r="V7" s="106">
        <v>-0.271117523523899</v>
      </c>
      <c r="W7" s="106">
        <v>0.17146306592751</v>
      </c>
      <c r="X7" s="106">
        <v>0.150894445144219</v>
      </c>
    </row>
    <row r="8" s="100" customFormat="1" spans="1:24">
      <c r="A8" s="105" t="s">
        <v>390</v>
      </c>
      <c r="B8" s="106">
        <v>0.883720099075539</v>
      </c>
      <c r="C8" s="109">
        <v>0.808499913546661</v>
      </c>
      <c r="D8" s="106">
        <v>0.919633855435249</v>
      </c>
      <c r="E8" s="106">
        <v>0.918116294951444</v>
      </c>
      <c r="F8" s="106">
        <v>0.926582815294456</v>
      </c>
      <c r="G8" s="106">
        <v>1</v>
      </c>
      <c r="H8" s="106">
        <v>0.881862794610513</v>
      </c>
      <c r="I8" s="106">
        <v>0.6770039610487</v>
      </c>
      <c r="J8" s="106">
        <v>0.800467577320284</v>
      </c>
      <c r="K8" s="106">
        <v>0.720962633945953</v>
      </c>
      <c r="L8" s="106">
        <v>0.826654249985004</v>
      </c>
      <c r="M8" s="115">
        <v>0.833230562894211</v>
      </c>
      <c r="N8" s="106">
        <v>-0.467960983760317</v>
      </c>
      <c r="O8" s="106">
        <v>-0.0829334027117885</v>
      </c>
      <c r="P8" s="106">
        <v>-0.369046389550383</v>
      </c>
      <c r="Q8" s="106">
        <v>0.29240677924056</v>
      </c>
      <c r="R8" s="106">
        <v>-0.242984767929896</v>
      </c>
      <c r="S8" s="106">
        <v>0.108856208099559</v>
      </c>
      <c r="T8" s="106">
        <v>-0.127670181236167</v>
      </c>
      <c r="U8" s="106">
        <v>0.051347292267238</v>
      </c>
      <c r="V8" s="106">
        <v>-0.138730850107219</v>
      </c>
      <c r="W8" s="106">
        <v>0.236268789437478</v>
      </c>
      <c r="X8" s="106">
        <v>0.181298889473929</v>
      </c>
    </row>
    <row r="9" s="100" customFormat="1" spans="1:24">
      <c r="A9" s="105" t="s">
        <v>391</v>
      </c>
      <c r="B9" s="106">
        <v>0.744738500831167</v>
      </c>
      <c r="C9" s="109">
        <v>0.621003717800755</v>
      </c>
      <c r="D9" s="106">
        <v>0.869571914396986</v>
      </c>
      <c r="E9" s="106">
        <v>0.902703670889022</v>
      </c>
      <c r="F9" s="106">
        <v>0.951104932010412</v>
      </c>
      <c r="G9" s="106">
        <v>0.881862794610513</v>
      </c>
      <c r="H9" s="106">
        <v>1</v>
      </c>
      <c r="I9" s="106">
        <v>0.459630084158742</v>
      </c>
      <c r="J9" s="106">
        <v>0.938912774861139</v>
      </c>
      <c r="K9" s="106">
        <v>0.7501314724414</v>
      </c>
      <c r="L9" s="106">
        <v>0.738024293163102</v>
      </c>
      <c r="M9" s="115">
        <v>0.707232676014914</v>
      </c>
      <c r="N9" s="106">
        <v>-0.544909804730775</v>
      </c>
      <c r="O9" s="106">
        <v>-0.0306657142078555</v>
      </c>
      <c r="P9" s="106">
        <v>-0.569529103754013</v>
      </c>
      <c r="Q9" s="106">
        <v>0.526596202521291</v>
      </c>
      <c r="R9" s="106">
        <v>-0.507106105398861</v>
      </c>
      <c r="S9" s="106">
        <v>-0.0492664178371061</v>
      </c>
      <c r="T9" s="106">
        <v>-0.214583540444853</v>
      </c>
      <c r="U9" s="106">
        <v>-0.0779292330869658</v>
      </c>
      <c r="V9" s="106">
        <v>-0.276786299513909</v>
      </c>
      <c r="W9" s="106">
        <v>0.174758656386601</v>
      </c>
      <c r="X9" s="106">
        <v>0.194799231943293</v>
      </c>
    </row>
    <row r="10" s="100" customFormat="1" spans="1:24">
      <c r="A10" s="105" t="s">
        <v>392</v>
      </c>
      <c r="B10" s="106">
        <v>0.911468383488539</v>
      </c>
      <c r="C10" s="109">
        <v>0.788111854349826</v>
      </c>
      <c r="D10" s="106">
        <v>0.667791549693961</v>
      </c>
      <c r="E10" s="106">
        <v>0.694581404703682</v>
      </c>
      <c r="F10" s="106">
        <v>0.593583439262582</v>
      </c>
      <c r="G10" s="106">
        <v>0.6770039610487</v>
      </c>
      <c r="H10" s="106">
        <v>0.459630084158742</v>
      </c>
      <c r="I10" s="106">
        <v>1</v>
      </c>
      <c r="J10" s="106">
        <v>0.398307655528222</v>
      </c>
      <c r="K10" s="106">
        <v>0.605231752556649</v>
      </c>
      <c r="L10" s="106">
        <v>0.778307615558639</v>
      </c>
      <c r="M10" s="115">
        <v>0.8598595890027</v>
      </c>
      <c r="N10" s="106">
        <v>-0.24627218814525</v>
      </c>
      <c r="O10" s="106">
        <v>-0.00641231269364669</v>
      </c>
      <c r="P10" s="106">
        <v>0.13709534872939</v>
      </c>
      <c r="Q10" s="106">
        <v>-0.243535658387758</v>
      </c>
      <c r="R10" s="106">
        <v>0.429149109973185</v>
      </c>
      <c r="S10" s="106">
        <v>0.480996694482762</v>
      </c>
      <c r="T10" s="106">
        <v>0.134808308147592</v>
      </c>
      <c r="U10" s="106">
        <v>0.0128296907666627</v>
      </c>
      <c r="V10" s="106">
        <v>-0.0901281620039389</v>
      </c>
      <c r="W10" s="106">
        <v>0.225999347976917</v>
      </c>
      <c r="X10" s="106">
        <v>-0.0886211077321906</v>
      </c>
    </row>
    <row r="11" s="100" customFormat="1" spans="1:24">
      <c r="A11" s="105" t="s">
        <v>393</v>
      </c>
      <c r="B11" s="106">
        <v>0.675669646244744</v>
      </c>
      <c r="C11" s="109">
        <v>0.546791262584401</v>
      </c>
      <c r="D11" s="106">
        <v>0.845721093773162</v>
      </c>
      <c r="E11" s="106">
        <v>0.872232564035638</v>
      </c>
      <c r="F11" s="106">
        <v>0.927514898820716</v>
      </c>
      <c r="G11" s="106">
        <v>0.800467577320284</v>
      </c>
      <c r="H11" s="106">
        <v>0.938912774861139</v>
      </c>
      <c r="I11" s="106">
        <v>0.398307655528222</v>
      </c>
      <c r="J11" s="106">
        <v>1</v>
      </c>
      <c r="K11" s="106">
        <v>0.711575116116302</v>
      </c>
      <c r="L11" s="106">
        <v>0.651258481806451</v>
      </c>
      <c r="M11" s="115">
        <v>0.635520200840944</v>
      </c>
      <c r="N11" s="106">
        <v>-0.582266244710435</v>
      </c>
      <c r="O11" s="106">
        <v>-0.0918317598558191</v>
      </c>
      <c r="P11" s="106">
        <v>-0.663256066991967</v>
      </c>
      <c r="Q11" s="106">
        <v>0.645043000270878</v>
      </c>
      <c r="R11" s="106">
        <v>-0.569664744497565</v>
      </c>
      <c r="S11" s="106">
        <v>-0.0969297096028161</v>
      </c>
      <c r="T11" s="106">
        <v>-0.191068154620872</v>
      </c>
      <c r="U11" s="106">
        <v>-0.102405455266721</v>
      </c>
      <c r="V11" s="106">
        <v>-0.267221442195874</v>
      </c>
      <c r="W11" s="106">
        <v>0.0595211533269573</v>
      </c>
      <c r="X11" s="106">
        <v>0.150832633022609</v>
      </c>
    </row>
    <row r="12" s="100" customFormat="1" spans="1:24">
      <c r="A12" s="105" t="s">
        <v>394</v>
      </c>
      <c r="B12" s="106">
        <v>0.786041815609095</v>
      </c>
      <c r="C12" s="109">
        <v>0.668180415844964</v>
      </c>
      <c r="D12" s="106">
        <v>0.727526614585568</v>
      </c>
      <c r="E12" s="106">
        <v>0.814489974922207</v>
      </c>
      <c r="F12" s="106">
        <v>0.794872737761768</v>
      </c>
      <c r="G12" s="106">
        <v>0.720962633945953</v>
      </c>
      <c r="H12" s="106">
        <v>0.7501314724414</v>
      </c>
      <c r="I12" s="106">
        <v>0.605231752556649</v>
      </c>
      <c r="J12" s="106">
        <v>0.711575116116302</v>
      </c>
      <c r="K12" s="106">
        <v>1</v>
      </c>
      <c r="L12" s="106">
        <v>0.731005520217025</v>
      </c>
      <c r="M12" s="115">
        <v>0.693209586882615</v>
      </c>
      <c r="N12" s="106">
        <v>-0.560973535287417</v>
      </c>
      <c r="O12" s="106">
        <v>0.0611707042625217</v>
      </c>
      <c r="P12" s="106">
        <v>-0.396878571188322</v>
      </c>
      <c r="Q12" s="106">
        <v>0.276638212788116</v>
      </c>
      <c r="R12" s="106">
        <v>-0.161218473556588</v>
      </c>
      <c r="S12" s="106">
        <v>0.113124922484024</v>
      </c>
      <c r="T12" s="106">
        <v>-0.101237191304419</v>
      </c>
      <c r="U12" s="106">
        <v>-0.158009910079403</v>
      </c>
      <c r="V12" s="106">
        <v>-0.213189752220463</v>
      </c>
      <c r="W12" s="106">
        <v>0.30531036698341</v>
      </c>
      <c r="X12" s="106">
        <v>0.265704228142483</v>
      </c>
    </row>
    <row r="13" s="100" customFormat="1" spans="1:24">
      <c r="A13" s="105" t="s">
        <v>395</v>
      </c>
      <c r="B13" s="106">
        <v>0.901658985111036</v>
      </c>
      <c r="C13" s="109">
        <v>0.849498425576548</v>
      </c>
      <c r="D13" s="106">
        <v>0.835799730820865</v>
      </c>
      <c r="E13" s="106">
        <v>0.889897956436282</v>
      </c>
      <c r="F13" s="106">
        <v>0.789896059035677</v>
      </c>
      <c r="G13" s="106">
        <v>0.826654249985004</v>
      </c>
      <c r="H13" s="106">
        <v>0.738024293163102</v>
      </c>
      <c r="I13" s="106">
        <v>0.778307615558639</v>
      </c>
      <c r="J13" s="106">
        <v>0.651258481806451</v>
      </c>
      <c r="K13" s="106">
        <v>0.731005520217025</v>
      </c>
      <c r="L13" s="106">
        <v>1</v>
      </c>
      <c r="M13" s="115">
        <v>0.831597388547483</v>
      </c>
      <c r="N13" s="106">
        <v>-0.528501042681374</v>
      </c>
      <c r="O13" s="106">
        <v>-0.0607906701259244</v>
      </c>
      <c r="P13" s="106">
        <v>-0.169104094584014</v>
      </c>
      <c r="Q13" s="106">
        <v>0.119904478021295</v>
      </c>
      <c r="R13" s="106">
        <v>0.0727861650259979</v>
      </c>
      <c r="S13" s="106">
        <v>0.224292087416943</v>
      </c>
      <c r="T13" s="106">
        <v>-0.00854376505629904</v>
      </c>
      <c r="U13" s="106">
        <v>-0.0368381952377553</v>
      </c>
      <c r="V13" s="106">
        <v>-0.18729100277145</v>
      </c>
      <c r="W13" s="106">
        <v>0.185122596554404</v>
      </c>
      <c r="X13" s="106">
        <v>0.125884966998844</v>
      </c>
    </row>
    <row r="14" s="100" customFormat="1" ht="12" spans="1:24">
      <c r="A14" s="105" t="s">
        <v>396</v>
      </c>
      <c r="B14" s="106">
        <v>0.912352793963358</v>
      </c>
      <c r="C14" s="110">
        <v>0.814095393040806</v>
      </c>
      <c r="D14" s="111">
        <v>0.836928493459828</v>
      </c>
      <c r="E14" s="111">
        <v>0.840736702565197</v>
      </c>
      <c r="F14" s="111">
        <v>0.796280928263383</v>
      </c>
      <c r="G14" s="111">
        <v>0.833230562894211</v>
      </c>
      <c r="H14" s="111">
        <v>0.707232676014914</v>
      </c>
      <c r="I14" s="111">
        <v>0.8598595890027</v>
      </c>
      <c r="J14" s="111">
        <v>0.635520200840944</v>
      </c>
      <c r="K14" s="111">
        <v>0.693209586882615</v>
      </c>
      <c r="L14" s="111">
        <v>0.831597388547483</v>
      </c>
      <c r="M14" s="116">
        <v>1</v>
      </c>
      <c r="N14" s="106">
        <v>-0.38847682826673</v>
      </c>
      <c r="O14" s="106">
        <v>-0.127628878227776</v>
      </c>
      <c r="P14" s="106">
        <v>-0.154059594407554</v>
      </c>
      <c r="Q14" s="106">
        <v>0.0533161526686456</v>
      </c>
      <c r="R14" s="106">
        <v>0.130279942124903</v>
      </c>
      <c r="S14" s="106">
        <v>0.27157304666891</v>
      </c>
      <c r="T14" s="106">
        <v>0.00796942964753052</v>
      </c>
      <c r="U14" s="106">
        <v>-0.0435963120364569</v>
      </c>
      <c r="V14" s="106">
        <v>-0.216358568192175</v>
      </c>
      <c r="W14" s="106">
        <v>0.151267534803939</v>
      </c>
      <c r="X14" s="106">
        <v>0.058626916980385</v>
      </c>
    </row>
    <row r="15" s="100" customFormat="1" spans="1:24">
      <c r="A15" s="105" t="s">
        <v>397</v>
      </c>
      <c r="B15" s="106">
        <v>-0.444480267991644</v>
      </c>
      <c r="C15" s="106">
        <v>-0.481323577452586</v>
      </c>
      <c r="D15" s="106">
        <v>-0.64212020312761</v>
      </c>
      <c r="E15" s="106">
        <v>-0.649298048416422</v>
      </c>
      <c r="F15" s="106">
        <v>-0.589766326796858</v>
      </c>
      <c r="G15" s="106">
        <v>-0.467960983760317</v>
      </c>
      <c r="H15" s="106">
        <v>-0.544909804730775</v>
      </c>
      <c r="I15" s="106">
        <v>-0.24627218814525</v>
      </c>
      <c r="J15" s="106">
        <v>-0.582266244710435</v>
      </c>
      <c r="K15" s="106">
        <v>-0.560973535287417</v>
      </c>
      <c r="L15" s="106">
        <v>-0.528501042681374</v>
      </c>
      <c r="M15" s="106">
        <v>-0.38847682826673</v>
      </c>
      <c r="N15" s="107">
        <v>1</v>
      </c>
      <c r="O15" s="108">
        <v>0.242572694431649</v>
      </c>
      <c r="P15" s="108">
        <v>0.488055157420528</v>
      </c>
      <c r="Q15" s="108">
        <v>-0.391498730860663</v>
      </c>
      <c r="R15" s="108">
        <v>0.244518991671094</v>
      </c>
      <c r="S15" s="114">
        <v>0.304454808404903</v>
      </c>
      <c r="T15" s="106">
        <v>0.171297233857144</v>
      </c>
      <c r="U15" s="106">
        <v>0.180054058152242</v>
      </c>
      <c r="V15" s="106">
        <v>0.239954047417783</v>
      </c>
      <c r="W15" s="106">
        <v>-0.114746108019308</v>
      </c>
      <c r="X15" s="106">
        <v>-0.160001976904871</v>
      </c>
    </row>
    <row r="16" s="100" customFormat="1" spans="1:24">
      <c r="A16" s="105" t="s">
        <v>398</v>
      </c>
      <c r="B16" s="106">
        <v>-0.0196902768495095</v>
      </c>
      <c r="C16" s="106">
        <v>-0.0452016735746767</v>
      </c>
      <c r="D16" s="106">
        <v>-0.183312707783859</v>
      </c>
      <c r="E16" s="106">
        <v>-0.0884134143228132</v>
      </c>
      <c r="F16" s="106">
        <v>-0.107600015564288</v>
      </c>
      <c r="G16" s="106">
        <v>-0.0829334027117885</v>
      </c>
      <c r="H16" s="106">
        <v>-0.0306657142078555</v>
      </c>
      <c r="I16" s="106">
        <v>-0.00641231269364669</v>
      </c>
      <c r="J16" s="106">
        <v>-0.0918317598558191</v>
      </c>
      <c r="K16" s="106">
        <v>0.0611707042625217</v>
      </c>
      <c r="L16" s="106">
        <v>-0.0607906701259244</v>
      </c>
      <c r="M16" s="106">
        <v>-0.127628878227776</v>
      </c>
      <c r="N16" s="109">
        <v>0.242572694431649</v>
      </c>
      <c r="O16" s="106">
        <v>1</v>
      </c>
      <c r="P16" s="106">
        <v>-0.0117034420017937</v>
      </c>
      <c r="Q16" s="106">
        <v>-0.131450080031081</v>
      </c>
      <c r="R16" s="106">
        <v>-0.113851256771834</v>
      </c>
      <c r="S16" s="115">
        <v>0.339858095705536</v>
      </c>
      <c r="T16" s="106">
        <v>0.0422095234902791</v>
      </c>
      <c r="U16" s="106">
        <v>0.187701331655613</v>
      </c>
      <c r="V16" s="106">
        <v>0.177241593183367</v>
      </c>
      <c r="W16" s="106">
        <v>0.273300068011247</v>
      </c>
      <c r="X16" s="106">
        <v>0.276527353500678</v>
      </c>
    </row>
    <row r="17" s="100" customFormat="1" spans="1:24">
      <c r="A17" s="105" t="s">
        <v>399</v>
      </c>
      <c r="B17" s="106">
        <v>-0.164252515035382</v>
      </c>
      <c r="C17" s="106">
        <v>-0.178375768165538</v>
      </c>
      <c r="D17" s="106">
        <v>-0.45913756640751</v>
      </c>
      <c r="E17" s="106">
        <v>-0.445651044421372</v>
      </c>
      <c r="F17" s="106">
        <v>-0.509898704297052</v>
      </c>
      <c r="G17" s="106">
        <v>-0.369046389550383</v>
      </c>
      <c r="H17" s="106">
        <v>-0.569529103754013</v>
      </c>
      <c r="I17" s="106">
        <v>0.13709534872939</v>
      </c>
      <c r="J17" s="106">
        <v>-0.663256066991967</v>
      </c>
      <c r="K17" s="106">
        <v>-0.396878571188322</v>
      </c>
      <c r="L17" s="106">
        <v>-0.169104094584014</v>
      </c>
      <c r="M17" s="106">
        <v>-0.154059594407554</v>
      </c>
      <c r="N17" s="109">
        <v>0.488055157420528</v>
      </c>
      <c r="O17" s="106">
        <v>-0.0117034420017937</v>
      </c>
      <c r="P17" s="106">
        <v>1</v>
      </c>
      <c r="Q17" s="106">
        <v>-0.709418082377138</v>
      </c>
      <c r="R17" s="106">
        <v>0.73266312202966</v>
      </c>
      <c r="S17" s="115">
        <v>0.410383372708846</v>
      </c>
      <c r="T17" s="106">
        <v>0.227886290196373</v>
      </c>
      <c r="U17" s="106">
        <v>0.23906747205157</v>
      </c>
      <c r="V17" s="106">
        <v>0.20307537557528</v>
      </c>
      <c r="W17" s="106">
        <v>-0.0947843680799341</v>
      </c>
      <c r="X17" s="106">
        <v>-0.355645694265497</v>
      </c>
    </row>
    <row r="18" s="100" customFormat="1" spans="1:24">
      <c r="A18" s="105" t="s">
        <v>400</v>
      </c>
      <c r="B18" s="106">
        <v>0.0414357254649491</v>
      </c>
      <c r="C18" s="106">
        <v>0.00168551987149448</v>
      </c>
      <c r="D18" s="106">
        <v>0.368661275283927</v>
      </c>
      <c r="E18" s="106">
        <v>0.353618764262975</v>
      </c>
      <c r="F18" s="106">
        <v>0.43600930895274</v>
      </c>
      <c r="G18" s="106">
        <v>0.29240677924056</v>
      </c>
      <c r="H18" s="106">
        <v>0.526596202521291</v>
      </c>
      <c r="I18" s="106">
        <v>-0.243535658387758</v>
      </c>
      <c r="J18" s="106">
        <v>0.645043000270878</v>
      </c>
      <c r="K18" s="106">
        <v>0.276638212788116</v>
      </c>
      <c r="L18" s="106">
        <v>0.119904478021295</v>
      </c>
      <c r="M18" s="106">
        <v>0.0533161526686456</v>
      </c>
      <c r="N18" s="109">
        <v>-0.391498730860663</v>
      </c>
      <c r="O18" s="106">
        <v>-0.131450080031081</v>
      </c>
      <c r="P18" s="106">
        <v>-0.709418082377138</v>
      </c>
      <c r="Q18" s="106">
        <v>1</v>
      </c>
      <c r="R18" s="106">
        <v>-0.761163147559027</v>
      </c>
      <c r="S18" s="115">
        <v>-0.248227404840622</v>
      </c>
      <c r="T18" s="106">
        <v>-0.0854207144688111</v>
      </c>
      <c r="U18" s="106">
        <v>-0.221621408903177</v>
      </c>
      <c r="V18" s="106">
        <v>-0.229796425555947</v>
      </c>
      <c r="W18" s="106">
        <v>-0.0904305301402585</v>
      </c>
      <c r="X18" s="106">
        <v>0.201266773285383</v>
      </c>
    </row>
    <row r="19" s="100" customFormat="1" spans="1:24">
      <c r="A19" s="105" t="s">
        <v>401</v>
      </c>
      <c r="B19" s="106">
        <v>0.0928191694655962</v>
      </c>
      <c r="C19" s="106">
        <v>0.176473872361212</v>
      </c>
      <c r="D19" s="106">
        <v>-0.222513444193687</v>
      </c>
      <c r="E19" s="106">
        <v>-0.220832603711682</v>
      </c>
      <c r="F19" s="106">
        <v>-0.371415896192779</v>
      </c>
      <c r="G19" s="106">
        <v>-0.242984767929896</v>
      </c>
      <c r="H19" s="106">
        <v>-0.507106105398861</v>
      </c>
      <c r="I19" s="106">
        <v>0.429149109973185</v>
      </c>
      <c r="J19" s="106">
        <v>-0.569664744497565</v>
      </c>
      <c r="K19" s="106">
        <v>-0.161218473556588</v>
      </c>
      <c r="L19" s="106">
        <v>0.0727861650259979</v>
      </c>
      <c r="M19" s="106">
        <v>0.130279942124903</v>
      </c>
      <c r="N19" s="109">
        <v>0.244518991671094</v>
      </c>
      <c r="O19" s="106">
        <v>-0.113851256771834</v>
      </c>
      <c r="P19" s="106">
        <v>0.73266312202966</v>
      </c>
      <c r="Q19" s="106">
        <v>-0.761163147559027</v>
      </c>
      <c r="R19" s="106">
        <v>1</v>
      </c>
      <c r="S19" s="115">
        <v>0.377185013489008</v>
      </c>
      <c r="T19" s="106">
        <v>0.215594861492341</v>
      </c>
      <c r="U19" s="106">
        <v>0.0552995511296244</v>
      </c>
      <c r="V19" s="106">
        <v>0.111568839217176</v>
      </c>
      <c r="W19" s="106">
        <v>0.0177889370988412</v>
      </c>
      <c r="X19" s="106">
        <v>-0.248179163053714</v>
      </c>
    </row>
    <row r="20" s="100" customFormat="1" ht="12" spans="1:24">
      <c r="A20" s="105" t="s">
        <v>402</v>
      </c>
      <c r="B20" s="106">
        <v>0.334170938582251</v>
      </c>
      <c r="C20" s="106">
        <v>0.153098574933291</v>
      </c>
      <c r="D20" s="106">
        <v>0.0225618454855881</v>
      </c>
      <c r="E20" s="106">
        <v>0.103208264828321</v>
      </c>
      <c r="F20" s="106">
        <v>-0.0230282385159853</v>
      </c>
      <c r="G20" s="106">
        <v>0.108856208099559</v>
      </c>
      <c r="H20" s="106">
        <v>-0.0492664178371061</v>
      </c>
      <c r="I20" s="106">
        <v>0.480996694482762</v>
      </c>
      <c r="J20" s="106">
        <v>-0.0969297096028161</v>
      </c>
      <c r="K20" s="106">
        <v>0.113124922484024</v>
      </c>
      <c r="L20" s="106">
        <v>0.224292087416943</v>
      </c>
      <c r="M20" s="106">
        <v>0.27157304666891</v>
      </c>
      <c r="N20" s="110">
        <v>0.304454808404903</v>
      </c>
      <c r="O20" s="111">
        <v>0.339858095705536</v>
      </c>
      <c r="P20" s="111">
        <v>0.410383372708846</v>
      </c>
      <c r="Q20" s="111">
        <v>-0.248227404840622</v>
      </c>
      <c r="R20" s="111">
        <v>0.377185013489008</v>
      </c>
      <c r="S20" s="116">
        <v>1</v>
      </c>
      <c r="T20" s="106">
        <v>0.195454916707469</v>
      </c>
      <c r="U20" s="106">
        <v>0.078168250445623</v>
      </c>
      <c r="V20" s="106">
        <v>0.00630963544213829</v>
      </c>
      <c r="W20" s="106">
        <v>0.147736458468411</v>
      </c>
      <c r="X20" s="106">
        <v>-0.0730061892309209</v>
      </c>
    </row>
    <row r="21" s="100" customFormat="1" spans="1:24">
      <c r="A21" s="105" t="s">
        <v>403</v>
      </c>
      <c r="B21" s="106">
        <v>-0.0251981995767223</v>
      </c>
      <c r="C21" s="106">
        <v>-0.081411619727028</v>
      </c>
      <c r="D21" s="106">
        <v>-0.12896804698856</v>
      </c>
      <c r="E21" s="106">
        <v>-0.154195577828277</v>
      </c>
      <c r="F21" s="106">
        <v>-0.155785945475527</v>
      </c>
      <c r="G21" s="106">
        <v>-0.127670181236167</v>
      </c>
      <c r="H21" s="106">
        <v>-0.214583540444853</v>
      </c>
      <c r="I21" s="106">
        <v>0.134808308147592</v>
      </c>
      <c r="J21" s="106">
        <v>-0.191068154620872</v>
      </c>
      <c r="K21" s="106">
        <v>-0.101237191304419</v>
      </c>
      <c r="L21" s="106">
        <v>-0.00854376505629904</v>
      </c>
      <c r="M21" s="106">
        <v>0.00796942964753052</v>
      </c>
      <c r="N21" s="106">
        <v>0.171297233857144</v>
      </c>
      <c r="O21" s="106">
        <v>0.0422095234902791</v>
      </c>
      <c r="P21" s="106">
        <v>0.227886290196373</v>
      </c>
      <c r="Q21" s="106">
        <v>-0.0854207144688111</v>
      </c>
      <c r="R21" s="106">
        <v>0.215594861492341</v>
      </c>
      <c r="S21" s="106">
        <v>0.195454916707469</v>
      </c>
      <c r="T21" s="107">
        <v>1</v>
      </c>
      <c r="U21" s="108">
        <v>0.113120046415971</v>
      </c>
      <c r="V21" s="108">
        <v>0.0116757540301907</v>
      </c>
      <c r="W21" s="108">
        <v>0.0703740986091747</v>
      </c>
      <c r="X21" s="114">
        <v>-0.0874817387753378</v>
      </c>
    </row>
    <row r="22" s="100" customFormat="1" spans="1:24">
      <c r="A22" s="105" t="s">
        <v>404</v>
      </c>
      <c r="B22" s="106">
        <v>-0.0111928391052999</v>
      </c>
      <c r="C22" s="106">
        <v>0.00567323168645117</v>
      </c>
      <c r="D22" s="106">
        <v>-0.0362936594987269</v>
      </c>
      <c r="E22" s="106">
        <v>-0.0602138154321607</v>
      </c>
      <c r="F22" s="106">
        <v>-0.0496455207452367</v>
      </c>
      <c r="G22" s="106">
        <v>0.051347292267238</v>
      </c>
      <c r="H22" s="106">
        <v>-0.0779292330869658</v>
      </c>
      <c r="I22" s="106">
        <v>0.0128296907666627</v>
      </c>
      <c r="J22" s="106">
        <v>-0.102405455266721</v>
      </c>
      <c r="K22" s="106">
        <v>-0.158009910079403</v>
      </c>
      <c r="L22" s="106">
        <v>-0.0368381952377553</v>
      </c>
      <c r="M22" s="106">
        <v>-0.0435963120364569</v>
      </c>
      <c r="N22" s="106">
        <v>0.180054058152242</v>
      </c>
      <c r="O22" s="106">
        <v>0.187701331655613</v>
      </c>
      <c r="P22" s="106">
        <v>0.23906747205157</v>
      </c>
      <c r="Q22" s="106">
        <v>-0.221621408903177</v>
      </c>
      <c r="R22" s="106">
        <v>0.0552995511296244</v>
      </c>
      <c r="S22" s="106">
        <v>0.078168250445623</v>
      </c>
      <c r="T22" s="109">
        <v>0.113120046415971</v>
      </c>
      <c r="U22" s="106">
        <v>1</v>
      </c>
      <c r="V22" s="106">
        <v>0.636994883391424</v>
      </c>
      <c r="W22" s="106">
        <v>0.139500396328261</v>
      </c>
      <c r="X22" s="115">
        <v>0.110077956389822</v>
      </c>
    </row>
    <row r="23" s="100" customFormat="1" spans="1:24">
      <c r="A23" s="105" t="s">
        <v>405</v>
      </c>
      <c r="B23" s="106">
        <v>-0.159288005944318</v>
      </c>
      <c r="C23" s="106">
        <v>-0.118340450300086</v>
      </c>
      <c r="D23" s="106">
        <v>-0.247336307005139</v>
      </c>
      <c r="E23" s="106">
        <v>-0.226199600827735</v>
      </c>
      <c r="F23" s="106">
        <v>-0.271117523523899</v>
      </c>
      <c r="G23" s="106">
        <v>-0.138730850107219</v>
      </c>
      <c r="H23" s="106">
        <v>-0.276786299513909</v>
      </c>
      <c r="I23" s="106">
        <v>-0.0901281620039389</v>
      </c>
      <c r="J23" s="106">
        <v>-0.267221442195874</v>
      </c>
      <c r="K23" s="106">
        <v>-0.213189752220463</v>
      </c>
      <c r="L23" s="106">
        <v>-0.18729100277145</v>
      </c>
      <c r="M23" s="106">
        <v>-0.216358568192175</v>
      </c>
      <c r="N23" s="106">
        <v>0.239954047417783</v>
      </c>
      <c r="O23" s="106">
        <v>0.177241593183367</v>
      </c>
      <c r="P23" s="106">
        <v>0.20307537557528</v>
      </c>
      <c r="Q23" s="106">
        <v>-0.229796425555947</v>
      </c>
      <c r="R23" s="106">
        <v>0.111568839217176</v>
      </c>
      <c r="S23" s="106">
        <v>0.00630963544213829</v>
      </c>
      <c r="T23" s="109">
        <v>0.0116757540301907</v>
      </c>
      <c r="U23" s="106">
        <v>0.636994883391424</v>
      </c>
      <c r="V23" s="106">
        <v>1</v>
      </c>
      <c r="W23" s="106">
        <v>0.102073144602921</v>
      </c>
      <c r="X23" s="115">
        <v>0.0702485033014607</v>
      </c>
    </row>
    <row r="24" s="100" customFormat="1" spans="1:24">
      <c r="A24" s="105" t="s">
        <v>406</v>
      </c>
      <c r="B24" s="106">
        <v>0.288682654111333</v>
      </c>
      <c r="C24" s="106">
        <v>0.346446132659963</v>
      </c>
      <c r="D24" s="106">
        <v>0.215872209000244</v>
      </c>
      <c r="E24" s="106">
        <v>0.221649037212806</v>
      </c>
      <c r="F24" s="106">
        <v>0.17146306592751</v>
      </c>
      <c r="G24" s="106">
        <v>0.236268789437478</v>
      </c>
      <c r="H24" s="106">
        <v>0.174758656386601</v>
      </c>
      <c r="I24" s="106">
        <v>0.225999347976917</v>
      </c>
      <c r="J24" s="106">
        <v>0.0595211533269573</v>
      </c>
      <c r="K24" s="106">
        <v>0.30531036698341</v>
      </c>
      <c r="L24" s="106">
        <v>0.185122596554404</v>
      </c>
      <c r="M24" s="106">
        <v>0.151267534803939</v>
      </c>
      <c r="N24" s="106">
        <v>-0.114746108019308</v>
      </c>
      <c r="O24" s="106">
        <v>0.273300068011247</v>
      </c>
      <c r="P24" s="106">
        <v>-0.0947843680799341</v>
      </c>
      <c r="Q24" s="106">
        <v>-0.0904305301402585</v>
      </c>
      <c r="R24" s="106">
        <v>0.0177889370988412</v>
      </c>
      <c r="S24" s="106">
        <v>0.147736458468411</v>
      </c>
      <c r="T24" s="109">
        <v>0.0703740986091747</v>
      </c>
      <c r="U24" s="106">
        <v>0.139500396328261</v>
      </c>
      <c r="V24" s="106">
        <v>0.102073144602921</v>
      </c>
      <c r="W24" s="106">
        <v>1</v>
      </c>
      <c r="X24" s="115">
        <v>0.306640086498839</v>
      </c>
    </row>
    <row r="25" s="100" customFormat="1" spans="1:24">
      <c r="A25" s="112" t="s">
        <v>407</v>
      </c>
      <c r="B25" s="113">
        <v>0.0552086862462772</v>
      </c>
      <c r="C25" s="113">
        <v>0.212675023156751</v>
      </c>
      <c r="D25" s="113">
        <v>0.183183762535987</v>
      </c>
      <c r="E25" s="113">
        <v>0.158591524372179</v>
      </c>
      <c r="F25" s="113">
        <v>0.150894445144219</v>
      </c>
      <c r="G25" s="113">
        <v>0.181298889473929</v>
      </c>
      <c r="H25" s="113">
        <v>0.194799231943293</v>
      </c>
      <c r="I25" s="113">
        <v>-0.0886211077321906</v>
      </c>
      <c r="J25" s="113">
        <v>0.150832633022609</v>
      </c>
      <c r="K25" s="113">
        <v>0.265704228142483</v>
      </c>
      <c r="L25" s="113">
        <v>0.125884966998844</v>
      </c>
      <c r="M25" s="113">
        <v>0.058626916980385</v>
      </c>
      <c r="N25" s="113">
        <v>-0.160001976904871</v>
      </c>
      <c r="O25" s="113">
        <v>0.276527353500678</v>
      </c>
      <c r="P25" s="113">
        <v>-0.355645694265497</v>
      </c>
      <c r="Q25" s="113">
        <v>0.201266773285383</v>
      </c>
      <c r="R25" s="113">
        <v>-0.248179163053714</v>
      </c>
      <c r="S25" s="113">
        <v>-0.0730061892309209</v>
      </c>
      <c r="T25" s="117">
        <v>-0.0874817387753378</v>
      </c>
      <c r="U25" s="113">
        <v>0.110077956389822</v>
      </c>
      <c r="V25" s="113">
        <v>0.0702485033014607</v>
      </c>
      <c r="W25" s="113">
        <v>0.306640086498839</v>
      </c>
      <c r="X25" s="118">
        <v>1</v>
      </c>
    </row>
    <row r="27" s="100" customFormat="1" spans="1:1">
      <c r="A27" s="101" t="s">
        <v>408</v>
      </c>
    </row>
    <row r="28" s="100" customFormat="1" spans="1:24">
      <c r="A28" s="102"/>
      <c r="B28" s="102" t="s">
        <v>385</v>
      </c>
      <c r="C28" s="102" t="s">
        <v>386</v>
      </c>
      <c r="D28" s="102" t="s">
        <v>387</v>
      </c>
      <c r="E28" s="102" t="s">
        <v>388</v>
      </c>
      <c r="F28" s="102" t="s">
        <v>389</v>
      </c>
      <c r="G28" s="102" t="s">
        <v>390</v>
      </c>
      <c r="H28" s="102" t="s">
        <v>391</v>
      </c>
      <c r="I28" s="102" t="s">
        <v>392</v>
      </c>
      <c r="J28" s="102" t="s">
        <v>393</v>
      </c>
      <c r="K28" s="102" t="s">
        <v>394</v>
      </c>
      <c r="L28" s="102" t="s">
        <v>395</v>
      </c>
      <c r="M28" s="102" t="s">
        <v>396</v>
      </c>
      <c r="N28" s="102" t="s">
        <v>397</v>
      </c>
      <c r="O28" s="102" t="s">
        <v>398</v>
      </c>
      <c r="P28" s="102" t="s">
        <v>399</v>
      </c>
      <c r="Q28" s="102" t="s">
        <v>400</v>
      </c>
      <c r="R28" s="102" t="s">
        <v>401</v>
      </c>
      <c r="S28" s="102" t="s">
        <v>402</v>
      </c>
      <c r="T28" s="102" t="s">
        <v>403</v>
      </c>
      <c r="U28" s="102" t="s">
        <v>404</v>
      </c>
      <c r="V28" s="102" t="s">
        <v>405</v>
      </c>
      <c r="W28" s="102" t="s">
        <v>406</v>
      </c>
      <c r="X28" s="102" t="s">
        <v>407</v>
      </c>
    </row>
    <row r="29" s="100" customFormat="1" ht="12" spans="1:24">
      <c r="A29" s="103" t="s">
        <v>385</v>
      </c>
      <c r="B29" s="104">
        <v>1</v>
      </c>
      <c r="C29" s="104">
        <v>1.82337342960243e-15</v>
      </c>
      <c r="D29" s="104">
        <v>1.51358947852831e-15</v>
      </c>
      <c r="E29" s="104">
        <v>1.44391340519285e-15</v>
      </c>
      <c r="F29" s="104">
        <v>1.35983346867058e-15</v>
      </c>
      <c r="G29" s="104">
        <v>1.75614942627713e-15</v>
      </c>
      <c r="H29" s="104">
        <v>1.13790925974604e-15</v>
      </c>
      <c r="I29" s="104">
        <v>1.62244515221391e-15</v>
      </c>
      <c r="J29" s="104">
        <v>9.03510744014678e-16</v>
      </c>
      <c r="K29" s="104">
        <v>3.48414844956808e-16</v>
      </c>
      <c r="L29" s="104">
        <v>1.46317343131462e-15</v>
      </c>
      <c r="M29" s="104">
        <v>1.3136861592926e-15</v>
      </c>
      <c r="N29" s="104">
        <v>-1.03644089588992e-15</v>
      </c>
      <c r="O29" s="104">
        <v>-2.08985176158615e-16</v>
      </c>
      <c r="P29" s="104">
        <v>-6.29233973082727e-15</v>
      </c>
      <c r="Q29" s="104">
        <v>4.59989276962031e-15</v>
      </c>
      <c r="R29" s="104">
        <v>-1.27348045118436e-14</v>
      </c>
      <c r="S29" s="104">
        <v>-3.80846274355362e-16</v>
      </c>
      <c r="T29" s="104">
        <v>-1.1647138699223e-14</v>
      </c>
      <c r="U29" s="104">
        <v>6.32271612602988e-15</v>
      </c>
      <c r="V29" s="104">
        <v>1.50957791985554e-15</v>
      </c>
      <c r="W29" s="104">
        <v>-5.10372023352809e-16</v>
      </c>
      <c r="X29" s="104">
        <v>3.51535560443373e-16</v>
      </c>
    </row>
    <row r="30" s="100" customFormat="1" spans="1:24">
      <c r="A30" s="105" t="s">
        <v>386</v>
      </c>
      <c r="B30" s="106">
        <v>1.82337342960243e-15</v>
      </c>
      <c r="C30" s="107">
        <v>1</v>
      </c>
      <c r="D30" s="108">
        <v>0.298032144508109</v>
      </c>
      <c r="E30" s="108">
        <v>0.103815231567892</v>
      </c>
      <c r="F30" s="108">
        <v>-0.0377240368846678</v>
      </c>
      <c r="G30" s="108">
        <v>0.154033775197065</v>
      </c>
      <c r="H30" s="108">
        <v>-0.0960617497590265</v>
      </c>
      <c r="I30" s="108">
        <v>-0.0494914645061146</v>
      </c>
      <c r="J30" s="108">
        <v>-0.125540300013811</v>
      </c>
      <c r="K30" s="108">
        <v>-0.0668275311625061</v>
      </c>
      <c r="L30" s="108">
        <v>0.287725534046046</v>
      </c>
      <c r="M30" s="114">
        <v>0.0776782299086256</v>
      </c>
      <c r="N30" s="106">
        <v>-1.24156205206289e-15</v>
      </c>
      <c r="O30" s="106">
        <v>-8.37321167211901e-16</v>
      </c>
      <c r="P30" s="106">
        <v>9.68826719308754e-17</v>
      </c>
      <c r="Q30" s="106">
        <v>1.51778008209777e-16</v>
      </c>
      <c r="R30" s="106">
        <v>2.9534159793744e-16</v>
      </c>
      <c r="S30" s="106">
        <v>-8.58247174018247e-16</v>
      </c>
      <c r="T30" s="106">
        <v>5.54068151047878e-16</v>
      </c>
      <c r="U30" s="106">
        <v>9.16396453519177e-18</v>
      </c>
      <c r="V30" s="106">
        <v>-6.88803241087023e-16</v>
      </c>
      <c r="W30" s="106">
        <v>-2.5637555064142e-16</v>
      </c>
      <c r="X30" s="106">
        <v>-6.2571930300533e-16</v>
      </c>
    </row>
    <row r="31" s="100" customFormat="1" spans="1:24">
      <c r="A31" s="105" t="s">
        <v>387</v>
      </c>
      <c r="B31" s="106">
        <v>1.51358947852831e-15</v>
      </c>
      <c r="C31" s="109">
        <v>0.298032144508109</v>
      </c>
      <c r="D31" s="106">
        <v>1</v>
      </c>
      <c r="E31" s="106">
        <v>0.760662526752229</v>
      </c>
      <c r="F31" s="106">
        <v>0.742561193063953</v>
      </c>
      <c r="G31" s="106">
        <v>0.655258843573024</v>
      </c>
      <c r="H31" s="106">
        <v>0.673456147642589</v>
      </c>
      <c r="I31" s="106">
        <v>-0.609308618234526</v>
      </c>
      <c r="J31" s="106">
        <v>0.708704620746009</v>
      </c>
      <c r="K31" s="106">
        <v>0.145717562794483</v>
      </c>
      <c r="L31" s="106">
        <v>0.244835676314782</v>
      </c>
      <c r="M31" s="115">
        <v>0.218350820456722</v>
      </c>
      <c r="N31" s="106">
        <v>-1.92779104269768e-16</v>
      </c>
      <c r="O31" s="106">
        <v>4.4053334657724e-16</v>
      </c>
      <c r="P31" s="106">
        <v>-3.95790433216648e-16</v>
      </c>
      <c r="Q31" s="106">
        <v>4.06008908869223e-16</v>
      </c>
      <c r="R31" s="106">
        <v>-2.11491227606421e-16</v>
      </c>
      <c r="S31" s="106">
        <v>2.62188023840392e-16</v>
      </c>
      <c r="T31" s="106">
        <v>4.22835271082328e-16</v>
      </c>
      <c r="U31" s="106">
        <v>-3.45647972886943e-15</v>
      </c>
      <c r="V31" s="106">
        <v>-2.17557443253018e-16</v>
      </c>
      <c r="W31" s="106">
        <v>3.24785470977359e-15</v>
      </c>
      <c r="X31" s="106">
        <v>3.272048708183e-15</v>
      </c>
    </row>
    <row r="32" s="100" customFormat="1" spans="1:24">
      <c r="A32" s="105" t="s">
        <v>388</v>
      </c>
      <c r="B32" s="106">
        <v>1.44391340519285e-15</v>
      </c>
      <c r="C32" s="109">
        <v>0.103815231567892</v>
      </c>
      <c r="D32" s="106">
        <v>0.760662526752229</v>
      </c>
      <c r="E32" s="106">
        <v>1</v>
      </c>
      <c r="F32" s="106">
        <v>0.810798254009098</v>
      </c>
      <c r="G32" s="106">
        <v>0.587950905040319</v>
      </c>
      <c r="H32" s="106">
        <v>0.812255758115917</v>
      </c>
      <c r="I32" s="106">
        <v>-0.785367527675783</v>
      </c>
      <c r="J32" s="106">
        <v>0.840801924386476</v>
      </c>
      <c r="K32" s="106">
        <v>0.387584347969337</v>
      </c>
      <c r="L32" s="106">
        <v>0.388665012591505</v>
      </c>
      <c r="M32" s="115">
        <v>0.0646443747875256</v>
      </c>
      <c r="N32" s="106">
        <v>6.34045409946853e-16</v>
      </c>
      <c r="O32" s="106">
        <v>7.51614138370129e-16</v>
      </c>
      <c r="P32" s="106">
        <v>-3.05107769470788e-16</v>
      </c>
      <c r="Q32" s="106">
        <v>4.70080779231172e-16</v>
      </c>
      <c r="R32" s="106">
        <v>7.14937919979334e-17</v>
      </c>
      <c r="S32" s="106">
        <v>5.76105558091195e-16</v>
      </c>
      <c r="T32" s="106">
        <v>5.55245119095434e-16</v>
      </c>
      <c r="U32" s="106">
        <v>-4.02138133507517e-15</v>
      </c>
      <c r="V32" s="106">
        <v>9.22689029189794e-17</v>
      </c>
      <c r="W32" s="106">
        <v>4.02783214883278e-15</v>
      </c>
      <c r="X32" s="106">
        <v>3.76008743910554e-15</v>
      </c>
    </row>
    <row r="33" s="100" customFormat="1" spans="1:24">
      <c r="A33" s="105" t="s">
        <v>389</v>
      </c>
      <c r="B33" s="106">
        <v>1.35983346867058e-15</v>
      </c>
      <c r="C33" s="109">
        <v>-0.0377240368846678</v>
      </c>
      <c r="D33" s="106">
        <v>0.742561193063953</v>
      </c>
      <c r="E33" s="106">
        <v>0.810798254009098</v>
      </c>
      <c r="F33" s="106">
        <v>1</v>
      </c>
      <c r="G33" s="106">
        <v>0.726845706197901</v>
      </c>
      <c r="H33" s="106">
        <v>0.898550287441916</v>
      </c>
      <c r="I33" s="106">
        <v>-0.765282446848259</v>
      </c>
      <c r="J33" s="106">
        <v>0.899116716717159</v>
      </c>
      <c r="K33" s="106">
        <v>0.402348680071447</v>
      </c>
      <c r="L33" s="106">
        <v>0.141561669681312</v>
      </c>
      <c r="M33" s="115">
        <v>0.137905988377599</v>
      </c>
      <c r="N33" s="106">
        <v>6.96447647632346e-16</v>
      </c>
      <c r="O33" s="106">
        <v>9.15246126700598e-16</v>
      </c>
      <c r="P33" s="106">
        <v>-4.04021374205911e-16</v>
      </c>
      <c r="Q33" s="106">
        <v>5.29365047127387e-16</v>
      </c>
      <c r="R33" s="106">
        <v>-6.22853887205632e-16</v>
      </c>
      <c r="S33" s="106">
        <v>7.08752731846548e-16</v>
      </c>
      <c r="T33" s="106">
        <v>4.07603122007782e-16</v>
      </c>
      <c r="U33" s="106">
        <v>-4.31783808094032e-15</v>
      </c>
      <c r="V33" s="106">
        <v>-1.33973954173556e-16</v>
      </c>
      <c r="W33" s="106">
        <v>3.99327363395351e-15</v>
      </c>
      <c r="X33" s="106">
        <v>4.04073638635554e-15</v>
      </c>
    </row>
    <row r="34" s="100" customFormat="1" spans="1:24">
      <c r="A34" s="105" t="s">
        <v>390</v>
      </c>
      <c r="B34" s="106">
        <v>1.75614942627713e-15</v>
      </c>
      <c r="C34" s="109">
        <v>0.154033775197065</v>
      </c>
      <c r="D34" s="106">
        <v>0.655258843573024</v>
      </c>
      <c r="E34" s="106">
        <v>0.587950905040319</v>
      </c>
      <c r="F34" s="106">
        <v>0.726845706197901</v>
      </c>
      <c r="G34" s="106">
        <v>1</v>
      </c>
      <c r="H34" s="106">
        <v>0.716293734107142</v>
      </c>
      <c r="I34" s="106">
        <v>-0.66732711923714</v>
      </c>
      <c r="J34" s="106">
        <v>0.589423061844648</v>
      </c>
      <c r="K34" s="106">
        <v>0.0909793595370579</v>
      </c>
      <c r="L34" s="106">
        <v>0.147436781511032</v>
      </c>
      <c r="M34" s="115">
        <v>0.140735597551531</v>
      </c>
      <c r="N34" s="106">
        <v>6.0204817477122e-16</v>
      </c>
      <c r="O34" s="106">
        <v>8.36007060737599e-16</v>
      </c>
      <c r="P34" s="106">
        <v>-2.89401344954153e-16</v>
      </c>
      <c r="Q34" s="106">
        <v>-7.21072255992262e-17</v>
      </c>
      <c r="R34" s="106">
        <v>-1.70940579828526e-16</v>
      </c>
      <c r="S34" s="106">
        <v>3.53768840085187e-16</v>
      </c>
      <c r="T34" s="106">
        <v>3.82736183203072e-16</v>
      </c>
      <c r="U34" s="106">
        <v>-3.39319491836543e-15</v>
      </c>
      <c r="V34" s="106">
        <v>-3.94285380754054e-16</v>
      </c>
      <c r="W34" s="106">
        <v>2.84729340778775e-15</v>
      </c>
      <c r="X34" s="106">
        <v>2.76251109716378e-15</v>
      </c>
    </row>
    <row r="35" s="100" customFormat="1" spans="1:24">
      <c r="A35" s="105" t="s">
        <v>391</v>
      </c>
      <c r="B35" s="106">
        <v>1.13790925974604e-15</v>
      </c>
      <c r="C35" s="109">
        <v>-0.0960617497590265</v>
      </c>
      <c r="D35" s="106">
        <v>0.673456147642589</v>
      </c>
      <c r="E35" s="106">
        <v>0.812255758115917</v>
      </c>
      <c r="F35" s="106">
        <v>0.898550287441916</v>
      </c>
      <c r="G35" s="106">
        <v>0.716293734107142</v>
      </c>
      <c r="H35" s="106">
        <v>1</v>
      </c>
      <c r="I35" s="106">
        <v>-0.798364919625922</v>
      </c>
      <c r="J35" s="106">
        <v>0.885640065763635</v>
      </c>
      <c r="K35" s="106">
        <v>0.399319094930554</v>
      </c>
      <c r="L35" s="106">
        <v>0.230508914636625</v>
      </c>
      <c r="M35" s="115">
        <v>0.101634313136687</v>
      </c>
      <c r="N35" s="106">
        <v>1.07840237221889e-15</v>
      </c>
      <c r="O35" s="106">
        <v>1.18486454921989e-15</v>
      </c>
      <c r="P35" s="106">
        <v>-4.31152290169059e-16</v>
      </c>
      <c r="Q35" s="106">
        <v>4.52619463894967e-16</v>
      </c>
      <c r="R35" s="106">
        <v>-5.95328492755318e-16</v>
      </c>
      <c r="S35" s="106">
        <v>7.64582032609781e-16</v>
      </c>
      <c r="T35" s="106">
        <v>3.16976829368123e-16</v>
      </c>
      <c r="U35" s="106">
        <v>-4.25866654405872e-15</v>
      </c>
      <c r="V35" s="106">
        <v>5.1084585898082e-17</v>
      </c>
      <c r="W35" s="106">
        <v>4.27783427206513e-15</v>
      </c>
      <c r="X35" s="106">
        <v>4.23501510026268e-15</v>
      </c>
    </row>
    <row r="36" s="100" customFormat="1" spans="1:24">
      <c r="A36" s="105" t="s">
        <v>392</v>
      </c>
      <c r="B36" s="106">
        <v>1.62244515221391e-15</v>
      </c>
      <c r="C36" s="109">
        <v>-0.0494914645061146</v>
      </c>
      <c r="D36" s="106">
        <v>-0.609308618234526</v>
      </c>
      <c r="E36" s="106">
        <v>-0.785367527675783</v>
      </c>
      <c r="F36" s="106">
        <v>-0.765282446848259</v>
      </c>
      <c r="G36" s="106">
        <v>-0.66732711923714</v>
      </c>
      <c r="H36" s="106">
        <v>-0.798364919625922</v>
      </c>
      <c r="I36" s="106">
        <v>1</v>
      </c>
      <c r="J36" s="106">
        <v>-0.717341710069166</v>
      </c>
      <c r="K36" s="106">
        <v>-0.437362823149527</v>
      </c>
      <c r="L36" s="106">
        <v>-0.244671147023493</v>
      </c>
      <c r="M36" s="115">
        <v>0.167909835997626</v>
      </c>
      <c r="N36" s="106">
        <v>-1.26802882281097e-15</v>
      </c>
      <c r="O36" s="106">
        <v>-8.86046243458634e-16</v>
      </c>
      <c r="P36" s="106">
        <v>1.81660075941543e-16</v>
      </c>
      <c r="Q36" s="106">
        <v>-2.54935293946422e-16</v>
      </c>
      <c r="R36" s="106">
        <v>1.69032948620763e-16</v>
      </c>
      <c r="S36" s="106">
        <v>-5.72424383042706e-16</v>
      </c>
      <c r="T36" s="106">
        <v>-8.8432387332737e-16</v>
      </c>
      <c r="U36" s="106">
        <v>3.78639188432444e-15</v>
      </c>
      <c r="V36" s="106">
        <v>7.05562134863735e-17</v>
      </c>
      <c r="W36" s="106">
        <v>-3.51609750243891e-15</v>
      </c>
      <c r="X36" s="106">
        <v>-3.37914108882491e-15</v>
      </c>
    </row>
    <row r="37" s="100" customFormat="1" spans="1:24">
      <c r="A37" s="105" t="s">
        <v>393</v>
      </c>
      <c r="B37" s="106">
        <v>9.03510744014678e-16</v>
      </c>
      <c r="C37" s="109">
        <v>-0.125540300013811</v>
      </c>
      <c r="D37" s="106">
        <v>0.708704620746009</v>
      </c>
      <c r="E37" s="106">
        <v>0.840801924386476</v>
      </c>
      <c r="F37" s="106">
        <v>0.899116716717159</v>
      </c>
      <c r="G37" s="106">
        <v>0.589423061844648</v>
      </c>
      <c r="H37" s="106">
        <v>0.885640065763635</v>
      </c>
      <c r="I37" s="106">
        <v>-0.717341710069166</v>
      </c>
      <c r="J37" s="106">
        <v>1</v>
      </c>
      <c r="K37" s="106">
        <v>0.396011692302613</v>
      </c>
      <c r="L37" s="106">
        <v>0.131852415690202</v>
      </c>
      <c r="M37" s="115">
        <v>0.0631880503790138</v>
      </c>
      <c r="N37" s="106">
        <v>5.32774321372571e-16</v>
      </c>
      <c r="O37" s="106">
        <v>8.82155983182405e-16</v>
      </c>
      <c r="P37" s="106">
        <v>-3.7176446052273e-16</v>
      </c>
      <c r="Q37" s="106">
        <v>5.42209223363288e-16</v>
      </c>
      <c r="R37" s="106">
        <v>-4.5105675261511e-16</v>
      </c>
      <c r="S37" s="106">
        <v>8.74722712621422e-16</v>
      </c>
      <c r="T37" s="106">
        <v>2.05282678299771e-16</v>
      </c>
      <c r="U37" s="106">
        <v>-4.13956939067572e-15</v>
      </c>
      <c r="V37" s="106">
        <v>2.26046673321489e-16</v>
      </c>
      <c r="W37" s="106">
        <v>4.42553860846275e-15</v>
      </c>
      <c r="X37" s="106">
        <v>4.30168479511463e-15</v>
      </c>
    </row>
    <row r="38" s="100" customFormat="1" spans="1:24">
      <c r="A38" s="105" t="s">
        <v>394</v>
      </c>
      <c r="B38" s="106">
        <v>3.48414844956808e-16</v>
      </c>
      <c r="C38" s="109">
        <v>-0.0668275311625061</v>
      </c>
      <c r="D38" s="106">
        <v>0.145717562794483</v>
      </c>
      <c r="E38" s="106">
        <v>0.387584347969337</v>
      </c>
      <c r="F38" s="106">
        <v>0.402348680071447</v>
      </c>
      <c r="G38" s="106">
        <v>0.0909793595370579</v>
      </c>
      <c r="H38" s="106">
        <v>0.399319094930554</v>
      </c>
      <c r="I38" s="106">
        <v>-0.437362823149527</v>
      </c>
      <c r="J38" s="106">
        <v>0.396011692302613</v>
      </c>
      <c r="K38" s="106">
        <v>1</v>
      </c>
      <c r="L38" s="106">
        <v>0.0832830130783455</v>
      </c>
      <c r="M38" s="115">
        <v>-0.0945849436678995</v>
      </c>
      <c r="N38" s="106">
        <v>6.90976162823738e-16</v>
      </c>
      <c r="O38" s="106">
        <v>4.07682505707072e-16</v>
      </c>
      <c r="P38" s="106">
        <v>-4.32780576010601e-16</v>
      </c>
      <c r="Q38" s="106">
        <v>5.93406547320182e-16</v>
      </c>
      <c r="R38" s="106">
        <v>-8.25026051126066e-16</v>
      </c>
      <c r="S38" s="106">
        <v>3.1091959230969e-16</v>
      </c>
      <c r="T38" s="106">
        <v>5.17001118615136e-16</v>
      </c>
      <c r="U38" s="106">
        <v>-1.98428962712465e-15</v>
      </c>
      <c r="V38" s="106">
        <v>1.61647712907751e-16</v>
      </c>
      <c r="W38" s="106">
        <v>2.0260757586594e-15</v>
      </c>
      <c r="X38" s="106">
        <v>2.40858530530438e-15</v>
      </c>
    </row>
    <row r="39" s="100" customFormat="1" spans="1:24">
      <c r="A39" s="105" t="s">
        <v>395</v>
      </c>
      <c r="B39" s="106">
        <v>1.46317343131462e-15</v>
      </c>
      <c r="C39" s="109">
        <v>0.287725534046046</v>
      </c>
      <c r="D39" s="106">
        <v>0.244835676314782</v>
      </c>
      <c r="E39" s="106">
        <v>0.388665012591505</v>
      </c>
      <c r="F39" s="106">
        <v>0.141561669681312</v>
      </c>
      <c r="G39" s="106">
        <v>0.147436781511032</v>
      </c>
      <c r="H39" s="106">
        <v>0.230508914636625</v>
      </c>
      <c r="I39" s="106">
        <v>-0.244671147023493</v>
      </c>
      <c r="J39" s="106">
        <v>0.131852415690202</v>
      </c>
      <c r="K39" s="106">
        <v>0.0832830130783455</v>
      </c>
      <c r="L39" s="106">
        <v>1</v>
      </c>
      <c r="M39" s="115">
        <v>0.0506437994311371</v>
      </c>
      <c r="N39" s="106">
        <v>3.97453265879817e-16</v>
      </c>
      <c r="O39" s="106">
        <v>2.85466707813901e-16</v>
      </c>
      <c r="P39" s="106">
        <v>-1.81236966975266e-16</v>
      </c>
      <c r="Q39" s="106">
        <v>1.95207590446593e-16</v>
      </c>
      <c r="R39" s="106">
        <v>4.83966730196641e-16</v>
      </c>
      <c r="S39" s="106">
        <v>-1.35108222857668e-16</v>
      </c>
      <c r="T39" s="106">
        <v>4.15780032914454e-16</v>
      </c>
      <c r="U39" s="106">
        <v>-8.44559164081987e-16</v>
      </c>
      <c r="V39" s="106">
        <v>1.24685753640119e-16</v>
      </c>
      <c r="W39" s="106">
        <v>1.31181591676421e-15</v>
      </c>
      <c r="X39" s="106">
        <v>1.02546150153191e-15</v>
      </c>
    </row>
    <row r="40" s="100" customFormat="1" ht="12" spans="1:24">
      <c r="A40" s="105" t="s">
        <v>396</v>
      </c>
      <c r="B40" s="106">
        <v>1.3136861592926e-15</v>
      </c>
      <c r="C40" s="110">
        <v>0.0776782299086256</v>
      </c>
      <c r="D40" s="111">
        <v>0.218350820456722</v>
      </c>
      <c r="E40" s="111">
        <v>0.0646443747875256</v>
      </c>
      <c r="F40" s="111">
        <v>0.137905988377599</v>
      </c>
      <c r="G40" s="111">
        <v>0.140735597551531</v>
      </c>
      <c r="H40" s="111">
        <v>0.101634313136687</v>
      </c>
      <c r="I40" s="111">
        <v>0.167909835997626</v>
      </c>
      <c r="J40" s="111">
        <v>0.0631880503790138</v>
      </c>
      <c r="K40" s="111">
        <v>-0.0945849436678995</v>
      </c>
      <c r="L40" s="111">
        <v>0.0506437994311371</v>
      </c>
      <c r="M40" s="116">
        <v>1</v>
      </c>
      <c r="N40" s="106">
        <v>-6.06981449423473e-16</v>
      </c>
      <c r="O40" s="106">
        <v>4.14355815485641e-16</v>
      </c>
      <c r="P40" s="106">
        <v>-1.017482974421e-16</v>
      </c>
      <c r="Q40" s="106">
        <v>-9.87734827500869e-17</v>
      </c>
      <c r="R40" s="106">
        <v>-1.60826668093285e-16</v>
      </c>
      <c r="S40" s="106">
        <v>-3.74895555494444e-16</v>
      </c>
      <c r="T40" s="106">
        <v>-2.89086065413459e-16</v>
      </c>
      <c r="U40" s="106">
        <v>-5.34688892970344e-16</v>
      </c>
      <c r="V40" s="106">
        <v>-3.78342990993201e-16</v>
      </c>
      <c r="W40" s="106">
        <v>2.31599926794035e-16</v>
      </c>
      <c r="X40" s="106">
        <v>5.1750447835263e-16</v>
      </c>
    </row>
    <row r="41" s="100" customFormat="1" spans="1:24">
      <c r="A41" s="105" t="s">
        <v>397</v>
      </c>
      <c r="B41" s="106">
        <v>-1.03644089588992e-15</v>
      </c>
      <c r="C41" s="106">
        <v>-1.24156205206289e-15</v>
      </c>
      <c r="D41" s="106">
        <v>-1.92779104269768e-16</v>
      </c>
      <c r="E41" s="106">
        <v>6.34045409946853e-16</v>
      </c>
      <c r="F41" s="106">
        <v>6.96447647632346e-16</v>
      </c>
      <c r="G41" s="106">
        <v>6.0204817477122e-16</v>
      </c>
      <c r="H41" s="106">
        <v>1.07840237221889e-15</v>
      </c>
      <c r="I41" s="106">
        <v>-1.26802882281097e-15</v>
      </c>
      <c r="J41" s="106">
        <v>5.32774321372571e-16</v>
      </c>
      <c r="K41" s="106">
        <v>6.90976162823738e-16</v>
      </c>
      <c r="L41" s="106">
        <v>3.97453265879817e-16</v>
      </c>
      <c r="M41" s="106">
        <v>-6.06981449423473e-16</v>
      </c>
      <c r="N41" s="107">
        <v>1</v>
      </c>
      <c r="O41" s="108">
        <v>0.119112866698193</v>
      </c>
      <c r="P41" s="108">
        <v>0.0715227635736111</v>
      </c>
      <c r="Q41" s="108">
        <v>0.0511198273106675</v>
      </c>
      <c r="R41" s="108">
        <v>0.0357059955923609</v>
      </c>
      <c r="S41" s="114">
        <v>0.310955331467659</v>
      </c>
      <c r="T41" s="106">
        <v>-1.71364635483889e-16</v>
      </c>
      <c r="U41" s="106">
        <v>-9.16613754921198e-17</v>
      </c>
      <c r="V41" s="106">
        <v>1.65487194219102e-16</v>
      </c>
      <c r="W41" s="106">
        <v>5.07220920760747e-17</v>
      </c>
      <c r="X41" s="106">
        <v>-3.29890723158393e-16</v>
      </c>
    </row>
    <row r="42" s="100" customFormat="1" spans="1:24">
      <c r="A42" s="105" t="s">
        <v>398</v>
      </c>
      <c r="B42" s="106">
        <v>-2.08985176158615e-16</v>
      </c>
      <c r="C42" s="106">
        <v>-8.37321167211901e-16</v>
      </c>
      <c r="D42" s="106">
        <v>4.4053334657724e-16</v>
      </c>
      <c r="E42" s="106">
        <v>7.51614138370129e-16</v>
      </c>
      <c r="F42" s="106">
        <v>9.15246126700598e-16</v>
      </c>
      <c r="G42" s="106">
        <v>8.36007060737599e-16</v>
      </c>
      <c r="H42" s="106">
        <v>1.18486454921989e-15</v>
      </c>
      <c r="I42" s="106">
        <v>-8.86046243458634e-16</v>
      </c>
      <c r="J42" s="106">
        <v>8.82155983182405e-16</v>
      </c>
      <c r="K42" s="106">
        <v>4.07682505707072e-16</v>
      </c>
      <c r="L42" s="106">
        <v>2.85466707813901e-16</v>
      </c>
      <c r="M42" s="106">
        <v>4.14355815485641e-16</v>
      </c>
      <c r="N42" s="109">
        <v>0.119112866698193</v>
      </c>
      <c r="O42" s="106">
        <v>1</v>
      </c>
      <c r="P42" s="106">
        <v>-0.225152498364411</v>
      </c>
      <c r="Q42" s="106">
        <v>-0.0154092219244838</v>
      </c>
      <c r="R42" s="106">
        <v>-0.577197553736993</v>
      </c>
      <c r="S42" s="115">
        <v>0.351737192102909</v>
      </c>
      <c r="T42" s="106">
        <v>-4.74962872094166e-16</v>
      </c>
      <c r="U42" s="106">
        <v>2.30708346282589e-16</v>
      </c>
      <c r="V42" s="106">
        <v>8.7795872600216e-16</v>
      </c>
      <c r="W42" s="106">
        <v>1.40484331117669e-15</v>
      </c>
      <c r="X42" s="106">
        <v>-2.06164579154489e-16</v>
      </c>
    </row>
    <row r="43" s="100" customFormat="1" spans="1:24">
      <c r="A43" s="105" t="s">
        <v>399</v>
      </c>
      <c r="B43" s="106">
        <v>-6.29233973082727e-15</v>
      </c>
      <c r="C43" s="106">
        <v>9.68826719308754e-17</v>
      </c>
      <c r="D43" s="106">
        <v>-3.95790433216648e-16</v>
      </c>
      <c r="E43" s="106">
        <v>-3.05107769470788e-16</v>
      </c>
      <c r="F43" s="106">
        <v>-4.04021374205911e-16</v>
      </c>
      <c r="G43" s="106">
        <v>-2.89401344954153e-16</v>
      </c>
      <c r="H43" s="106">
        <v>-4.31152290169059e-16</v>
      </c>
      <c r="I43" s="106">
        <v>1.81660075941543e-16</v>
      </c>
      <c r="J43" s="106">
        <v>-3.7176446052273e-16</v>
      </c>
      <c r="K43" s="106">
        <v>-4.32780576010601e-16</v>
      </c>
      <c r="L43" s="106">
        <v>-1.81236966975266e-16</v>
      </c>
      <c r="M43" s="106">
        <v>-1.017482974421e-16</v>
      </c>
      <c r="N43" s="109">
        <v>0.0715227635736111</v>
      </c>
      <c r="O43" s="106">
        <v>-0.225152498364411</v>
      </c>
      <c r="P43" s="106">
        <v>1</v>
      </c>
      <c r="Q43" s="106">
        <v>-0.0885329095262691</v>
      </c>
      <c r="R43" s="106">
        <v>0.32817797818731</v>
      </c>
      <c r="S43" s="115">
        <v>0.201662288911626</v>
      </c>
      <c r="T43" s="106">
        <v>1.08271773370964e-16</v>
      </c>
      <c r="U43" s="106">
        <v>-1.79607191221489e-16</v>
      </c>
      <c r="V43" s="106">
        <v>-1.50970771056111e-16</v>
      </c>
      <c r="W43" s="106">
        <v>-7.76080069854888e-16</v>
      </c>
      <c r="X43" s="106">
        <v>-2.84852189955144e-16</v>
      </c>
    </row>
    <row r="44" s="100" customFormat="1" spans="1:24">
      <c r="A44" s="105" t="s">
        <v>400</v>
      </c>
      <c r="B44" s="106">
        <v>4.59989276962031e-15</v>
      </c>
      <c r="C44" s="106">
        <v>1.51778008209777e-16</v>
      </c>
      <c r="D44" s="106">
        <v>4.06008908869223e-16</v>
      </c>
      <c r="E44" s="106">
        <v>4.70080779231172e-16</v>
      </c>
      <c r="F44" s="106">
        <v>5.29365047127387e-16</v>
      </c>
      <c r="G44" s="106">
        <v>-7.21072255992262e-17</v>
      </c>
      <c r="H44" s="106">
        <v>4.52619463894967e-16</v>
      </c>
      <c r="I44" s="106">
        <v>-2.54935293946422e-16</v>
      </c>
      <c r="J44" s="106">
        <v>5.42209223363288e-16</v>
      </c>
      <c r="K44" s="106">
        <v>5.93406547320182e-16</v>
      </c>
      <c r="L44" s="106">
        <v>1.95207590446593e-16</v>
      </c>
      <c r="M44" s="106">
        <v>-9.87734827500869e-17</v>
      </c>
      <c r="N44" s="109">
        <v>0.0511198273106675</v>
      </c>
      <c r="O44" s="106">
        <v>-0.0154092219244838</v>
      </c>
      <c r="P44" s="106">
        <v>-0.0885329095262691</v>
      </c>
      <c r="Q44" s="106">
        <v>1</v>
      </c>
      <c r="R44" s="106">
        <v>-0.0877269912172978</v>
      </c>
      <c r="S44" s="115">
        <v>0.328513893853868</v>
      </c>
      <c r="T44" s="106">
        <v>-4.17272272670566e-16</v>
      </c>
      <c r="U44" s="106">
        <v>4.9365843461031e-16</v>
      </c>
      <c r="V44" s="106">
        <v>6.39488646018416e-16</v>
      </c>
      <c r="W44" s="106">
        <v>-1.17452893476325e-16</v>
      </c>
      <c r="X44" s="106">
        <v>-1.3110363113265e-16</v>
      </c>
    </row>
    <row r="45" s="100" customFormat="1" spans="1:24">
      <c r="A45" s="105" t="s">
        <v>401</v>
      </c>
      <c r="B45" s="106">
        <v>-1.27348045118436e-14</v>
      </c>
      <c r="C45" s="106">
        <v>2.9534159793744e-16</v>
      </c>
      <c r="D45" s="106">
        <v>-2.11491227606421e-16</v>
      </c>
      <c r="E45" s="106">
        <v>7.14937919979334e-17</v>
      </c>
      <c r="F45" s="106">
        <v>-6.22853887205632e-16</v>
      </c>
      <c r="G45" s="106">
        <v>-1.70940579828526e-16</v>
      </c>
      <c r="H45" s="106">
        <v>-5.95328492755318e-16</v>
      </c>
      <c r="I45" s="106">
        <v>1.69032948620763e-16</v>
      </c>
      <c r="J45" s="106">
        <v>-4.5105675261511e-16</v>
      </c>
      <c r="K45" s="106">
        <v>-8.25026051126066e-16</v>
      </c>
      <c r="L45" s="106">
        <v>4.83966730196641e-16</v>
      </c>
      <c r="M45" s="106">
        <v>-1.60826668093285e-16</v>
      </c>
      <c r="N45" s="109">
        <v>0.0357059955923609</v>
      </c>
      <c r="O45" s="106">
        <v>-0.577197553736993</v>
      </c>
      <c r="P45" s="106">
        <v>0.32817797818731</v>
      </c>
      <c r="Q45" s="106">
        <v>-0.0877269912172978</v>
      </c>
      <c r="R45" s="106">
        <v>1</v>
      </c>
      <c r="S45" s="115">
        <v>-0.112823269613867</v>
      </c>
      <c r="T45" s="106">
        <v>4.51141980277884e-16</v>
      </c>
      <c r="U45" s="106">
        <v>-4.28315281621025e-16</v>
      </c>
      <c r="V45" s="106">
        <v>-6.80321858705557e-16</v>
      </c>
      <c r="W45" s="106">
        <v>-9.92223706427393e-16</v>
      </c>
      <c r="X45" s="106">
        <v>-1.49537648248512e-16</v>
      </c>
    </row>
    <row r="46" s="100" customFormat="1" ht="12" spans="1:24">
      <c r="A46" s="105" t="s">
        <v>402</v>
      </c>
      <c r="B46" s="106">
        <v>-3.80846274355362e-16</v>
      </c>
      <c r="C46" s="106">
        <v>-8.58247174018247e-16</v>
      </c>
      <c r="D46" s="106">
        <v>2.62188023840392e-16</v>
      </c>
      <c r="E46" s="106">
        <v>5.76105558091195e-16</v>
      </c>
      <c r="F46" s="106">
        <v>7.08752731846548e-16</v>
      </c>
      <c r="G46" s="106">
        <v>3.53768840085187e-16</v>
      </c>
      <c r="H46" s="106">
        <v>7.64582032609781e-16</v>
      </c>
      <c r="I46" s="106">
        <v>-5.72424383042706e-16</v>
      </c>
      <c r="J46" s="106">
        <v>8.74722712621422e-16</v>
      </c>
      <c r="K46" s="106">
        <v>3.1091959230969e-16</v>
      </c>
      <c r="L46" s="106">
        <v>-1.35108222857668e-16</v>
      </c>
      <c r="M46" s="106">
        <v>-3.74895555494444e-16</v>
      </c>
      <c r="N46" s="110">
        <v>0.310955331467659</v>
      </c>
      <c r="O46" s="111">
        <v>0.351737192102909</v>
      </c>
      <c r="P46" s="111">
        <v>0.201662288911626</v>
      </c>
      <c r="Q46" s="111">
        <v>0.328513893853868</v>
      </c>
      <c r="R46" s="111">
        <v>-0.112823269613867</v>
      </c>
      <c r="S46" s="116">
        <v>1</v>
      </c>
      <c r="T46" s="106">
        <v>-6.93718531814778e-16</v>
      </c>
      <c r="U46" s="106">
        <v>2.9747002671697e-16</v>
      </c>
      <c r="V46" s="106">
        <v>7.91134339767077e-16</v>
      </c>
      <c r="W46" s="106">
        <v>5.13448775081174e-16</v>
      </c>
      <c r="X46" s="106">
        <v>-1.83732946807603e-16</v>
      </c>
    </row>
    <row r="47" s="100" customFormat="1" spans="1:24">
      <c r="A47" s="105" t="s">
        <v>403</v>
      </c>
      <c r="B47" s="106">
        <v>-1.1647138699223e-14</v>
      </c>
      <c r="C47" s="106">
        <v>5.54068151047878e-16</v>
      </c>
      <c r="D47" s="106">
        <v>4.22835271082328e-16</v>
      </c>
      <c r="E47" s="106">
        <v>5.55245119095434e-16</v>
      </c>
      <c r="F47" s="106">
        <v>4.07603122007782e-16</v>
      </c>
      <c r="G47" s="106">
        <v>3.82736183203072e-16</v>
      </c>
      <c r="H47" s="106">
        <v>3.16976829368123e-16</v>
      </c>
      <c r="I47" s="106">
        <v>-8.8432387332737e-16</v>
      </c>
      <c r="J47" s="106">
        <v>2.05282678299771e-16</v>
      </c>
      <c r="K47" s="106">
        <v>5.17001118615136e-16</v>
      </c>
      <c r="L47" s="106">
        <v>4.15780032914454e-16</v>
      </c>
      <c r="M47" s="106">
        <v>-2.89086065413459e-16</v>
      </c>
      <c r="N47" s="106">
        <v>-1.71364635483889e-16</v>
      </c>
      <c r="O47" s="106">
        <v>-4.74962872094166e-16</v>
      </c>
      <c r="P47" s="106">
        <v>1.08271773370964e-16</v>
      </c>
      <c r="Q47" s="106">
        <v>-4.17272272670566e-16</v>
      </c>
      <c r="R47" s="106">
        <v>4.51141980277884e-16</v>
      </c>
      <c r="S47" s="106">
        <v>-6.93718531814778e-16</v>
      </c>
      <c r="T47" s="107">
        <v>1</v>
      </c>
      <c r="U47" s="108">
        <v>0.262176615750266</v>
      </c>
      <c r="V47" s="108">
        <v>0.00174836395027145</v>
      </c>
      <c r="W47" s="108">
        <v>0.295700642450662</v>
      </c>
      <c r="X47" s="114">
        <v>0.0664269797785913</v>
      </c>
    </row>
    <row r="48" s="100" customFormat="1" spans="1:24">
      <c r="A48" s="105" t="s">
        <v>404</v>
      </c>
      <c r="B48" s="106">
        <v>6.32271612602988e-15</v>
      </c>
      <c r="C48" s="106">
        <v>9.16396453519177e-18</v>
      </c>
      <c r="D48" s="106">
        <v>-3.45647972886943e-15</v>
      </c>
      <c r="E48" s="106">
        <v>-4.02138133507517e-15</v>
      </c>
      <c r="F48" s="106">
        <v>-4.31783808094032e-15</v>
      </c>
      <c r="G48" s="106">
        <v>-3.39319491836543e-15</v>
      </c>
      <c r="H48" s="106">
        <v>-4.25866654405872e-15</v>
      </c>
      <c r="I48" s="106">
        <v>3.78639188432444e-15</v>
      </c>
      <c r="J48" s="106">
        <v>-4.13956939067572e-15</v>
      </c>
      <c r="K48" s="106">
        <v>-1.98428962712465e-15</v>
      </c>
      <c r="L48" s="106">
        <v>-8.44559164081987e-16</v>
      </c>
      <c r="M48" s="106">
        <v>-5.34688892970344e-16</v>
      </c>
      <c r="N48" s="106">
        <v>-9.16613754921198e-17</v>
      </c>
      <c r="O48" s="106">
        <v>2.30708346282589e-16</v>
      </c>
      <c r="P48" s="106">
        <v>-1.79607191221489e-16</v>
      </c>
      <c r="Q48" s="106">
        <v>4.9365843461031e-16</v>
      </c>
      <c r="R48" s="106">
        <v>-4.28315281621025e-16</v>
      </c>
      <c r="S48" s="106">
        <v>2.9747002671697e-16</v>
      </c>
      <c r="T48" s="109">
        <v>0.262176615750266</v>
      </c>
      <c r="U48" s="106">
        <v>1</v>
      </c>
      <c r="V48" s="106">
        <v>0.633053105200386</v>
      </c>
      <c r="W48" s="106">
        <v>0.222652413321311</v>
      </c>
      <c r="X48" s="115">
        <v>0.175682881880518</v>
      </c>
    </row>
    <row r="49" s="100" customFormat="1" spans="1:24">
      <c r="A49" s="105" t="s">
        <v>405</v>
      </c>
      <c r="B49" s="106">
        <v>1.50957791985554e-15</v>
      </c>
      <c r="C49" s="106">
        <v>-6.88803241087023e-16</v>
      </c>
      <c r="D49" s="106">
        <v>-2.17557443253018e-16</v>
      </c>
      <c r="E49" s="106">
        <v>9.22689029189794e-17</v>
      </c>
      <c r="F49" s="106">
        <v>-1.33973954173556e-16</v>
      </c>
      <c r="G49" s="106">
        <v>-3.94285380754054e-16</v>
      </c>
      <c r="H49" s="106">
        <v>5.1084585898082e-17</v>
      </c>
      <c r="I49" s="106">
        <v>7.05562134863735e-17</v>
      </c>
      <c r="J49" s="106">
        <v>2.26046673321489e-16</v>
      </c>
      <c r="K49" s="106">
        <v>1.61647712907751e-16</v>
      </c>
      <c r="L49" s="106">
        <v>1.24685753640119e-16</v>
      </c>
      <c r="M49" s="106">
        <v>-3.78342990993201e-16</v>
      </c>
      <c r="N49" s="106">
        <v>1.65487194219102e-16</v>
      </c>
      <c r="O49" s="106">
        <v>8.7795872600216e-16</v>
      </c>
      <c r="P49" s="106">
        <v>-1.50970771056111e-16</v>
      </c>
      <c r="Q49" s="106">
        <v>6.39488646018416e-16</v>
      </c>
      <c r="R49" s="106">
        <v>-6.80321858705557e-16</v>
      </c>
      <c r="S49" s="106">
        <v>7.91134339767077e-16</v>
      </c>
      <c r="T49" s="109">
        <v>0.00174836395027145</v>
      </c>
      <c r="U49" s="106">
        <v>0.633053105200386</v>
      </c>
      <c r="V49" s="106">
        <v>1</v>
      </c>
      <c r="W49" s="106">
        <v>0.161000002290283</v>
      </c>
      <c r="X49" s="115">
        <v>0.13182275969723</v>
      </c>
    </row>
    <row r="50" s="100" customFormat="1" spans="1:24">
      <c r="A50" s="105" t="s">
        <v>406</v>
      </c>
      <c r="B50" s="106">
        <v>-5.10372023352809e-16</v>
      </c>
      <c r="C50" s="106">
        <v>-2.5637555064142e-16</v>
      </c>
      <c r="D50" s="106">
        <v>3.24785470977359e-15</v>
      </c>
      <c r="E50" s="106">
        <v>4.02783214883278e-15</v>
      </c>
      <c r="F50" s="106">
        <v>3.99327363395351e-15</v>
      </c>
      <c r="G50" s="106">
        <v>2.84729340778775e-15</v>
      </c>
      <c r="H50" s="106">
        <v>4.27783427206513e-15</v>
      </c>
      <c r="I50" s="106">
        <v>-3.51609750243891e-15</v>
      </c>
      <c r="J50" s="106">
        <v>4.42553860846275e-15</v>
      </c>
      <c r="K50" s="106">
        <v>2.0260757586594e-15</v>
      </c>
      <c r="L50" s="106">
        <v>1.31181591676421e-15</v>
      </c>
      <c r="M50" s="106">
        <v>2.31599926794035e-16</v>
      </c>
      <c r="N50" s="106">
        <v>5.07220920760747e-17</v>
      </c>
      <c r="O50" s="106">
        <v>1.40484331117669e-15</v>
      </c>
      <c r="P50" s="106">
        <v>-7.76080069854888e-16</v>
      </c>
      <c r="Q50" s="106">
        <v>-1.17452893476325e-16</v>
      </c>
      <c r="R50" s="106">
        <v>-9.92223706427393e-16</v>
      </c>
      <c r="S50" s="106">
        <v>5.13448775081174e-16</v>
      </c>
      <c r="T50" s="109">
        <v>0.295700642450662</v>
      </c>
      <c r="U50" s="106">
        <v>0.222652413321311</v>
      </c>
      <c r="V50" s="106">
        <v>0.161000002290283</v>
      </c>
      <c r="W50" s="106">
        <v>1</v>
      </c>
      <c r="X50" s="115">
        <v>0.162311269102335</v>
      </c>
    </row>
    <row r="51" s="100" customFormat="1" spans="1:24">
      <c r="A51" s="112" t="s">
        <v>407</v>
      </c>
      <c r="B51" s="113">
        <v>3.51535560443373e-16</v>
      </c>
      <c r="C51" s="113">
        <v>-6.2571930300533e-16</v>
      </c>
      <c r="D51" s="113">
        <v>3.272048708183e-15</v>
      </c>
      <c r="E51" s="113">
        <v>3.76008743910554e-15</v>
      </c>
      <c r="F51" s="113">
        <v>4.04073638635554e-15</v>
      </c>
      <c r="G51" s="113">
        <v>2.76251109716378e-15</v>
      </c>
      <c r="H51" s="113">
        <v>4.23501510026268e-15</v>
      </c>
      <c r="I51" s="113">
        <v>-3.37914108882491e-15</v>
      </c>
      <c r="J51" s="113">
        <v>4.30168479511463e-15</v>
      </c>
      <c r="K51" s="113">
        <v>2.40858530530438e-15</v>
      </c>
      <c r="L51" s="113">
        <v>1.02546150153191e-15</v>
      </c>
      <c r="M51" s="113">
        <v>5.1750447835263e-16</v>
      </c>
      <c r="N51" s="113">
        <v>-3.29890723158393e-16</v>
      </c>
      <c r="O51" s="113">
        <v>-2.06164579154489e-16</v>
      </c>
      <c r="P51" s="113">
        <v>-2.84852189955144e-16</v>
      </c>
      <c r="Q51" s="113">
        <v>-1.3110363113265e-16</v>
      </c>
      <c r="R51" s="113">
        <v>-1.49537648248512e-16</v>
      </c>
      <c r="S51" s="113">
        <v>-1.83732946807603e-16</v>
      </c>
      <c r="T51" s="117">
        <v>0.0664269797785913</v>
      </c>
      <c r="U51" s="113">
        <v>0.175682881880518</v>
      </c>
      <c r="V51" s="113">
        <v>0.13182275969723</v>
      </c>
      <c r="W51" s="113">
        <v>0.162311269102335</v>
      </c>
      <c r="X51" s="118">
        <v>1</v>
      </c>
    </row>
  </sheetData>
  <conditionalFormatting sqref="B3:X25">
    <cfRule type="colorScale" priority="2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B29:X51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70"/>
  <sheetViews>
    <sheetView workbookViewId="0">
      <selection activeCell="F7" sqref="F7"/>
    </sheetView>
  </sheetViews>
  <sheetFormatPr defaultColWidth="9" defaultRowHeight="12.75"/>
  <cols>
    <col min="1" max="1" width="3.66666666666667" style="84" customWidth="1"/>
    <col min="2" max="2" width="13.6666666666667" style="84" customWidth="1"/>
    <col min="3" max="4" width="10.1619047619048" style="84" customWidth="1"/>
    <col min="5" max="5" width="13.6666666666667" style="84" customWidth="1"/>
    <col min="6" max="6" width="14" style="84" customWidth="1"/>
    <col min="7" max="8" width="14.6666666666667" style="84" customWidth="1"/>
    <col min="9" max="9" width="14.3333333333333" style="84" customWidth="1"/>
    <col min="10" max="10" width="7.33333333333333" style="84" customWidth="1"/>
    <col min="11" max="11" width="13.6666666666667" style="84" customWidth="1"/>
    <col min="12" max="12" width="11.1619047619048" style="84" customWidth="1"/>
    <col min="13" max="13" width="10" style="84" customWidth="1"/>
    <col min="14" max="14" width="13.6666666666667" style="84" customWidth="1"/>
    <col min="15" max="15" width="12.6666666666667" style="84" customWidth="1"/>
    <col min="16" max="16" width="14.6666666666667" style="84" customWidth="1"/>
    <col min="17" max="17" width="13.6666666666667" style="84" customWidth="1"/>
    <col min="18" max="18" width="14" style="84" customWidth="1"/>
    <col min="19" max="16384" width="9" style="84"/>
  </cols>
  <sheetData>
    <row r="2" s="84" customFormat="1" spans="2:9">
      <c r="B2" s="85"/>
      <c r="C2" s="86" t="s">
        <v>409</v>
      </c>
      <c r="D2" s="86"/>
      <c r="E2" s="87"/>
      <c r="F2" s="88"/>
      <c r="G2" s="88"/>
      <c r="H2" s="88"/>
      <c r="I2" s="88"/>
    </row>
    <row r="3" s="84" customFormat="1" spans="2:9">
      <c r="B3" s="89"/>
      <c r="C3" s="90" t="s">
        <v>410</v>
      </c>
      <c r="D3" s="90" t="s">
        <v>411</v>
      </c>
      <c r="E3" s="91" t="s">
        <v>412</v>
      </c>
      <c r="F3" s="90" t="s">
        <v>413</v>
      </c>
      <c r="G3" s="90" t="s">
        <v>414</v>
      </c>
      <c r="H3" s="90" t="s">
        <v>415</v>
      </c>
      <c r="I3" s="90" t="s">
        <v>414</v>
      </c>
    </row>
    <row r="4" s="84" customFormat="1" spans="2:9">
      <c r="B4" s="12" t="s">
        <v>410</v>
      </c>
      <c r="C4" s="12"/>
      <c r="D4" s="12"/>
      <c r="E4" s="13"/>
      <c r="F4" s="14">
        <f>F5</f>
        <v>0.000136650719731154</v>
      </c>
      <c r="G4" s="14">
        <f>F4/$F$69</f>
        <v>0.00905762520178704</v>
      </c>
      <c r="H4" s="14">
        <f>H5</f>
        <v>9.42402169363964e-5</v>
      </c>
      <c r="I4" s="14">
        <f>H4/$H$69</f>
        <v>0.013948115633977</v>
      </c>
    </row>
    <row r="5" s="84" customFormat="1" ht="13.5" spans="2:9">
      <c r="B5" s="16" t="s">
        <v>416</v>
      </c>
      <c r="C5" s="17">
        <v>0.0436399144510159</v>
      </c>
      <c r="D5" s="17">
        <v>0.257382886788736</v>
      </c>
      <c r="E5" s="17">
        <v>0.21374297233772</v>
      </c>
      <c r="F5" s="18">
        <v>0.000136650719731154</v>
      </c>
      <c r="G5" s="92">
        <f>F5/$F$69</f>
        <v>0.00905762520178704</v>
      </c>
      <c r="H5" s="18">
        <v>9.42402169363964e-5</v>
      </c>
      <c r="I5" s="19">
        <f>H5/$H$69</f>
        <v>0.013948115633977</v>
      </c>
    </row>
    <row r="6" s="84" customFormat="1" spans="2:9">
      <c r="B6" s="12" t="s">
        <v>26</v>
      </c>
      <c r="C6" s="20"/>
      <c r="D6" s="20"/>
      <c r="E6" s="21"/>
      <c r="F6" s="14">
        <f>SUM(F7:F51)</f>
        <v>0.00909326069504875</v>
      </c>
      <c r="G6" s="14">
        <f>F6/$F$69</f>
        <v>0.60272896769175</v>
      </c>
      <c r="H6" s="14">
        <f>SUM(H7:H51)</f>
        <v>0.00240376042818578</v>
      </c>
      <c r="I6" s="14">
        <f>H6/$H$69</f>
        <v>0.355770917116433</v>
      </c>
    </row>
    <row r="7" s="84" customFormat="1" ht="13.5" spans="2:9">
      <c r="B7" s="17" t="s">
        <v>55</v>
      </c>
      <c r="C7" s="17">
        <v>-0.0388303776159966</v>
      </c>
      <c r="D7" s="17">
        <v>-0.0816274874219542</v>
      </c>
      <c r="E7" s="17">
        <v>-0.0427971098059576</v>
      </c>
      <c r="F7" s="18">
        <v>0.00014547</v>
      </c>
      <c r="G7" s="19">
        <f>F7/$F$69</f>
        <v>0.00964219391376954</v>
      </c>
      <c r="H7" s="18">
        <v>-4.27673443679308e-5</v>
      </c>
      <c r="I7" s="19">
        <f>H7/$H$69</f>
        <v>-0.006329822701964</v>
      </c>
    </row>
    <row r="8" s="84" customFormat="1" ht="13.5" spans="2:9">
      <c r="B8" s="17" t="s">
        <v>49</v>
      </c>
      <c r="C8" s="17">
        <v>-0.00616494003428534</v>
      </c>
      <c r="D8" s="17">
        <v>-0.0178163010667769</v>
      </c>
      <c r="E8" s="17">
        <v>-0.0116513610324916</v>
      </c>
      <c r="F8" s="18">
        <v>-0.000391264826958393</v>
      </c>
      <c r="G8" s="92">
        <f>F8/$F$69</f>
        <v>-0.0259342224044154</v>
      </c>
      <c r="H8" s="18">
        <v>0.000125307148167758</v>
      </c>
      <c r="I8" s="92">
        <f>H8/$H$69</f>
        <v>0.018546207226872</v>
      </c>
    </row>
    <row r="9" s="84" customFormat="1" ht="13.5" spans="2:9">
      <c r="B9" s="17" t="s">
        <v>115</v>
      </c>
      <c r="C9" s="17">
        <v>0.0428233372098679</v>
      </c>
      <c r="D9" s="17">
        <v>-0.0257099828293809</v>
      </c>
      <c r="E9" s="17">
        <v>-0.0685333200392488</v>
      </c>
      <c r="F9" s="18">
        <v>-2.44682679216836e-6</v>
      </c>
      <c r="G9" s="19">
        <f>F9/$F$69</f>
        <v>-0.000162183119567567</v>
      </c>
      <c r="H9" s="18">
        <v>-3.89879382467401e-5</v>
      </c>
      <c r="I9" s="19">
        <f>H9/$H$69</f>
        <v>-0.00577044799634647</v>
      </c>
    </row>
    <row r="10" s="84" customFormat="1" ht="13.5" spans="2:9">
      <c r="B10" s="17" t="s">
        <v>77</v>
      </c>
      <c r="C10" s="17">
        <v>-0.0827334547773082</v>
      </c>
      <c r="D10" s="17">
        <v>-0.0435050191961275</v>
      </c>
      <c r="E10" s="17">
        <v>0.0392284355811806</v>
      </c>
      <c r="F10" s="18">
        <v>0.000139846563335988</v>
      </c>
      <c r="G10" s="19">
        <f>F10/$F$69</f>
        <v>0.00926945543314669</v>
      </c>
      <c r="H10" s="18">
        <v>-5.11961175807458e-5</v>
      </c>
      <c r="I10" s="19">
        <f>H10/$H$69</f>
        <v>-0.00757733153892113</v>
      </c>
    </row>
    <row r="11" s="84" customFormat="1" ht="13.5" spans="2:9">
      <c r="B11" s="17" t="s">
        <v>39</v>
      </c>
      <c r="C11" s="17">
        <v>-0.143365782973755</v>
      </c>
      <c r="D11" s="17">
        <v>-0.371383207178805</v>
      </c>
      <c r="E11" s="17">
        <v>-0.22801742420505</v>
      </c>
      <c r="F11" s="18">
        <v>0.000792211224113687</v>
      </c>
      <c r="G11" s="92">
        <f>F11/$F$69</f>
        <v>0.0525101687191098</v>
      </c>
      <c r="H11" s="18">
        <v>0.000386435958979828</v>
      </c>
      <c r="I11" s="92">
        <f>H11/$H$69</f>
        <v>0.057194832696695</v>
      </c>
    </row>
    <row r="12" s="84" customFormat="1" ht="13.5" spans="2:9">
      <c r="B12" s="17" t="s">
        <v>53</v>
      </c>
      <c r="C12" s="17">
        <v>-0.0032008564428891</v>
      </c>
      <c r="D12" s="17">
        <v>0.0948025251969869</v>
      </c>
      <c r="E12" s="17">
        <v>0.098003381639876</v>
      </c>
      <c r="F12" s="18">
        <v>0.000108656042906811</v>
      </c>
      <c r="G12" s="19">
        <f t="shared" ref="G12:G17" si="0">F12/$F$69</f>
        <v>0.00720205290170025</v>
      </c>
      <c r="H12" s="18">
        <v>-3.93364589882591e-5</v>
      </c>
      <c r="I12" s="19">
        <f t="shared" ref="I12:I17" si="1">H12/$H$69</f>
        <v>-0.00582203115013768</v>
      </c>
    </row>
    <row r="13" s="84" customFormat="1" ht="13.5" spans="2:9">
      <c r="B13" s="17" t="s">
        <v>75</v>
      </c>
      <c r="C13" s="17">
        <v>0.397324251216806</v>
      </c>
      <c r="D13" s="17">
        <v>0.461696952226327</v>
      </c>
      <c r="E13" s="17">
        <v>0.0643727010095209</v>
      </c>
      <c r="F13" s="18">
        <v>-0.000388828500372778</v>
      </c>
      <c r="G13" s="92">
        <f t="shared" si="0"/>
        <v>-0.025772735270465</v>
      </c>
      <c r="H13" s="18">
        <v>-1.16335972955921e-5</v>
      </c>
      <c r="I13" s="92">
        <f t="shared" si="1"/>
        <v>-0.00172184196506632</v>
      </c>
    </row>
    <row r="14" s="84" customFormat="1" ht="13.5" spans="2:9">
      <c r="B14" s="17" t="s">
        <v>41</v>
      </c>
      <c r="C14" s="17">
        <v>0.0795597684325096</v>
      </c>
      <c r="D14" s="17">
        <v>0.122296515100906</v>
      </c>
      <c r="E14" s="17">
        <v>0.042736746668396</v>
      </c>
      <c r="F14" s="18">
        <v>-2.91794652959471e-5</v>
      </c>
      <c r="G14" s="92">
        <f t="shared" si="0"/>
        <v>-0.0019341036824337</v>
      </c>
      <c r="H14" s="18">
        <v>2.696604081482e-5</v>
      </c>
      <c r="I14" s="92">
        <f t="shared" si="1"/>
        <v>0.00399113528918873</v>
      </c>
    </row>
    <row r="15" s="84" customFormat="1" ht="13.5" spans="2:9">
      <c r="B15" s="17" t="s">
        <v>99</v>
      </c>
      <c r="C15" s="17">
        <v>0.10787622487308</v>
      </c>
      <c r="D15" s="17">
        <v>0.0557744543569164</v>
      </c>
      <c r="E15" s="17">
        <v>-0.0521017705161631</v>
      </c>
      <c r="F15" s="18">
        <v>9.04595282623722e-5</v>
      </c>
      <c r="G15" s="19">
        <f t="shared" si="0"/>
        <v>0.00599593258303368</v>
      </c>
      <c r="H15" s="18">
        <v>1.93805991035135e-5</v>
      </c>
      <c r="I15" s="19">
        <f t="shared" si="1"/>
        <v>0.00286844455731676</v>
      </c>
    </row>
    <row r="16" s="84" customFormat="1" ht="13.5" spans="2:9">
      <c r="B16" s="17" t="s">
        <v>81</v>
      </c>
      <c r="C16" s="17">
        <v>0.132143314643463</v>
      </c>
      <c r="D16" s="17">
        <v>0.250021650305983</v>
      </c>
      <c r="E16" s="17">
        <v>0.11787833566252</v>
      </c>
      <c r="F16" s="18">
        <v>-0.000736672988060219</v>
      </c>
      <c r="G16" s="19">
        <f t="shared" si="0"/>
        <v>-0.0488289255648083</v>
      </c>
      <c r="H16" s="18">
        <v>-1.95254700925177e-5</v>
      </c>
      <c r="I16" s="92">
        <f t="shared" si="1"/>
        <v>-0.00288988632997316</v>
      </c>
    </row>
    <row r="17" s="84" customFormat="1" ht="13.5" spans="2:9">
      <c r="B17" s="17" t="s">
        <v>87</v>
      </c>
      <c r="C17" s="17">
        <v>-0.130728655686045</v>
      </c>
      <c r="D17" s="17">
        <v>0.0494995398768974</v>
      </c>
      <c r="E17" s="17">
        <v>0.180228195562942</v>
      </c>
      <c r="F17" s="18">
        <v>0.000165593990679745</v>
      </c>
      <c r="G17" s="19">
        <f t="shared" si="0"/>
        <v>0.0109760732047092</v>
      </c>
      <c r="H17" s="18">
        <v>0.000492888904099141</v>
      </c>
      <c r="I17" s="19">
        <f t="shared" si="1"/>
        <v>0.0729505051300862</v>
      </c>
    </row>
    <row r="18" s="84" customFormat="1" ht="13.5" spans="2:9">
      <c r="B18" s="17" t="s">
        <v>65</v>
      </c>
      <c r="C18" s="17">
        <v>0.211838195782692</v>
      </c>
      <c r="D18" s="17">
        <v>-0.023909206310416</v>
      </c>
      <c r="E18" s="17">
        <v>-0.235747402093108</v>
      </c>
      <c r="F18" s="18">
        <v>3.65272081511565e-5</v>
      </c>
      <c r="G18" s="19">
        <f t="shared" ref="G18:G51" si="2">F18/$F$69</f>
        <v>0.0024211344203071</v>
      </c>
      <c r="H18" s="18">
        <v>2.52479055113576e-5</v>
      </c>
      <c r="I18" s="19">
        <f t="shared" ref="I18:I51" si="3">H18/$H$69</f>
        <v>0.00373684099035784</v>
      </c>
    </row>
    <row r="19" s="84" customFormat="1" ht="13.5" spans="2:9">
      <c r="B19" s="17" t="s">
        <v>101</v>
      </c>
      <c r="C19" s="17">
        <v>0.224281244785913</v>
      </c>
      <c r="D19" s="17">
        <v>0.204619231038177</v>
      </c>
      <c r="E19" s="17">
        <v>-0.0196620137477355</v>
      </c>
      <c r="F19" s="18">
        <v>0.000162963970779582</v>
      </c>
      <c r="G19" s="19">
        <f t="shared" si="2"/>
        <v>0.0108017474889297</v>
      </c>
      <c r="H19" s="18">
        <v>-8.42848036002146e-6</v>
      </c>
      <c r="I19" s="19">
        <f t="shared" si="3"/>
        <v>-0.00124746549299252</v>
      </c>
    </row>
    <row r="20" s="84" customFormat="1" ht="13.5" spans="2:9">
      <c r="B20" s="17" t="s">
        <v>95</v>
      </c>
      <c r="C20" s="17">
        <v>0.0549110557306793</v>
      </c>
      <c r="D20" s="17">
        <v>-0.000653361117999116</v>
      </c>
      <c r="E20" s="17">
        <v>-0.0555644168486784</v>
      </c>
      <c r="F20" s="18">
        <v>1.16744188887551e-6</v>
      </c>
      <c r="G20" s="19">
        <f t="shared" si="2"/>
        <v>7.73815980999179e-5</v>
      </c>
      <c r="H20" s="18">
        <v>2.58218963091802e-5</v>
      </c>
      <c r="I20" s="19">
        <f t="shared" si="3"/>
        <v>0.00382179506072327</v>
      </c>
    </row>
    <row r="21" s="84" customFormat="1" ht="13.5" spans="2:9">
      <c r="B21" s="17" t="s">
        <v>69</v>
      </c>
      <c r="C21" s="17">
        <v>0.152034350673528</v>
      </c>
      <c r="D21" s="17">
        <v>-0.00786429514894766</v>
      </c>
      <c r="E21" s="17">
        <v>-0.159898645822476</v>
      </c>
      <c r="F21" s="18">
        <v>2.63603206933316e-6</v>
      </c>
      <c r="G21" s="19">
        <f t="shared" si="2"/>
        <v>0.000174724220632608</v>
      </c>
      <c r="H21" s="18">
        <v>-1.83724248723054e-5</v>
      </c>
      <c r="I21" s="19">
        <f t="shared" si="3"/>
        <v>-0.00271922874252745</v>
      </c>
    </row>
    <row r="22" s="84" customFormat="1" ht="13.5" spans="2:9">
      <c r="B22" s="17" t="s">
        <v>83</v>
      </c>
      <c r="C22" s="17">
        <v>-0.137254609010166</v>
      </c>
      <c r="D22" s="17">
        <v>0.0075056804717916</v>
      </c>
      <c r="E22" s="17">
        <v>0.144760289481958</v>
      </c>
      <c r="F22" s="18">
        <v>3.12084729893783e-5</v>
      </c>
      <c r="G22" s="19">
        <f t="shared" si="2"/>
        <v>0.00206859248172286</v>
      </c>
      <c r="H22" s="18">
        <v>0.000693365448788816</v>
      </c>
      <c r="I22" s="19">
        <f t="shared" si="3"/>
        <v>0.102622232531976</v>
      </c>
    </row>
    <row r="23" s="84" customFormat="1" ht="13.5" spans="2:9">
      <c r="B23" s="17" t="s">
        <v>43</v>
      </c>
      <c r="C23" s="17">
        <v>0.0211250326483719</v>
      </c>
      <c r="D23" s="17">
        <v>-0.000298003136984887</v>
      </c>
      <c r="E23" s="17">
        <v>-0.0214230357853568</v>
      </c>
      <c r="F23" s="18">
        <v>1.51007312458832e-6</v>
      </c>
      <c r="G23" s="19">
        <f t="shared" si="2"/>
        <v>0.000100092238202052</v>
      </c>
      <c r="H23" s="18">
        <v>5.76227561113091e-5</v>
      </c>
      <c r="I23" s="19">
        <f t="shared" si="3"/>
        <v>0.00852851247075798</v>
      </c>
    </row>
    <row r="24" s="84" customFormat="1" ht="13.5" spans="2:9">
      <c r="B24" s="17" t="s">
        <v>103</v>
      </c>
      <c r="C24" s="17">
        <v>-0.0744180887847138</v>
      </c>
      <c r="D24" s="17">
        <v>0.000198753787024703</v>
      </c>
      <c r="E24" s="17">
        <v>0.0746168425717385</v>
      </c>
      <c r="F24" s="18">
        <v>7.52033600248227e-8</v>
      </c>
      <c r="G24" s="19">
        <f t="shared" si="2"/>
        <v>4.98470736458627e-6</v>
      </c>
      <c r="H24" s="18">
        <v>7.6021740564716e-5</v>
      </c>
      <c r="I24" s="19">
        <f t="shared" si="3"/>
        <v>0.0112516721901065</v>
      </c>
    </row>
    <row r="25" s="84" customFormat="1" ht="13.5" spans="2:9">
      <c r="B25" s="17" t="s">
        <v>85</v>
      </c>
      <c r="C25" s="17">
        <v>-0.0647852693568373</v>
      </c>
      <c r="D25" s="17">
        <v>-0.0748394956336165</v>
      </c>
      <c r="E25" s="17">
        <v>-0.0100542262767793</v>
      </c>
      <c r="F25" s="18">
        <v>0.000151220505129398</v>
      </c>
      <c r="G25" s="19">
        <f t="shared" si="2"/>
        <v>0.0100233548786405</v>
      </c>
      <c r="H25" s="18">
        <v>-6.28533526892714e-6</v>
      </c>
      <c r="I25" s="19">
        <f t="shared" si="3"/>
        <v>-0.000930267204164842</v>
      </c>
    </row>
    <row r="26" s="84" customFormat="1" ht="13.5" spans="2:9">
      <c r="B26" s="17" t="s">
        <v>113</v>
      </c>
      <c r="C26" s="17">
        <v>0.0781627572612061</v>
      </c>
      <c r="D26" s="17">
        <v>0.0842188457402566</v>
      </c>
      <c r="E26" s="17">
        <v>0.00605608847905046</v>
      </c>
      <c r="F26" s="18">
        <v>4.68659028260908e-5</v>
      </c>
      <c r="G26" s="19">
        <f t="shared" si="2"/>
        <v>0.00310641453903243</v>
      </c>
      <c r="H26" s="18">
        <v>-4.88004816433871e-6</v>
      </c>
      <c r="I26" s="19">
        <f t="shared" si="3"/>
        <v>-0.000722276309502905</v>
      </c>
    </row>
    <row r="27" s="84" customFormat="1" ht="13.5" spans="2:9">
      <c r="B27" s="17" t="s">
        <v>47</v>
      </c>
      <c r="C27" s="17">
        <v>0.000446961515214254</v>
      </c>
      <c r="D27" s="17">
        <v>0.0196560756939481</v>
      </c>
      <c r="E27" s="17">
        <v>0.0192091141787338</v>
      </c>
      <c r="F27" s="18">
        <v>-3.71779462545348e-5</v>
      </c>
      <c r="G27" s="19">
        <f t="shared" si="2"/>
        <v>-0.00246426732042295</v>
      </c>
      <c r="H27" s="18">
        <v>3.45556311046279e-5</v>
      </c>
      <c r="I27" s="19">
        <f t="shared" si="3"/>
        <v>0.00511444003548612</v>
      </c>
    </row>
    <row r="28" s="84" customFormat="1" ht="13.5" spans="2:9">
      <c r="B28" s="17" t="s">
        <v>107</v>
      </c>
      <c r="C28" s="17">
        <v>0.0741212647593898</v>
      </c>
      <c r="D28" s="17">
        <v>0.0281024232352189</v>
      </c>
      <c r="E28" s="17">
        <v>-0.0460188415241709</v>
      </c>
      <c r="F28" s="18">
        <v>1.36087350939639e-5</v>
      </c>
      <c r="G28" s="19">
        <f t="shared" si="2"/>
        <v>0.000902028340531523</v>
      </c>
      <c r="H28" s="18">
        <v>0.000149993905765772</v>
      </c>
      <c r="I28" s="19">
        <f t="shared" si="3"/>
        <v>0.0221999949705638</v>
      </c>
    </row>
    <row r="29" s="84" customFormat="1" ht="13.5" spans="2:9">
      <c r="B29" s="17" t="s">
        <v>105</v>
      </c>
      <c r="C29" s="17">
        <v>-0.14234108846472</v>
      </c>
      <c r="D29" s="17">
        <v>-0.283667113744746</v>
      </c>
      <c r="E29" s="17">
        <v>-0.141326025280026</v>
      </c>
      <c r="F29" s="18">
        <v>0.00153589149437636</v>
      </c>
      <c r="G29" s="19">
        <f t="shared" si="2"/>
        <v>0.101803558254528</v>
      </c>
      <c r="H29" s="18">
        <v>0.000124369794305606</v>
      </c>
      <c r="I29" s="19">
        <f t="shared" si="3"/>
        <v>0.0184074732501869</v>
      </c>
    </row>
    <row r="30" s="84" customFormat="1" ht="13.5" spans="2:9">
      <c r="B30" s="17" t="s">
        <v>61</v>
      </c>
      <c r="C30" s="17">
        <v>0.00352080562109357</v>
      </c>
      <c r="D30" s="17">
        <v>0.162256265595395</v>
      </c>
      <c r="E30" s="17">
        <v>0.158735459974301</v>
      </c>
      <c r="F30" s="18">
        <v>-0.000251360292506473</v>
      </c>
      <c r="G30" s="19">
        <f t="shared" si="2"/>
        <v>-0.0166609244694387</v>
      </c>
      <c r="H30" s="18">
        <v>8.75870750939334e-5</v>
      </c>
      <c r="I30" s="19">
        <f t="shared" si="3"/>
        <v>0.0129634108575591</v>
      </c>
    </row>
    <row r="31" s="84" customFormat="1" ht="13.5" spans="2:9">
      <c r="B31" s="17" t="s">
        <v>57</v>
      </c>
      <c r="C31" s="17">
        <v>0.0659418546533543</v>
      </c>
      <c r="D31" s="17">
        <v>0.0417347968848068</v>
      </c>
      <c r="E31" s="17">
        <v>-0.0242070577685476</v>
      </c>
      <c r="F31" s="18">
        <v>9.36487086049596e-5</v>
      </c>
      <c r="G31" s="19">
        <f t="shared" si="2"/>
        <v>0.00620732115311142</v>
      </c>
      <c r="H31" s="18">
        <v>-1.71448715530949e-5</v>
      </c>
      <c r="I31" s="19">
        <f t="shared" si="3"/>
        <v>-0.00253754351089458</v>
      </c>
    </row>
    <row r="32" s="84" customFormat="1" ht="13.5" spans="2:9">
      <c r="B32" s="17" t="s">
        <v>71</v>
      </c>
      <c r="C32" s="17">
        <v>-0.112712024061812</v>
      </c>
      <c r="D32" s="17">
        <v>-0.224171205063496</v>
      </c>
      <c r="E32" s="17">
        <v>-0.111459181001684</v>
      </c>
      <c r="F32" s="18">
        <v>0.000772093696580711</v>
      </c>
      <c r="G32" s="19">
        <f t="shared" si="2"/>
        <v>0.0511767178251898</v>
      </c>
      <c r="H32" s="18">
        <v>0.000105976138622445</v>
      </c>
      <c r="I32" s="19">
        <f t="shared" si="3"/>
        <v>0.0156851022206991</v>
      </c>
    </row>
    <row r="33" s="84" customFormat="1" ht="13.5" spans="2:9">
      <c r="B33" s="17" t="s">
        <v>93</v>
      </c>
      <c r="C33" s="17">
        <v>0.228509964278257</v>
      </c>
      <c r="D33" s="17">
        <v>0.308866486756787</v>
      </c>
      <c r="E33" s="17">
        <v>0.0803565224785297</v>
      </c>
      <c r="F33" s="18">
        <v>0.000627759144485724</v>
      </c>
      <c r="G33" s="19">
        <f t="shared" si="2"/>
        <v>0.0416097848509894</v>
      </c>
      <c r="H33" s="18">
        <v>1.53650787701547e-5</v>
      </c>
      <c r="I33" s="19">
        <f t="shared" si="3"/>
        <v>0.0022741235364083</v>
      </c>
    </row>
    <row r="34" s="84" customFormat="1" ht="13.5" spans="2:9">
      <c r="B34" s="17" t="s">
        <v>117</v>
      </c>
      <c r="C34" s="23">
        <v>8.45883201692595e-16</v>
      </c>
      <c r="D34" s="23">
        <v>1.38089142324979e-15</v>
      </c>
      <c r="E34" s="23">
        <v>5.35008221557197e-16</v>
      </c>
      <c r="F34" s="18">
        <v>0</v>
      </c>
      <c r="G34" s="19">
        <f t="shared" si="2"/>
        <v>0</v>
      </c>
      <c r="H34" s="18">
        <v>0</v>
      </c>
      <c r="I34" s="19">
        <f t="shared" si="3"/>
        <v>0</v>
      </c>
    </row>
    <row r="35" s="84" customFormat="1" ht="13.5" spans="2:9">
      <c r="B35" s="17" t="s">
        <v>63</v>
      </c>
      <c r="C35" s="17">
        <v>0.0633119232183823</v>
      </c>
      <c r="D35" s="17">
        <v>0.00972005635572696</v>
      </c>
      <c r="E35" s="17">
        <v>-0.0535918668626553</v>
      </c>
      <c r="F35" s="18">
        <v>-2.94771636107512e-5</v>
      </c>
      <c r="G35" s="19">
        <f t="shared" si="2"/>
        <v>-0.00195383603191568</v>
      </c>
      <c r="H35" s="18">
        <v>1.79803733566456e-5</v>
      </c>
      <c r="I35" s="19">
        <f t="shared" si="3"/>
        <v>0.00266120277386282</v>
      </c>
    </row>
    <row r="36" s="84" customFormat="1" ht="13.5" spans="2:9">
      <c r="B36" s="17" t="s">
        <v>111</v>
      </c>
      <c r="C36" s="17">
        <v>0.165197797562527</v>
      </c>
      <c r="D36" s="17">
        <v>0.182977631021165</v>
      </c>
      <c r="E36" s="17">
        <v>0.0177798334586379</v>
      </c>
      <c r="F36" s="18">
        <v>0.00150526693424501</v>
      </c>
      <c r="G36" s="19">
        <f t="shared" si="2"/>
        <v>0.0997736692924711</v>
      </c>
      <c r="H36" s="18">
        <v>4.6780068624007e-5</v>
      </c>
      <c r="I36" s="19">
        <f t="shared" si="3"/>
        <v>0.00692372988671496</v>
      </c>
    </row>
    <row r="37" s="84" customFormat="1" ht="13.5" spans="2:9">
      <c r="B37" s="17" t="s">
        <v>51</v>
      </c>
      <c r="C37" s="17">
        <v>-0.613380511969549</v>
      </c>
      <c r="D37" s="17">
        <v>-0.527467922582673</v>
      </c>
      <c r="E37" s="17">
        <v>0.0859125893868757</v>
      </c>
      <c r="F37" s="18">
        <v>0.0010180621106375</v>
      </c>
      <c r="G37" s="19">
        <f t="shared" si="2"/>
        <v>0.0674802521965235</v>
      </c>
      <c r="H37" s="18">
        <v>-1.78664464840748e-5</v>
      </c>
      <c r="I37" s="19">
        <f t="shared" si="3"/>
        <v>-0.00264434091547483</v>
      </c>
    </row>
    <row r="38" s="84" customFormat="1" ht="13.5" spans="2:9">
      <c r="B38" s="17" t="s">
        <v>109</v>
      </c>
      <c r="C38" s="17">
        <v>-0.0611862382350396</v>
      </c>
      <c r="D38" s="17">
        <v>-0.0534009295245759</v>
      </c>
      <c r="E38" s="17">
        <v>0.00778530871046361</v>
      </c>
      <c r="F38" s="18">
        <v>-0.000188987070820367</v>
      </c>
      <c r="G38" s="19">
        <f t="shared" si="2"/>
        <v>-0.0125266376850572</v>
      </c>
      <c r="H38" s="18">
        <v>1.44274389225851e-5</v>
      </c>
      <c r="I38" s="19">
        <f t="shared" si="3"/>
        <v>0.00213534723217131</v>
      </c>
    </row>
    <row r="39" s="84" customFormat="1" ht="13.5" spans="2:9">
      <c r="B39" s="17" t="s">
        <v>59</v>
      </c>
      <c r="C39" s="17">
        <v>-0.140812468321197</v>
      </c>
      <c r="D39" s="17">
        <v>-0.0994017953501286</v>
      </c>
      <c r="E39" s="17">
        <v>0.0414106729710685</v>
      </c>
      <c r="F39" s="18">
        <v>-2.10793189640835e-5</v>
      </c>
      <c r="G39" s="19">
        <f t="shared" si="2"/>
        <v>-0.00139720135438161</v>
      </c>
      <c r="H39" s="18">
        <v>5.62663770605806e-5</v>
      </c>
      <c r="I39" s="19">
        <f t="shared" si="3"/>
        <v>0.00832776026052237</v>
      </c>
    </row>
    <row r="40" s="84" customFormat="1" ht="13.5" spans="2:9">
      <c r="B40" s="17" t="s">
        <v>91</v>
      </c>
      <c r="C40" s="17">
        <v>0.300722382848476</v>
      </c>
      <c r="D40" s="17">
        <v>0.302614945069792</v>
      </c>
      <c r="E40" s="17">
        <v>0.00189256222131596</v>
      </c>
      <c r="F40" s="18">
        <v>0.000112208230519155</v>
      </c>
      <c r="G40" s="19">
        <f t="shared" si="2"/>
        <v>0.00743750269737159</v>
      </c>
      <c r="H40" s="18">
        <v>6.37257341360364e-7</v>
      </c>
      <c r="I40" s="19">
        <f t="shared" si="3"/>
        <v>9.43178971234125e-5</v>
      </c>
    </row>
    <row r="41" s="84" customFormat="1" ht="13.5" spans="2:9">
      <c r="B41" s="17" t="s">
        <v>417</v>
      </c>
      <c r="C41" s="17">
        <v>-0.604559709269374</v>
      </c>
      <c r="D41" s="17">
        <v>-0.517515498615028</v>
      </c>
      <c r="E41" s="17">
        <v>0.087044210654346</v>
      </c>
      <c r="F41" s="18">
        <v>0.00174802590789356</v>
      </c>
      <c r="G41" s="19">
        <f t="shared" si="2"/>
        <v>0.115864472194973</v>
      </c>
      <c r="H41" s="18">
        <v>-8.84499125225332e-5</v>
      </c>
      <c r="I41" s="19">
        <f t="shared" si="3"/>
        <v>-0.0130911159564932</v>
      </c>
    </row>
    <row r="42" s="84" customFormat="1" ht="13.5" spans="2:9">
      <c r="B42" s="17" t="s">
        <v>97</v>
      </c>
      <c r="C42" s="17">
        <v>-0.0899958145247847</v>
      </c>
      <c r="D42" s="17">
        <v>-0.0112803261026439</v>
      </c>
      <c r="E42" s="17">
        <v>0.0787154884221407</v>
      </c>
      <c r="F42" s="18">
        <v>2.53379192102465e-5</v>
      </c>
      <c r="G42" s="19">
        <f t="shared" si="2"/>
        <v>0.0016794743273295</v>
      </c>
      <c r="H42" s="18">
        <v>8.5845794716018e-5</v>
      </c>
      <c r="I42" s="19">
        <f t="shared" si="3"/>
        <v>0.0127056909493088</v>
      </c>
    </row>
    <row r="43" s="84" customFormat="1" ht="13.5" spans="2:9">
      <c r="B43" s="17" t="s">
        <v>45</v>
      </c>
      <c r="C43" s="17">
        <v>0.0794070576338429</v>
      </c>
      <c r="D43" s="17">
        <v>0.162560072172059</v>
      </c>
      <c r="E43" s="17">
        <v>0.0831530145382157</v>
      </c>
      <c r="F43" s="18">
        <v>0.000247291507187928</v>
      </c>
      <c r="G43" s="19">
        <f t="shared" si="2"/>
        <v>0.0163912330070416</v>
      </c>
      <c r="H43" s="18">
        <v>-9.42391401612088e-5</v>
      </c>
      <c r="I43" s="19">
        <f t="shared" si="3"/>
        <v>-0.0139479562648105</v>
      </c>
    </row>
    <row r="44" s="84" customFormat="1" ht="13.5" spans="2:9">
      <c r="B44" s="17" t="s">
        <v>79</v>
      </c>
      <c r="C44" s="17">
        <v>-0.105482393159201</v>
      </c>
      <c r="D44" s="17">
        <v>-0.164604814086226</v>
      </c>
      <c r="E44" s="17">
        <v>-0.0591224209270252</v>
      </c>
      <c r="F44" s="18">
        <v>0.000225999335602246</v>
      </c>
      <c r="G44" s="19">
        <f t="shared" si="2"/>
        <v>0.0149799231337041</v>
      </c>
      <c r="H44" s="18">
        <v>7.13124396333867e-5</v>
      </c>
      <c r="I44" s="19">
        <f t="shared" si="3"/>
        <v>0.0105546674921047</v>
      </c>
    </row>
    <row r="45" s="84" customFormat="1" ht="13.5" spans="2:9">
      <c r="B45" s="17" t="s">
        <v>67</v>
      </c>
      <c r="C45" s="17">
        <v>-0.22344582817767</v>
      </c>
      <c r="D45" s="17">
        <v>-0.174380555239142</v>
      </c>
      <c r="E45" s="17">
        <v>0.049065272938528</v>
      </c>
      <c r="F45" s="18">
        <v>0.000356532647845997</v>
      </c>
      <c r="G45" s="19">
        <f t="shared" si="2"/>
        <v>0.0236320679667341</v>
      </c>
      <c r="H45" s="18">
        <v>-6.66468637356527e-5</v>
      </c>
      <c r="I45" s="19">
        <f t="shared" si="3"/>
        <v>-0.00986413436053725</v>
      </c>
    </row>
    <row r="46" s="84" customFormat="1" ht="13.5" spans="2:9">
      <c r="B46" s="17" t="s">
        <v>418</v>
      </c>
      <c r="C46" s="17">
        <v>0.0833740288710118</v>
      </c>
      <c r="D46" s="17">
        <v>0.168595505052832</v>
      </c>
      <c r="E46" s="17">
        <v>0.0852214761818205</v>
      </c>
      <c r="F46" s="18">
        <v>0.000195078082318734</v>
      </c>
      <c r="G46" s="19">
        <f t="shared" si="2"/>
        <v>0.0129303684474017</v>
      </c>
      <c r="H46" s="18">
        <v>0.00017230924434037</v>
      </c>
      <c r="I46" s="19">
        <f t="shared" si="3"/>
        <v>0.0255027985184367</v>
      </c>
    </row>
    <row r="47" s="84" customFormat="1" ht="13.5" spans="2:9">
      <c r="B47" s="17" t="s">
        <v>73</v>
      </c>
      <c r="C47" s="17">
        <v>0.0825654293584742</v>
      </c>
      <c r="D47" s="17">
        <v>0.0121140104280224</v>
      </c>
      <c r="E47" s="17">
        <v>-0.0704514189304518</v>
      </c>
      <c r="F47" s="18">
        <v>-3.94762330670043e-5</v>
      </c>
      <c r="G47" s="19">
        <f t="shared" si="2"/>
        <v>-0.00261660475848778</v>
      </c>
      <c r="H47" s="18">
        <v>-8.53913836418793e-5</v>
      </c>
      <c r="I47" s="19">
        <f t="shared" si="3"/>
        <v>-0.0126384353930984</v>
      </c>
    </row>
    <row r="48" s="84" customFormat="1" ht="13.5" spans="2:9">
      <c r="B48" s="17" t="s">
        <v>419</v>
      </c>
      <c r="C48" s="17">
        <v>-0.0590403379971906</v>
      </c>
      <c r="D48" s="17">
        <v>-0.0931995363348734</v>
      </c>
      <c r="E48" s="17">
        <v>-0.0341591983376829</v>
      </c>
      <c r="F48" s="18">
        <v>7.78656371633419e-5</v>
      </c>
      <c r="G48" s="19">
        <f t="shared" si="2"/>
        <v>0.00516117118820487</v>
      </c>
      <c r="H48" s="18">
        <v>-0.000100273201380021</v>
      </c>
      <c r="I48" s="19">
        <f t="shared" si="3"/>
        <v>-0.0148410334070171</v>
      </c>
    </row>
    <row r="49" s="84" customFormat="1" ht="13.5" spans="2:9">
      <c r="B49" s="17" t="s">
        <v>89</v>
      </c>
      <c r="C49" s="17">
        <v>0.174356091506548</v>
      </c>
      <c r="D49" s="17">
        <v>0.147001640859957</v>
      </c>
      <c r="E49" s="17">
        <v>-0.0273544506465912</v>
      </c>
      <c r="F49" s="18">
        <v>0.000585251460942743</v>
      </c>
      <c r="G49" s="19">
        <f t="shared" si="2"/>
        <v>0.0387922463375737</v>
      </c>
      <c r="H49" s="18">
        <v>-5.88750096991697e-5</v>
      </c>
      <c r="I49" s="19">
        <f t="shared" si="3"/>
        <v>-0.00871385348985104</v>
      </c>
    </row>
    <row r="50" s="84" customFormat="1" ht="13.5" spans="2:9">
      <c r="B50" s="17" t="s">
        <v>420</v>
      </c>
      <c r="C50" s="17">
        <v>0.145884817791368</v>
      </c>
      <c r="D50" s="17">
        <v>0.010933270592669</v>
      </c>
      <c r="E50" s="17">
        <v>-0.134951547198699</v>
      </c>
      <c r="F50" s="18">
        <v>-3.33580519578821e-5</v>
      </c>
      <c r="G50" s="19">
        <f t="shared" si="2"/>
        <v>-0.00221107311173093</v>
      </c>
      <c r="H50" s="18">
        <v>0.000245874997481302</v>
      </c>
      <c r="I50" s="19">
        <f t="shared" si="3"/>
        <v>0.0363909698837769</v>
      </c>
    </row>
    <row r="51" s="84" customFormat="1" ht="13.5" spans="2:9">
      <c r="B51" s="17" t="s">
        <v>421</v>
      </c>
      <c r="C51" s="17">
        <v>-0.135001464013541</v>
      </c>
      <c r="D51" s="17">
        <v>-0.0910712721351263</v>
      </c>
      <c r="E51" s="17">
        <v>0.0439301918784146</v>
      </c>
      <c r="F51" s="18">
        <v>0.000226235667384144</v>
      </c>
      <c r="G51" s="19">
        <f t="shared" si="2"/>
        <v>0.014995587922795</v>
      </c>
      <c r="H51" s="18">
        <v>1.57204590115615e-5</v>
      </c>
      <c r="I51" s="19">
        <f t="shared" si="3"/>
        <v>0.00232672193720059</v>
      </c>
    </row>
    <row r="52" s="84" customFormat="1" spans="2:9">
      <c r="B52" s="12" t="s">
        <v>422</v>
      </c>
      <c r="C52" s="20"/>
      <c r="D52" s="20"/>
      <c r="E52" s="21"/>
      <c r="F52" s="14">
        <f>SUM(F53:F58)</f>
        <v>0.00139914885166671</v>
      </c>
      <c r="G52" s="14">
        <f t="shared" ref="G52:G64" si="4">F52/$F$69</f>
        <v>0.0927398401182262</v>
      </c>
      <c r="H52" s="14">
        <f>SUM(H53:H58)</f>
        <v>0.000283773980386399</v>
      </c>
      <c r="I52" s="14">
        <f t="shared" ref="I52:I64" si="5">H52/$H$69</f>
        <v>0.0420002459779436</v>
      </c>
    </row>
    <row r="53" s="84" customFormat="1" ht="13.5" spans="2:9">
      <c r="B53" s="17" t="s">
        <v>27</v>
      </c>
      <c r="C53" s="17">
        <v>-0.485386163656329</v>
      </c>
      <c r="D53" s="17">
        <v>-0.410494601266288</v>
      </c>
      <c r="E53" s="17">
        <v>0.0748915623900412</v>
      </c>
      <c r="F53" s="18">
        <v>-7.30495215423813e-5</v>
      </c>
      <c r="G53" s="19">
        <f t="shared" si="4"/>
        <v>-0.004841944401043</v>
      </c>
      <c r="H53" s="18">
        <v>8.89215288189739e-6</v>
      </c>
      <c r="I53" s="19">
        <f t="shared" si="5"/>
        <v>0.00131609179884863</v>
      </c>
    </row>
    <row r="54" s="84" customFormat="1" ht="13.5" spans="2:9">
      <c r="B54" s="17" t="s">
        <v>28</v>
      </c>
      <c r="C54" s="17">
        <v>-0.385042538468834</v>
      </c>
      <c r="D54" s="17">
        <v>-0.729810903357719</v>
      </c>
      <c r="E54" s="17">
        <v>-0.344768364888885</v>
      </c>
      <c r="F54" s="18">
        <v>-0.000244757815079452</v>
      </c>
      <c r="G54" s="19">
        <f t="shared" si="4"/>
        <v>-0.0162232921901878</v>
      </c>
      <c r="H54" s="18">
        <v>9.23357521304344e-6</v>
      </c>
      <c r="I54" s="19">
        <f t="shared" si="5"/>
        <v>0.00136662434545833</v>
      </c>
    </row>
    <row r="55" s="84" customFormat="1" ht="13.5" spans="2:9">
      <c r="B55" s="17" t="s">
        <v>29</v>
      </c>
      <c r="C55" s="17">
        <v>-0.788246159034168</v>
      </c>
      <c r="D55" s="17">
        <v>-0.851168788264706</v>
      </c>
      <c r="E55" s="17">
        <v>-0.0629226292305385</v>
      </c>
      <c r="F55" s="18">
        <v>0.000906406398567539</v>
      </c>
      <c r="G55" s="19">
        <f t="shared" si="4"/>
        <v>0.0600793721019433</v>
      </c>
      <c r="H55" s="18">
        <v>6.45656148993495e-6</v>
      </c>
      <c r="I55" s="19">
        <f t="shared" si="5"/>
        <v>0.000955609708753915</v>
      </c>
    </row>
    <row r="56" s="84" customFormat="1" ht="13.5" spans="2:9">
      <c r="B56" s="17" t="s">
        <v>30</v>
      </c>
      <c r="C56" s="17">
        <v>-0.307570110610517</v>
      </c>
      <c r="D56" s="17">
        <v>-1.09692345282611</v>
      </c>
      <c r="E56" s="17">
        <v>-0.789353342215598</v>
      </c>
      <c r="F56" s="18">
        <v>0.000497627206461106</v>
      </c>
      <c r="G56" s="19">
        <f t="shared" si="4"/>
        <v>0.0329842443216155</v>
      </c>
      <c r="H56" s="18">
        <v>0.000178572458197506</v>
      </c>
      <c r="I56" s="19">
        <f t="shared" si="5"/>
        <v>0.0264297916213772</v>
      </c>
    </row>
    <row r="57" s="84" customFormat="1" ht="13.5" spans="2:9">
      <c r="B57" s="17" t="s">
        <v>31</v>
      </c>
      <c r="C57" s="17">
        <v>-0.33986619326302</v>
      </c>
      <c r="D57" s="17">
        <v>-0.650176716712124</v>
      </c>
      <c r="E57" s="17">
        <v>-0.310310523449104</v>
      </c>
      <c r="F57" s="18">
        <v>0.00030523873145586</v>
      </c>
      <c r="G57" s="19">
        <f t="shared" si="4"/>
        <v>0.020232151224929</v>
      </c>
      <c r="H57" s="18">
        <v>8.32335867988984e-5</v>
      </c>
      <c r="I57" s="19">
        <f t="shared" si="5"/>
        <v>0.0123190685573786</v>
      </c>
    </row>
    <row r="58" s="84" customFormat="1" ht="13.5" spans="2:9">
      <c r="B58" s="17" t="s">
        <v>32</v>
      </c>
      <c r="C58" s="17">
        <v>-0.067421273931564</v>
      </c>
      <c r="D58" s="17">
        <v>0.202060226919891</v>
      </c>
      <c r="E58" s="17">
        <v>0.269481500851455</v>
      </c>
      <c r="F58" s="18">
        <v>7.68385180403618e-6</v>
      </c>
      <c r="G58" s="19">
        <f t="shared" si="4"/>
        <v>0.000509309060969167</v>
      </c>
      <c r="H58" s="18">
        <v>-2.61435419488116e-6</v>
      </c>
      <c r="I58" s="19">
        <f t="shared" si="5"/>
        <v>-0.00038694005387303</v>
      </c>
    </row>
    <row r="59" s="84" customFormat="1" spans="2:9">
      <c r="B59" s="12" t="s">
        <v>423</v>
      </c>
      <c r="C59" s="20"/>
      <c r="D59" s="20"/>
      <c r="E59" s="21"/>
      <c r="F59" s="25">
        <f>SUM(F60:F64)</f>
        <v>0.000239066172129197</v>
      </c>
      <c r="G59" s="25">
        <f t="shared" si="4"/>
        <v>0.0158460327895258</v>
      </c>
      <c r="H59" s="25">
        <f>SUM(H60:H64)</f>
        <v>0.000154558146882247</v>
      </c>
      <c r="I59" s="25">
        <f t="shared" si="5"/>
        <v>0.0228755299485542</v>
      </c>
    </row>
    <row r="60" s="84" customFormat="1" ht="13.5" spans="2:9">
      <c r="B60" s="17" t="s">
        <v>424</v>
      </c>
      <c r="C60" s="17">
        <v>0.00856153085813754</v>
      </c>
      <c r="D60" s="17">
        <v>0.0721974574800726</v>
      </c>
      <c r="E60" s="17">
        <v>0.0636359266219351</v>
      </c>
      <c r="F60" s="18">
        <v>0.000159712521826381</v>
      </c>
      <c r="G60" s="19">
        <f t="shared" si="4"/>
        <v>0.0105862315660075</v>
      </c>
      <c r="H60" s="18">
        <v>0.000161114931057364</v>
      </c>
      <c r="I60" s="19">
        <f t="shared" si="5"/>
        <v>0.0238459732140158</v>
      </c>
    </row>
    <row r="61" s="84" customFormat="1" ht="13.5" spans="2:9">
      <c r="B61" s="17" t="s">
        <v>425</v>
      </c>
      <c r="C61" s="17">
        <v>0.0315499586810856</v>
      </c>
      <c r="D61" s="17">
        <v>0.0855474898064785</v>
      </c>
      <c r="E61" s="17">
        <v>0.0539975311253929</v>
      </c>
      <c r="F61" s="18">
        <v>-5.30895932020448e-5</v>
      </c>
      <c r="G61" s="19">
        <f t="shared" si="4"/>
        <v>-0.00351893966080468</v>
      </c>
      <c r="H61" s="18">
        <v>-6.76419981163349e-5</v>
      </c>
      <c r="I61" s="19">
        <f t="shared" si="5"/>
        <v>-0.0100114201994745</v>
      </c>
    </row>
    <row r="62" s="84" customFormat="1" ht="13.5" spans="2:9">
      <c r="B62" s="17" t="s">
        <v>426</v>
      </c>
      <c r="C62" s="17">
        <v>0.0229633656228063</v>
      </c>
      <c r="D62" s="17">
        <v>-0.104051815860032</v>
      </c>
      <c r="E62" s="17">
        <v>-0.127015181482838</v>
      </c>
      <c r="F62" s="18">
        <v>-0.000150041830147375</v>
      </c>
      <c r="G62" s="19">
        <f t="shared" si="4"/>
        <v>-0.00994522871697162</v>
      </c>
      <c r="H62" s="18">
        <v>2.9533358179524e-5</v>
      </c>
      <c r="I62" s="19">
        <f t="shared" si="5"/>
        <v>0.00437111361092982</v>
      </c>
    </row>
    <row r="63" s="84" customFormat="1" ht="13.5" spans="2:9">
      <c r="B63" s="17" t="s">
        <v>427</v>
      </c>
      <c r="C63" s="17">
        <v>-0.0404239066486426</v>
      </c>
      <c r="D63" s="17">
        <v>-0.188469498462219</v>
      </c>
      <c r="E63" s="17">
        <v>-0.148045591813577</v>
      </c>
      <c r="F63" s="18">
        <v>0.000293483165789692</v>
      </c>
      <c r="G63" s="19">
        <f t="shared" si="4"/>
        <v>0.0194529565887893</v>
      </c>
      <c r="H63" s="18">
        <v>2.89157138223788e-5</v>
      </c>
      <c r="I63" s="19">
        <f t="shared" si="5"/>
        <v>0.00427969855274984</v>
      </c>
    </row>
    <row r="64" s="84" customFormat="1" ht="13.5" spans="2:9">
      <c r="B64" s="17" t="s">
        <v>428</v>
      </c>
      <c r="C64" s="17">
        <v>-0.020313322617418</v>
      </c>
      <c r="D64" s="17">
        <v>0.0427468210996591</v>
      </c>
      <c r="E64" s="17">
        <v>0.0630601437170771</v>
      </c>
      <c r="F64" s="18">
        <v>-1.09980921374564e-5</v>
      </c>
      <c r="G64" s="19">
        <f t="shared" si="4"/>
        <v>-0.000728986987494732</v>
      </c>
      <c r="H64" s="18">
        <v>2.63614193931481e-6</v>
      </c>
      <c r="I64" s="19">
        <f t="shared" si="5"/>
        <v>0.000390164770333193</v>
      </c>
    </row>
    <row r="65" s="84" customFormat="1" ht="6.75" customHeight="1" spans="2:9">
      <c r="B65" s="12"/>
      <c r="C65" s="12"/>
      <c r="D65" s="12"/>
      <c r="E65" s="13"/>
      <c r="F65" s="25"/>
      <c r="G65" s="25"/>
      <c r="H65" s="25"/>
      <c r="I65" s="25"/>
    </row>
    <row r="66" s="84" customFormat="1" spans="2:9">
      <c r="B66" s="12" t="s">
        <v>429</v>
      </c>
      <c r="C66" s="12"/>
      <c r="D66" s="12"/>
      <c r="E66" s="13"/>
      <c r="F66" s="25">
        <f t="shared" ref="F66:I66" si="6">F4+F6+F52+F59</f>
        <v>0.0108681264385758</v>
      </c>
      <c r="G66" s="25">
        <f t="shared" si="6"/>
        <v>0.720372465801289</v>
      </c>
      <c r="H66" s="25">
        <f t="shared" si="6"/>
        <v>0.00293633277239082</v>
      </c>
      <c r="I66" s="25">
        <f t="shared" si="6"/>
        <v>0.434594808676908</v>
      </c>
    </row>
    <row r="67" s="84" customFormat="1" spans="2:9">
      <c r="B67" s="93" t="s">
        <v>430</v>
      </c>
      <c r="C67" s="93"/>
      <c r="D67" s="93"/>
      <c r="E67" s="94"/>
      <c r="F67" s="95">
        <v>0.004218689</v>
      </c>
      <c r="G67" s="95">
        <f>F67/$F$69</f>
        <v>0.279627534198711</v>
      </c>
      <c r="H67" s="95">
        <v>0.003820151</v>
      </c>
      <c r="I67" s="95">
        <f>H67/$H$69</f>
        <v>0.565405191323092</v>
      </c>
    </row>
    <row r="68" s="84" customFormat="1" ht="5.25" customHeight="1"/>
    <row r="69" s="84" customFormat="1" spans="2:9">
      <c r="B69" s="68" t="s">
        <v>431</v>
      </c>
      <c r="C69" s="68"/>
      <c r="D69" s="68"/>
      <c r="E69" s="68"/>
      <c r="F69" s="96">
        <f>F66+F67</f>
        <v>0.0150868154385758</v>
      </c>
      <c r="G69" s="96"/>
      <c r="H69" s="96">
        <f>H66+H67</f>
        <v>0.00675648377239082</v>
      </c>
      <c r="I69" s="96"/>
    </row>
    <row r="70" s="84" customFormat="1" spans="2:9">
      <c r="B70" s="68" t="s">
        <v>432</v>
      </c>
      <c r="C70" s="68"/>
      <c r="D70" s="68"/>
      <c r="E70" s="68"/>
      <c r="F70" s="97">
        <f>SQRT(F69)</f>
        <v>0.122828398339211</v>
      </c>
      <c r="G70" s="98" t="s">
        <v>433</v>
      </c>
      <c r="H70" s="97">
        <f>SQRT(H69)</f>
        <v>0.0821978331368341</v>
      </c>
      <c r="I70" s="99"/>
    </row>
  </sheetData>
  <mergeCells count="1">
    <mergeCell ref="C2:E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83"/>
  <sheetViews>
    <sheetView workbookViewId="0">
      <selection activeCell="Q13" sqref="Q13"/>
    </sheetView>
  </sheetViews>
  <sheetFormatPr defaultColWidth="9" defaultRowHeight="13.5"/>
  <cols>
    <col min="1" max="2" width="10.2857142857143" style="17"/>
    <col min="3" max="3" width="14.5714285714286" style="32"/>
    <col min="4" max="4" width="10.2857142857143" style="32"/>
    <col min="5" max="5" width="15.8571428571429" style="32"/>
    <col min="6" max="6" width="14.5714285714286" style="17"/>
    <col min="7" max="7" width="15.8571428571429" style="17"/>
    <col min="8" max="8" width="11.6666666666667" style="72" customWidth="1"/>
    <col min="9" max="9" width="13" style="72" customWidth="1"/>
    <col min="10" max="10" width="14.4285714285714" style="32"/>
    <col min="11" max="11" width="9" style="73"/>
    <col min="12" max="12" width="9" style="71"/>
    <col min="13" max="13" width="14.1619047619048" style="71" customWidth="1"/>
    <col min="14" max="14" width="13.6666666666667" style="71" customWidth="1"/>
    <col min="15" max="16382" width="9" style="71"/>
  </cols>
  <sheetData>
    <row r="1" s="70" customFormat="1" ht="11.25" spans="1:11">
      <c r="A1" s="74" t="s">
        <v>25</v>
      </c>
      <c r="B1" s="74" t="s">
        <v>26</v>
      </c>
      <c r="C1" s="75" t="s">
        <v>23</v>
      </c>
      <c r="D1" s="75" t="s">
        <v>35</v>
      </c>
      <c r="E1" s="75" t="s">
        <v>24</v>
      </c>
      <c r="F1" s="74" t="s">
        <v>434</v>
      </c>
      <c r="G1" s="74" t="s">
        <v>435</v>
      </c>
      <c r="H1" s="76" t="s">
        <v>436</v>
      </c>
      <c r="I1" s="76" t="s">
        <v>437</v>
      </c>
      <c r="J1" s="81" t="s">
        <v>438</v>
      </c>
      <c r="K1" s="82"/>
    </row>
    <row r="2" s="71" customFormat="1" spans="1:14">
      <c r="A2" s="77" t="s">
        <v>173</v>
      </c>
      <c r="B2" s="77" t="s">
        <v>55</v>
      </c>
      <c r="C2" s="78">
        <v>0.0937897010961405</v>
      </c>
      <c r="D2" s="78">
        <v>0.01222</v>
      </c>
      <c r="E2" s="78">
        <v>0.0815697010961405</v>
      </c>
      <c r="F2" s="77">
        <v>0.267937541927563</v>
      </c>
      <c r="G2" s="77">
        <v>0.125823082586096</v>
      </c>
      <c r="H2" s="72">
        <f>C2*F2</f>
        <v>0.0251297819698207</v>
      </c>
      <c r="I2" s="79">
        <f>E2*G2</f>
        <v>0.0102633512375429</v>
      </c>
      <c r="J2" s="78">
        <v>0.00515163459722903</v>
      </c>
      <c r="K2" s="73"/>
      <c r="L2" s="71"/>
      <c r="M2" s="70" t="s">
        <v>439</v>
      </c>
      <c r="N2" s="70" t="s">
        <v>440</v>
      </c>
    </row>
    <row r="3" s="71" customFormat="1" spans="1:14">
      <c r="A3" s="77" t="s">
        <v>147</v>
      </c>
      <c r="B3" s="77" t="s">
        <v>85</v>
      </c>
      <c r="C3" s="78">
        <v>0.0934352567218202</v>
      </c>
      <c r="D3" s="78">
        <v>0.03469</v>
      </c>
      <c r="E3" s="78">
        <v>0.0587452567218202</v>
      </c>
      <c r="F3" s="77">
        <v>0.251569100859719</v>
      </c>
      <c r="G3" s="77">
        <v>0.124898618813319</v>
      </c>
      <c r="H3" s="72">
        <f>C3*F3</f>
        <v>0.0235054235221053</v>
      </c>
      <c r="I3" s="72">
        <f>E3*G3</f>
        <v>0.00733720142638919</v>
      </c>
      <c r="J3" s="78">
        <v>0.0402733677787207</v>
      </c>
      <c r="K3" s="73"/>
      <c r="L3" s="71"/>
      <c r="M3" s="77" t="s">
        <v>173</v>
      </c>
      <c r="N3" s="72">
        <v>0.0251297819698207</v>
      </c>
    </row>
    <row r="4" s="71" customFormat="1" spans="1:14">
      <c r="A4" s="77" t="s">
        <v>165</v>
      </c>
      <c r="B4" s="77" t="s">
        <v>55</v>
      </c>
      <c r="C4" s="78">
        <v>0.0759995841022719</v>
      </c>
      <c r="D4" s="78">
        <v>0.0142699999999999</v>
      </c>
      <c r="E4" s="78">
        <v>0.0617295841022719</v>
      </c>
      <c r="F4" s="77">
        <v>0.100036974703975</v>
      </c>
      <c r="G4" s="77">
        <v>-0.00181614777785087</v>
      </c>
      <c r="H4" s="72">
        <f>C4*F4</f>
        <v>0.00760276847235159</v>
      </c>
      <c r="I4" s="72">
        <f>E4*G4</f>
        <v>-0.000112110046995</v>
      </c>
      <c r="J4" s="78">
        <v>0.00702564775529885</v>
      </c>
      <c r="K4" s="73"/>
      <c r="L4" s="71"/>
      <c r="M4" s="77" t="s">
        <v>147</v>
      </c>
      <c r="N4" s="72">
        <v>0.0235054235221053</v>
      </c>
    </row>
    <row r="5" s="71" customFormat="1" spans="1:14">
      <c r="A5" s="77" t="s">
        <v>363</v>
      </c>
      <c r="B5" s="77" t="s">
        <v>79</v>
      </c>
      <c r="C5" s="78">
        <v>0.0621840324098872</v>
      </c>
      <c r="D5" s="78">
        <v>0.00713</v>
      </c>
      <c r="E5" s="78">
        <v>0.0550540324098872</v>
      </c>
      <c r="F5" s="77">
        <v>0.126829220475084</v>
      </c>
      <c r="G5" s="77">
        <v>0.0297179575960273</v>
      </c>
      <c r="H5" s="79">
        <f>C5*F5</f>
        <v>0.00788675235654335</v>
      </c>
      <c r="I5" s="83">
        <f>E5*G5</f>
        <v>0.00163609340064734</v>
      </c>
      <c r="J5" s="78">
        <v>0.00575356997431616</v>
      </c>
      <c r="K5" s="73"/>
      <c r="L5" s="71"/>
      <c r="M5" s="77" t="s">
        <v>165</v>
      </c>
      <c r="N5" s="72">
        <v>0.00760276847235159</v>
      </c>
    </row>
    <row r="6" s="71" customFormat="1" spans="1:14">
      <c r="A6" s="77" t="s">
        <v>205</v>
      </c>
      <c r="B6" s="77" t="s">
        <v>55</v>
      </c>
      <c r="C6" s="78">
        <v>0.0587759761079495</v>
      </c>
      <c r="D6" s="78">
        <v>0.00775999999999999</v>
      </c>
      <c r="E6" s="78">
        <v>0.0510159761079495</v>
      </c>
      <c r="F6" s="77">
        <v>0.125476240087635</v>
      </c>
      <c r="G6" s="77">
        <v>0.0210025504641379</v>
      </c>
      <c r="H6" s="72">
        <f>C6*F6</f>
        <v>0.00737498848950617</v>
      </c>
      <c r="I6" s="72">
        <f>E6*G6</f>
        <v>0.00107146561268446</v>
      </c>
      <c r="J6" s="78">
        <v>0.00699640969841032</v>
      </c>
      <c r="K6" s="73"/>
      <c r="L6" s="71"/>
      <c r="M6" s="77" t="s">
        <v>363</v>
      </c>
      <c r="N6" s="79">
        <v>0.00788675235654335</v>
      </c>
    </row>
    <row r="7" s="71" customFormat="1" spans="1:14">
      <c r="A7" s="77" t="s">
        <v>84</v>
      </c>
      <c r="B7" s="77" t="s">
        <v>65</v>
      </c>
      <c r="C7" s="78">
        <v>0.0453284399545862</v>
      </c>
      <c r="D7" s="78">
        <v>0.00933</v>
      </c>
      <c r="E7" s="78">
        <v>0.0359984399545862</v>
      </c>
      <c r="F7" s="77">
        <v>0.1364798713</v>
      </c>
      <c r="G7" s="77">
        <v>0.02632135646</v>
      </c>
      <c r="H7" s="79">
        <f>C7*F7</f>
        <v>0.0061864196512317</v>
      </c>
      <c r="I7" s="79">
        <f>E7*G7</f>
        <v>0.00094752777004857</v>
      </c>
      <c r="J7" s="78">
        <v>0</v>
      </c>
      <c r="K7" s="73"/>
      <c r="L7" s="71"/>
      <c r="M7" s="77" t="s">
        <v>205</v>
      </c>
      <c r="N7" s="72">
        <v>0.00737498848950617</v>
      </c>
    </row>
    <row r="8" s="71" customFormat="1" spans="1:14">
      <c r="A8" s="77" t="s">
        <v>166</v>
      </c>
      <c r="B8" s="77" t="s">
        <v>55</v>
      </c>
      <c r="C8" s="78">
        <v>0.0426582982537592</v>
      </c>
      <c r="D8" s="78">
        <v>0.0683</v>
      </c>
      <c r="E8" s="78">
        <v>-0.0256417017462407</v>
      </c>
      <c r="F8" s="77">
        <v>0.147613779258751</v>
      </c>
      <c r="G8" s="77">
        <v>-0.00642866005358224</v>
      </c>
      <c r="H8" s="72">
        <f>C8*F8</f>
        <v>0.00629695262198437</v>
      </c>
      <c r="I8" s="79">
        <f>E8*G8</f>
        <v>0.000164841783721928</v>
      </c>
      <c r="J8" s="78">
        <v>0.0368253383823989</v>
      </c>
      <c r="K8" s="73"/>
      <c r="L8" s="71"/>
      <c r="M8" s="77" t="s">
        <v>84</v>
      </c>
      <c r="N8" s="79">
        <v>0.0061864196512317</v>
      </c>
    </row>
    <row r="9" s="71" customFormat="1" spans="1:14">
      <c r="A9" s="77" t="s">
        <v>310</v>
      </c>
      <c r="B9" s="77" t="s">
        <v>55</v>
      </c>
      <c r="C9" s="78">
        <v>0.0385469870217433</v>
      </c>
      <c r="D9" s="78">
        <v>0.03016</v>
      </c>
      <c r="E9" s="78">
        <v>0.00838698702174338</v>
      </c>
      <c r="F9" s="77">
        <v>0.125065863450822</v>
      </c>
      <c r="G9" s="77">
        <v>-0.00615588108163376</v>
      </c>
      <c r="H9" s="79">
        <f>C9*F9</f>
        <v>0.00482091221530196</v>
      </c>
      <c r="I9" s="79">
        <f>E9*G9</f>
        <v>-5.16292947390579e-5</v>
      </c>
      <c r="J9" s="78">
        <v>0.0175415150017535</v>
      </c>
      <c r="K9" s="73"/>
      <c r="L9" s="71"/>
      <c r="M9" s="77" t="s">
        <v>166</v>
      </c>
      <c r="N9" s="72">
        <v>0.00629695262198437</v>
      </c>
    </row>
    <row r="10" s="71" customFormat="1" spans="1:14">
      <c r="A10" s="77" t="s">
        <v>192</v>
      </c>
      <c r="B10" s="77" t="s">
        <v>55</v>
      </c>
      <c r="C10" s="78">
        <v>0.0369987158777377</v>
      </c>
      <c r="D10" s="78">
        <v>0.02046</v>
      </c>
      <c r="E10" s="78">
        <v>0.0165387158777377</v>
      </c>
      <c r="F10" s="77">
        <v>0.10649646654</v>
      </c>
      <c r="G10" s="77">
        <v>-0.00543219654</v>
      </c>
      <c r="H10" s="72">
        <f>C10*F10</f>
        <v>0.00394023250749646</v>
      </c>
      <c r="I10" s="72">
        <f>E10*G10</f>
        <v>-8.98415551670898e-5</v>
      </c>
      <c r="J10" s="78">
        <v>0</v>
      </c>
      <c r="K10" s="73"/>
      <c r="L10" s="71"/>
      <c r="M10" s="77" t="s">
        <v>310</v>
      </c>
      <c r="N10" s="79">
        <v>0.00482091221530196</v>
      </c>
    </row>
    <row r="11" s="71" customFormat="1" spans="1:14">
      <c r="A11" s="77" t="s">
        <v>231</v>
      </c>
      <c r="B11" s="77" t="s">
        <v>79</v>
      </c>
      <c r="C11" s="78">
        <v>0.036976716967346</v>
      </c>
      <c r="D11" s="78">
        <v>0.00592999999999999</v>
      </c>
      <c r="E11" s="78">
        <v>0.031046716967346</v>
      </c>
      <c r="F11" s="77">
        <v>0.105381227469886</v>
      </c>
      <c r="G11" s="77">
        <v>-0.0035174046698892</v>
      </c>
      <c r="H11" s="72">
        <f>C11*F11</f>
        <v>0.00389665182182548</v>
      </c>
      <c r="I11" s="72">
        <f>E11*G11</f>
        <v>-0.000109203867245671</v>
      </c>
      <c r="J11" s="78">
        <v>0.0063312905371268</v>
      </c>
      <c r="K11" s="73"/>
      <c r="L11" s="71"/>
      <c r="M11" s="77" t="s">
        <v>192</v>
      </c>
      <c r="N11" s="72">
        <v>0.00394023250749646</v>
      </c>
    </row>
    <row r="12" s="71" customFormat="1" spans="1:14">
      <c r="A12" s="77" t="s">
        <v>167</v>
      </c>
      <c r="B12" s="77" t="s">
        <v>55</v>
      </c>
      <c r="C12" s="78">
        <v>0.0323671519246348</v>
      </c>
      <c r="D12" s="78">
        <v>0.01719</v>
      </c>
      <c r="E12" s="78">
        <v>0.0151771519246348</v>
      </c>
      <c r="F12" s="77">
        <v>0.144031690473564</v>
      </c>
      <c r="G12" s="77">
        <v>0.018433081307152</v>
      </c>
      <c r="H12" s="72">
        <f>C12*F12</f>
        <v>0.00466189560751982</v>
      </c>
      <c r="I12" s="79">
        <f>E12*G12</f>
        <v>0.000279761675437792</v>
      </c>
      <c r="J12" s="78">
        <v>0.010437953509427</v>
      </c>
      <c r="K12" s="73"/>
      <c r="L12" s="71"/>
      <c r="M12" s="77" t="s">
        <v>231</v>
      </c>
      <c r="N12" s="72">
        <v>0.00389665182182548</v>
      </c>
    </row>
    <row r="13" s="71" customFormat="1" spans="1:14">
      <c r="A13" s="77" t="s">
        <v>351</v>
      </c>
      <c r="B13" s="77" t="s">
        <v>55</v>
      </c>
      <c r="C13" s="78">
        <v>0</v>
      </c>
      <c r="D13" s="78">
        <v>0.01261</v>
      </c>
      <c r="E13" s="78">
        <v>-0.01261</v>
      </c>
      <c r="F13" s="77">
        <v>0</v>
      </c>
      <c r="G13" s="77">
        <v>0</v>
      </c>
      <c r="H13" s="79">
        <f>C13*F13</f>
        <v>0</v>
      </c>
      <c r="I13" s="83">
        <f>E13*G13</f>
        <v>0</v>
      </c>
      <c r="J13" s="78">
        <v>0</v>
      </c>
      <c r="K13" s="73"/>
      <c r="L13" s="71"/>
      <c r="M13" s="71"/>
      <c r="N13" s="72"/>
    </row>
    <row r="14" s="71" customFormat="1" spans="1:14">
      <c r="A14" s="77" t="s">
        <v>353</v>
      </c>
      <c r="B14" s="77" t="s">
        <v>59</v>
      </c>
      <c r="C14" s="78">
        <v>0</v>
      </c>
      <c r="D14" s="78">
        <v>0.00476</v>
      </c>
      <c r="E14" s="78">
        <v>-0.00476</v>
      </c>
      <c r="F14" s="77">
        <v>0.106279171400806</v>
      </c>
      <c r="G14" s="77">
        <v>0.0293004066094253</v>
      </c>
      <c r="H14" s="79">
        <f>C14*F14</f>
        <v>0</v>
      </c>
      <c r="I14" s="72">
        <f>E14*G14</f>
        <v>-0.000139469935460864</v>
      </c>
      <c r="J14" s="78">
        <v>0.0195051137516394</v>
      </c>
      <c r="K14" s="73"/>
      <c r="L14" s="71"/>
      <c r="M14" s="71"/>
      <c r="N14" s="72"/>
    </row>
    <row r="15" s="71" customFormat="1" spans="1:14">
      <c r="A15" s="77" t="s">
        <v>354</v>
      </c>
      <c r="B15" s="77" t="s">
        <v>107</v>
      </c>
      <c r="C15" s="78">
        <v>0</v>
      </c>
      <c r="D15" s="78">
        <v>0.00268</v>
      </c>
      <c r="E15" s="78">
        <v>-0.00268</v>
      </c>
      <c r="F15" s="77">
        <v>0.135958405661975</v>
      </c>
      <c r="G15" s="77">
        <v>0.0116801880459504</v>
      </c>
      <c r="H15" s="79">
        <f>C15*F15</f>
        <v>0</v>
      </c>
      <c r="I15" s="72">
        <f>E15*G15</f>
        <v>-3.13029039631471e-5</v>
      </c>
      <c r="J15" s="78">
        <v>0.00623106150340258</v>
      </c>
      <c r="K15" s="73"/>
      <c r="L15" s="71"/>
      <c r="M15" s="70" t="s">
        <v>439</v>
      </c>
      <c r="N15" s="70" t="s">
        <v>441</v>
      </c>
    </row>
    <row r="16" s="71" customFormat="1" spans="1:14">
      <c r="A16" s="77" t="s">
        <v>356</v>
      </c>
      <c r="B16" s="77" t="s">
        <v>55</v>
      </c>
      <c r="C16" s="78">
        <v>0</v>
      </c>
      <c r="D16" s="78">
        <v>0.00466</v>
      </c>
      <c r="E16" s="78">
        <v>-0.00466</v>
      </c>
      <c r="F16" s="77">
        <v>0.141793563376141</v>
      </c>
      <c r="G16" s="77">
        <v>0.00302487140966079</v>
      </c>
      <c r="H16" s="79">
        <f>C16*F16</f>
        <v>0</v>
      </c>
      <c r="I16" s="72">
        <f>E16*G16</f>
        <v>-1.40959007690193e-5</v>
      </c>
      <c r="J16" s="78">
        <v>0.0133428908136204</v>
      </c>
      <c r="K16" s="73"/>
      <c r="L16" s="71"/>
      <c r="M16" s="77" t="s">
        <v>173</v>
      </c>
      <c r="N16" s="79">
        <v>0.0102633512375429</v>
      </c>
    </row>
    <row r="17" s="71" customFormat="1" spans="1:14">
      <c r="A17" s="77" t="s">
        <v>357</v>
      </c>
      <c r="B17" s="77" t="s">
        <v>55</v>
      </c>
      <c r="C17" s="78">
        <v>0</v>
      </c>
      <c r="D17" s="78">
        <v>0.01479</v>
      </c>
      <c r="E17" s="78">
        <v>-0.01479</v>
      </c>
      <c r="F17" s="77">
        <v>0.108621004163998</v>
      </c>
      <c r="G17" s="77">
        <v>-0.0166422060492221</v>
      </c>
      <c r="H17" s="79">
        <f>C17*F17</f>
        <v>0</v>
      </c>
      <c r="I17" s="72">
        <f>E17*G17</f>
        <v>0.000246138227467995</v>
      </c>
      <c r="J17" s="78">
        <v>0.0124543309764871</v>
      </c>
      <c r="K17" s="73"/>
      <c r="L17" s="71"/>
      <c r="M17" s="77" t="s">
        <v>147</v>
      </c>
      <c r="N17" s="72">
        <v>0.00733720142638919</v>
      </c>
    </row>
    <row r="18" s="71" customFormat="1" spans="1:14">
      <c r="A18" s="77" t="s">
        <v>364</v>
      </c>
      <c r="B18" s="77" t="s">
        <v>59</v>
      </c>
      <c r="C18" s="78">
        <v>0</v>
      </c>
      <c r="D18" s="78">
        <v>0.00245</v>
      </c>
      <c r="E18" s="78">
        <v>-0.00245</v>
      </c>
      <c r="F18" s="77">
        <v>0.427461498340077</v>
      </c>
      <c r="G18" s="77">
        <v>0.315749860536404</v>
      </c>
      <c r="H18" s="79">
        <f>C18*F18</f>
        <v>0</v>
      </c>
      <c r="I18" s="83">
        <f>E18*G18</f>
        <v>-0.00077358715831419</v>
      </c>
      <c r="J18" s="78">
        <v>0.0237926830927411</v>
      </c>
      <c r="K18" s="73"/>
      <c r="L18" s="71"/>
      <c r="M18" s="77" t="s">
        <v>165</v>
      </c>
      <c r="N18" s="72">
        <v>-0.000112110046995</v>
      </c>
    </row>
    <row r="19" s="71" customFormat="1" spans="1:14">
      <c r="A19" s="77" t="s">
        <v>329</v>
      </c>
      <c r="B19" s="77" t="s">
        <v>55</v>
      </c>
      <c r="C19" s="78">
        <v>0</v>
      </c>
      <c r="D19" s="78">
        <v>0.01439</v>
      </c>
      <c r="E19" s="78">
        <v>-0.01439</v>
      </c>
      <c r="F19" s="77">
        <v>0</v>
      </c>
      <c r="G19" s="77">
        <v>0</v>
      </c>
      <c r="H19" s="79">
        <f>C19*F19</f>
        <v>0</v>
      </c>
      <c r="I19" s="72">
        <f>E19*G19</f>
        <v>0</v>
      </c>
      <c r="J19" s="78">
        <v>0</v>
      </c>
      <c r="K19" s="73"/>
      <c r="L19" s="71"/>
      <c r="M19" s="77" t="s">
        <v>363</v>
      </c>
      <c r="N19" s="83">
        <v>0.00163609340064734</v>
      </c>
    </row>
    <row r="20" s="71" customFormat="1" spans="1:14">
      <c r="A20" s="77" t="s">
        <v>233</v>
      </c>
      <c r="B20" s="77" t="s">
        <v>39</v>
      </c>
      <c r="C20" s="78">
        <v>0</v>
      </c>
      <c r="D20" s="78">
        <v>0.00498</v>
      </c>
      <c r="E20" s="78">
        <v>-0.00498</v>
      </c>
      <c r="F20" s="77">
        <v>0.126874780954698</v>
      </c>
      <c r="G20" s="77">
        <v>-0.031415093134898</v>
      </c>
      <c r="H20" s="79">
        <f>C20*F20</f>
        <v>0</v>
      </c>
      <c r="I20" s="72">
        <f>E20*G20</f>
        <v>0.000156447163811792</v>
      </c>
      <c r="J20" s="78">
        <v>0.0361671695302847</v>
      </c>
      <c r="K20" s="73"/>
      <c r="L20" s="71"/>
      <c r="M20" s="77" t="s">
        <v>205</v>
      </c>
      <c r="N20" s="72">
        <v>0.00107146561268446</v>
      </c>
    </row>
    <row r="21" s="71" customFormat="1" spans="1:14">
      <c r="A21" s="77" t="s">
        <v>308</v>
      </c>
      <c r="B21" s="77" t="s">
        <v>49</v>
      </c>
      <c r="C21" s="78">
        <v>0</v>
      </c>
      <c r="D21" s="78">
        <v>0.0092</v>
      </c>
      <c r="E21" s="78">
        <v>-0.0092</v>
      </c>
      <c r="F21" s="77">
        <v>0.166836941762784</v>
      </c>
      <c r="G21" s="77">
        <v>-0.00925805287498397</v>
      </c>
      <c r="H21" s="79">
        <f>C21*F21</f>
        <v>0</v>
      </c>
      <c r="I21" s="79">
        <f>E21*G21</f>
        <v>8.51740864498525e-5</v>
      </c>
      <c r="J21" s="78">
        <v>0.037769572624313</v>
      </c>
      <c r="K21" s="73"/>
      <c r="L21" s="71"/>
      <c r="M21" s="77" t="s">
        <v>84</v>
      </c>
      <c r="N21" s="79">
        <v>0.00094752777004857</v>
      </c>
    </row>
    <row r="22" s="71" customFormat="1" spans="1:14">
      <c r="A22" s="77" t="s">
        <v>257</v>
      </c>
      <c r="B22" s="77" t="s">
        <v>65</v>
      </c>
      <c r="C22" s="78">
        <v>0</v>
      </c>
      <c r="D22" s="78">
        <v>0.00154</v>
      </c>
      <c r="E22" s="78">
        <v>-0.00154</v>
      </c>
      <c r="F22" s="77">
        <v>0</v>
      </c>
      <c r="G22" s="77">
        <v>0</v>
      </c>
      <c r="H22" s="79">
        <f>C22*F22</f>
        <v>0</v>
      </c>
      <c r="I22" s="79">
        <f>E22*G22</f>
        <v>0</v>
      </c>
      <c r="J22" s="78">
        <v>0</v>
      </c>
      <c r="K22" s="73"/>
      <c r="L22" s="71"/>
      <c r="M22" s="77" t="s">
        <v>166</v>
      </c>
      <c r="N22" s="79">
        <v>0.000164841783721928</v>
      </c>
    </row>
    <row r="23" s="71" customFormat="1" spans="1:14">
      <c r="A23" s="77" t="s">
        <v>258</v>
      </c>
      <c r="B23" s="77" t="s">
        <v>71</v>
      </c>
      <c r="C23" s="78">
        <v>0</v>
      </c>
      <c r="D23" s="78">
        <v>0.00171</v>
      </c>
      <c r="E23" s="78">
        <v>-0.00171</v>
      </c>
      <c r="F23" s="77">
        <v>0.206398768066352</v>
      </c>
      <c r="G23" s="77">
        <v>-0.0493088329748763</v>
      </c>
      <c r="H23" s="79">
        <f>C23*F23</f>
        <v>0</v>
      </c>
      <c r="I23" s="79">
        <f>E23*G23</f>
        <v>8.43181043870385e-5</v>
      </c>
      <c r="J23" s="78">
        <v>0.0304767285407752</v>
      </c>
      <c r="K23" s="73"/>
      <c r="L23" s="71"/>
      <c r="M23" s="77" t="s">
        <v>310</v>
      </c>
      <c r="N23" s="79">
        <v>-5.16292947390579e-5</v>
      </c>
    </row>
    <row r="24" s="71" customFormat="1" spans="1:14">
      <c r="A24" s="77" t="s">
        <v>259</v>
      </c>
      <c r="B24" s="77" t="s">
        <v>43</v>
      </c>
      <c r="C24" s="78">
        <v>0</v>
      </c>
      <c r="D24" s="78">
        <v>0.00145</v>
      </c>
      <c r="E24" s="78">
        <v>-0.00145</v>
      </c>
      <c r="F24" s="77">
        <v>0.148607566609411</v>
      </c>
      <c r="G24" s="77">
        <v>-0.0389827440875247</v>
      </c>
      <c r="H24" s="79">
        <f>C24*F24</f>
        <v>0</v>
      </c>
      <c r="I24" s="79">
        <f>E24*G24</f>
        <v>5.65249789269108e-5</v>
      </c>
      <c r="J24" s="78">
        <v>0.0482833173892902</v>
      </c>
      <c r="K24" s="73"/>
      <c r="L24" s="71"/>
      <c r="M24" s="77" t="s">
        <v>192</v>
      </c>
      <c r="N24" s="72">
        <v>-8.98415551670898e-5</v>
      </c>
    </row>
    <row r="25" s="71" customFormat="1" spans="1:14">
      <c r="A25" s="77" t="s">
        <v>260</v>
      </c>
      <c r="B25" s="77" t="s">
        <v>101</v>
      </c>
      <c r="C25" s="78">
        <v>0</v>
      </c>
      <c r="D25" s="78">
        <v>0.00261</v>
      </c>
      <c r="E25" s="78">
        <v>-0.00261</v>
      </c>
      <c r="F25" s="77">
        <v>0.140105263050311</v>
      </c>
      <c r="G25" s="77">
        <v>0.0189148000141964</v>
      </c>
      <c r="H25" s="79">
        <f>C25*F25</f>
        <v>0</v>
      </c>
      <c r="I25" s="79">
        <f>E25*G25</f>
        <v>-4.93676280370526e-5</v>
      </c>
      <c r="J25" s="78">
        <v>0.0121860359162067</v>
      </c>
      <c r="K25" s="73"/>
      <c r="L25" s="71"/>
      <c r="M25" s="77" t="s">
        <v>231</v>
      </c>
      <c r="N25" s="72">
        <v>-0.000109203867245671</v>
      </c>
    </row>
    <row r="26" s="71" customFormat="1" spans="1:11">
      <c r="A26" s="77" t="s">
        <v>86</v>
      </c>
      <c r="B26" s="77" t="s">
        <v>55</v>
      </c>
      <c r="C26" s="78">
        <v>0</v>
      </c>
      <c r="D26" s="78">
        <v>0.00185</v>
      </c>
      <c r="E26" s="78">
        <v>-0.00185</v>
      </c>
      <c r="F26" s="77">
        <v>0.192601265468326</v>
      </c>
      <c r="G26" s="77">
        <v>0.0293867278200384</v>
      </c>
      <c r="H26" s="79">
        <f>C26*F26</f>
        <v>0</v>
      </c>
      <c r="I26" s="79">
        <f>E26*G26</f>
        <v>-5.4365446467071e-5</v>
      </c>
      <c r="J26" s="78">
        <v>0.0352575450594353</v>
      </c>
      <c r="K26" s="73"/>
    </row>
    <row r="27" s="71" customFormat="1" spans="1:11">
      <c r="A27" s="77" t="s">
        <v>88</v>
      </c>
      <c r="B27" s="77" t="s">
        <v>53</v>
      </c>
      <c r="C27" s="78">
        <v>0</v>
      </c>
      <c r="D27" s="78">
        <v>0.00187</v>
      </c>
      <c r="E27" s="78">
        <v>-0.00187</v>
      </c>
      <c r="F27" s="77">
        <v>0.0874649460746199</v>
      </c>
      <c r="G27" s="77">
        <v>-0.0439845381413674</v>
      </c>
      <c r="H27" s="79">
        <f>C27*F27</f>
        <v>0</v>
      </c>
      <c r="I27" s="79">
        <f>E27*G27</f>
        <v>8.2251086324357e-5</v>
      </c>
      <c r="J27" s="78">
        <v>0.014990607523335</v>
      </c>
      <c r="K27" s="73"/>
    </row>
    <row r="28" s="71" customFormat="1" spans="1:11">
      <c r="A28" s="77" t="s">
        <v>90</v>
      </c>
      <c r="B28" s="77" t="s">
        <v>59</v>
      </c>
      <c r="C28" s="78">
        <v>0</v>
      </c>
      <c r="D28" s="78">
        <v>0.00198</v>
      </c>
      <c r="E28" s="78">
        <v>-0.00198</v>
      </c>
      <c r="F28" s="77">
        <v>0.30891928578746</v>
      </c>
      <c r="G28" s="77">
        <v>0.251056861180841</v>
      </c>
      <c r="H28" s="79">
        <f>C28*F28</f>
        <v>0</v>
      </c>
      <c r="I28" s="83">
        <f>E28*G28</f>
        <v>-0.000497092585138065</v>
      </c>
      <c r="J28" s="78">
        <v>0.00820145766319214</v>
      </c>
      <c r="K28" s="73"/>
    </row>
    <row r="29" s="71" customFormat="1" spans="1:11">
      <c r="A29" s="77" t="s">
        <v>92</v>
      </c>
      <c r="B29" s="77" t="s">
        <v>57</v>
      </c>
      <c r="C29" s="78">
        <v>0</v>
      </c>
      <c r="D29" s="78">
        <v>0.00105</v>
      </c>
      <c r="E29" s="78">
        <v>-0.00105</v>
      </c>
      <c r="F29" s="77">
        <v>0.146662992837873</v>
      </c>
      <c r="G29" s="77">
        <v>0.0226371582184577</v>
      </c>
      <c r="H29" s="79">
        <f>C29*F29</f>
        <v>0</v>
      </c>
      <c r="I29" s="72">
        <f>E29*G29</f>
        <v>-2.37690161293806e-5</v>
      </c>
      <c r="J29" s="78">
        <v>0.0216725849996437</v>
      </c>
      <c r="K29" s="73"/>
    </row>
    <row r="30" s="71" customFormat="1" spans="1:11">
      <c r="A30" s="77" t="s">
        <v>98</v>
      </c>
      <c r="B30" s="77" t="s">
        <v>71</v>
      </c>
      <c r="C30" s="78">
        <v>0</v>
      </c>
      <c r="D30" s="78">
        <v>0.00141999999999999</v>
      </c>
      <c r="E30" s="78">
        <v>-0.00141999999999999</v>
      </c>
      <c r="F30" s="77">
        <v>0</v>
      </c>
      <c r="G30" s="77">
        <v>0</v>
      </c>
      <c r="H30" s="72">
        <f>C30*F30</f>
        <v>0</v>
      </c>
      <c r="I30" s="79">
        <f>E30*G30</f>
        <v>0</v>
      </c>
      <c r="J30" s="78">
        <v>0</v>
      </c>
      <c r="K30" s="73"/>
    </row>
    <row r="31" s="71" customFormat="1" spans="1:11">
      <c r="A31" s="77" t="s">
        <v>102</v>
      </c>
      <c r="B31" s="77" t="s">
        <v>51</v>
      </c>
      <c r="C31" s="78">
        <v>0</v>
      </c>
      <c r="D31" s="78">
        <v>0.00191</v>
      </c>
      <c r="E31" s="78">
        <v>-0.00191</v>
      </c>
      <c r="F31" s="77">
        <v>0</v>
      </c>
      <c r="G31" s="77">
        <v>0</v>
      </c>
      <c r="H31" s="72">
        <f>C31*F31</f>
        <v>0</v>
      </c>
      <c r="I31" s="79">
        <f>E31*G31</f>
        <v>0</v>
      </c>
      <c r="J31" s="78">
        <v>0</v>
      </c>
      <c r="K31" s="73"/>
    </row>
    <row r="32" s="71" customFormat="1" spans="1:11">
      <c r="A32" s="77" t="s">
        <v>104</v>
      </c>
      <c r="B32" s="77" t="s">
        <v>61</v>
      </c>
      <c r="C32" s="78">
        <v>0</v>
      </c>
      <c r="D32" s="78">
        <v>0.00079</v>
      </c>
      <c r="E32" s="78">
        <v>-0.00079</v>
      </c>
      <c r="F32" s="77">
        <v>0.192638686257953</v>
      </c>
      <c r="G32" s="77">
        <v>0.0621659681476885</v>
      </c>
      <c r="H32" s="72">
        <f>C32*F32</f>
        <v>0</v>
      </c>
      <c r="I32" s="72">
        <f>E32*G32</f>
        <v>-4.91111148366739e-5</v>
      </c>
      <c r="J32" s="78">
        <v>0.0185717171829913</v>
      </c>
      <c r="K32" s="73"/>
    </row>
    <row r="33" s="71" customFormat="1" spans="1:11">
      <c r="A33" s="77" t="s">
        <v>106</v>
      </c>
      <c r="B33" s="77" t="s">
        <v>43</v>
      </c>
      <c r="C33" s="78">
        <v>0</v>
      </c>
      <c r="D33" s="78">
        <v>0.00234</v>
      </c>
      <c r="E33" s="78">
        <v>-0.00234</v>
      </c>
      <c r="F33" s="77">
        <v>0</v>
      </c>
      <c r="G33" s="77">
        <v>0</v>
      </c>
      <c r="H33" s="72">
        <f>C33*F33</f>
        <v>0</v>
      </c>
      <c r="I33" s="72">
        <f>E33*G33</f>
        <v>0</v>
      </c>
      <c r="J33" s="78">
        <v>0</v>
      </c>
      <c r="K33" s="73"/>
    </row>
    <row r="34" s="71" customFormat="1" spans="1:11">
      <c r="A34" s="77" t="s">
        <v>76</v>
      </c>
      <c r="B34" s="77" t="s">
        <v>49</v>
      </c>
      <c r="C34" s="78">
        <v>0</v>
      </c>
      <c r="D34" s="78">
        <v>0.00122</v>
      </c>
      <c r="E34" s="78">
        <v>-0.00122</v>
      </c>
      <c r="F34" s="77">
        <v>0.172673156665291</v>
      </c>
      <c r="G34" s="77">
        <v>0.0118114038183918</v>
      </c>
      <c r="H34" s="72">
        <f>C34*F34</f>
        <v>0</v>
      </c>
      <c r="I34" s="72">
        <f>E34*G34</f>
        <v>-1.4409912658438e-5</v>
      </c>
      <c r="J34" s="78">
        <v>0.0201086881078155</v>
      </c>
      <c r="K34" s="73"/>
    </row>
    <row r="35" s="71" customFormat="1" spans="1:11">
      <c r="A35" s="77" t="s">
        <v>42</v>
      </c>
      <c r="B35" s="77" t="s">
        <v>43</v>
      </c>
      <c r="C35" s="78">
        <v>0</v>
      </c>
      <c r="D35" s="78">
        <v>0.01306</v>
      </c>
      <c r="E35" s="78">
        <v>-0.01306</v>
      </c>
      <c r="F35" s="77">
        <v>0.0548512669644215</v>
      </c>
      <c r="G35" s="77">
        <v>0.0293595644467338</v>
      </c>
      <c r="H35" s="72">
        <f>C35*F35</f>
        <v>0</v>
      </c>
      <c r="I35" s="72">
        <f>E35*G35</f>
        <v>-0.000383435911674343</v>
      </c>
      <c r="J35" s="78">
        <v>0.0298751498302928</v>
      </c>
      <c r="K35" s="73"/>
    </row>
    <row r="36" s="71" customFormat="1" spans="1:11">
      <c r="A36" s="77" t="s">
        <v>52</v>
      </c>
      <c r="B36" s="77" t="s">
        <v>49</v>
      </c>
      <c r="C36" s="78">
        <v>0</v>
      </c>
      <c r="D36" s="78">
        <v>0.00492</v>
      </c>
      <c r="E36" s="78">
        <v>-0.00492</v>
      </c>
      <c r="F36" s="77">
        <v>0.174181911199498</v>
      </c>
      <c r="G36" s="77">
        <v>0.0215914542373041</v>
      </c>
      <c r="H36" s="72">
        <f>C36*F36</f>
        <v>0</v>
      </c>
      <c r="I36" s="72">
        <f>E36*G36</f>
        <v>-0.000106229954847536</v>
      </c>
      <c r="J36" s="78">
        <v>0.0337458884266434</v>
      </c>
      <c r="K36" s="73"/>
    </row>
    <row r="37" s="71" customFormat="1" spans="1:11">
      <c r="A37" s="77" t="s">
        <v>56</v>
      </c>
      <c r="B37" s="77" t="s">
        <v>47</v>
      </c>
      <c r="C37" s="78">
        <v>0</v>
      </c>
      <c r="D37" s="78">
        <v>0.00258</v>
      </c>
      <c r="E37" s="78">
        <v>-0.00258</v>
      </c>
      <c r="F37" s="77">
        <v>0.119599357659272</v>
      </c>
      <c r="G37" s="77">
        <v>-0.0460496198041323</v>
      </c>
      <c r="H37" s="72">
        <f>C37*F37</f>
        <v>0</v>
      </c>
      <c r="I37" s="72">
        <f>E37*G37</f>
        <v>0.000118808019094661</v>
      </c>
      <c r="J37" s="78">
        <v>0.0240567376083137</v>
      </c>
      <c r="K37" s="73"/>
    </row>
    <row r="38" s="71" customFormat="1" spans="1:11">
      <c r="A38" s="77" t="s">
        <v>58</v>
      </c>
      <c r="B38" s="77" t="s">
        <v>53</v>
      </c>
      <c r="C38" s="78">
        <v>0</v>
      </c>
      <c r="D38" s="78">
        <v>0.00138</v>
      </c>
      <c r="E38" s="78">
        <v>-0.00138</v>
      </c>
      <c r="F38" s="77">
        <v>0.151696760037665</v>
      </c>
      <c r="G38" s="77">
        <v>-0.014241685927242</v>
      </c>
      <c r="H38" s="72">
        <f>C38*F38</f>
        <v>0</v>
      </c>
      <c r="I38" s="72">
        <f>E38*G38</f>
        <v>1.9653526579594e-5</v>
      </c>
      <c r="J38" s="78">
        <v>0.0200859904119458</v>
      </c>
      <c r="K38" s="73"/>
    </row>
    <row r="39" s="71" customFormat="1" spans="1:11">
      <c r="A39" s="77" t="s">
        <v>62</v>
      </c>
      <c r="B39" s="77" t="s">
        <v>57</v>
      </c>
      <c r="C39" s="78">
        <v>0</v>
      </c>
      <c r="D39" s="78">
        <v>0.000709999999999999</v>
      </c>
      <c r="E39" s="78">
        <v>-0.000709999999999999</v>
      </c>
      <c r="F39" s="77">
        <v>0.0746788707521853</v>
      </c>
      <c r="G39" s="77">
        <v>0.00293428908215967</v>
      </c>
      <c r="H39" s="72">
        <f>C39*F39</f>
        <v>0</v>
      </c>
      <c r="I39" s="72">
        <f>E39*G39</f>
        <v>-2.08334524833336e-6</v>
      </c>
      <c r="J39" s="78">
        <v>0.0115916273193695</v>
      </c>
      <c r="K39" s="73"/>
    </row>
    <row r="40" s="71" customFormat="1" spans="1:11">
      <c r="A40" s="77" t="s">
        <v>64</v>
      </c>
      <c r="B40" s="77" t="s">
        <v>49</v>
      </c>
      <c r="C40" s="78">
        <v>0</v>
      </c>
      <c r="D40" s="78">
        <v>0.00248</v>
      </c>
      <c r="E40" s="78">
        <v>-0.00248</v>
      </c>
      <c r="F40" s="77">
        <v>0.109606303371796</v>
      </c>
      <c r="G40" s="77">
        <v>-0.0734721641566747</v>
      </c>
      <c r="H40" s="72">
        <f>C40*F40</f>
        <v>0</v>
      </c>
      <c r="I40" s="72">
        <f>E40*G40</f>
        <v>0.000182210967108553</v>
      </c>
      <c r="J40" s="78">
        <v>0.00609105535993379</v>
      </c>
      <c r="K40" s="73"/>
    </row>
    <row r="41" s="71" customFormat="1" spans="1:11">
      <c r="A41" s="77" t="s">
        <v>96</v>
      </c>
      <c r="B41" s="77" t="s">
        <v>69</v>
      </c>
      <c r="C41" s="78">
        <v>0</v>
      </c>
      <c r="D41" s="78">
        <v>0.00098</v>
      </c>
      <c r="E41" s="78">
        <v>-0.00098</v>
      </c>
      <c r="F41" s="77">
        <v>0.769601753300455</v>
      </c>
      <c r="G41" s="77">
        <v>0.749096733068572</v>
      </c>
      <c r="H41" s="72">
        <f>C41*F41</f>
        <v>0</v>
      </c>
      <c r="I41" s="72">
        <f>E41*G41</f>
        <v>-0.000734114798407201</v>
      </c>
      <c r="J41" s="78">
        <v>0.0696719572114448</v>
      </c>
      <c r="K41" s="73"/>
    </row>
    <row r="42" s="71" customFormat="1" spans="1:11">
      <c r="A42" s="77" t="s">
        <v>144</v>
      </c>
      <c r="B42" s="77" t="s">
        <v>53</v>
      </c>
      <c r="C42" s="78">
        <v>0</v>
      </c>
      <c r="D42" s="78">
        <v>0.00137</v>
      </c>
      <c r="E42" s="78">
        <v>-0.00137</v>
      </c>
      <c r="F42" s="77">
        <v>0.114911552094593</v>
      </c>
      <c r="G42" s="77">
        <v>0.0290255500737269</v>
      </c>
      <c r="H42" s="72">
        <f>C42*F42</f>
        <v>0</v>
      </c>
      <c r="I42" s="72">
        <f>E42*G42</f>
        <v>-3.97650036010058e-5</v>
      </c>
      <c r="J42" s="78">
        <v>0.0168172467526758</v>
      </c>
      <c r="K42" s="73"/>
    </row>
    <row r="43" s="71" customFormat="1" spans="1:11">
      <c r="A43" s="77" t="s">
        <v>148</v>
      </c>
      <c r="B43" s="77" t="s">
        <v>43</v>
      </c>
      <c r="C43" s="78">
        <v>0</v>
      </c>
      <c r="D43" s="78">
        <v>0.00163999999999999</v>
      </c>
      <c r="E43" s="78">
        <v>-0.00163999999999999</v>
      </c>
      <c r="F43" s="77">
        <v>0.0715471763613182</v>
      </c>
      <c r="G43" s="77">
        <v>0.0229582365483255</v>
      </c>
      <c r="H43" s="72">
        <f>C43*F43</f>
        <v>0</v>
      </c>
      <c r="I43" s="72">
        <f>E43*G43</f>
        <v>-3.76515079392536e-5</v>
      </c>
      <c r="J43" s="78">
        <v>0.0110245744113844</v>
      </c>
      <c r="K43" s="73"/>
    </row>
    <row r="44" s="71" customFormat="1" spans="1:11">
      <c r="A44" s="77" t="s">
        <v>151</v>
      </c>
      <c r="B44" s="77" t="s">
        <v>79</v>
      </c>
      <c r="C44" s="78">
        <v>0</v>
      </c>
      <c r="D44" s="78">
        <v>0.00116</v>
      </c>
      <c r="E44" s="78">
        <v>-0.00116</v>
      </c>
      <c r="F44" s="77">
        <v>0.216820694631312</v>
      </c>
      <c r="G44" s="77">
        <v>0.0840098500457711</v>
      </c>
      <c r="H44" s="72">
        <f>C44*F44</f>
        <v>0</v>
      </c>
      <c r="I44" s="72">
        <f>E44*G44</f>
        <v>-9.74514260530945e-5</v>
      </c>
      <c r="J44" s="78">
        <v>0.021877491613459</v>
      </c>
      <c r="K44" s="73"/>
    </row>
    <row r="45" s="71" customFormat="1" spans="1:11">
      <c r="A45" s="77" t="s">
        <v>155</v>
      </c>
      <c r="B45" s="77" t="s">
        <v>95</v>
      </c>
      <c r="C45" s="78">
        <v>0</v>
      </c>
      <c r="D45" s="78">
        <v>0.0065</v>
      </c>
      <c r="E45" s="78">
        <v>-0.0065</v>
      </c>
      <c r="F45" s="77">
        <v>0.0935835650958891</v>
      </c>
      <c r="G45" s="77">
        <v>-0.0252124417569672</v>
      </c>
      <c r="H45" s="72">
        <f>C45*F45</f>
        <v>0</v>
      </c>
      <c r="I45" s="72">
        <f>E45*G45</f>
        <v>0.000163880871420287</v>
      </c>
      <c r="J45" s="78">
        <v>0.0302507942444239</v>
      </c>
      <c r="K45" s="73"/>
    </row>
    <row r="46" s="71" customFormat="1" spans="1:11">
      <c r="A46" s="77" t="s">
        <v>156</v>
      </c>
      <c r="B46" s="77" t="s">
        <v>41</v>
      </c>
      <c r="C46" s="78">
        <v>0</v>
      </c>
      <c r="D46" s="78">
        <v>0.00231</v>
      </c>
      <c r="E46" s="78">
        <v>-0.00231</v>
      </c>
      <c r="F46" s="77">
        <v>0</v>
      </c>
      <c r="G46" s="77">
        <v>0</v>
      </c>
      <c r="H46" s="72">
        <f>C46*F46</f>
        <v>0</v>
      </c>
      <c r="I46" s="72">
        <f>E46*G46</f>
        <v>0</v>
      </c>
      <c r="J46" s="78">
        <v>0</v>
      </c>
      <c r="K46" s="73"/>
    </row>
    <row r="47" s="71" customFormat="1" spans="1:11">
      <c r="A47" s="77" t="s">
        <v>138</v>
      </c>
      <c r="B47" s="77" t="s">
        <v>65</v>
      </c>
      <c r="C47" s="78">
        <v>0</v>
      </c>
      <c r="D47" s="78">
        <v>0.00326</v>
      </c>
      <c r="E47" s="78">
        <v>-0.00326</v>
      </c>
      <c r="F47" s="77">
        <v>0.0657893761025428</v>
      </c>
      <c r="G47" s="77">
        <v>0.0148652551201446</v>
      </c>
      <c r="H47" s="72">
        <f>C47*F47</f>
        <v>0</v>
      </c>
      <c r="I47" s="72">
        <f>E47*G47</f>
        <v>-4.84607316916714e-5</v>
      </c>
      <c r="J47" s="78">
        <v>0.0314594964892316</v>
      </c>
      <c r="K47" s="73"/>
    </row>
    <row r="48" s="71" customFormat="1" spans="1:11">
      <c r="A48" s="77" t="s">
        <v>116</v>
      </c>
      <c r="B48" s="77" t="s">
        <v>77</v>
      </c>
      <c r="C48" s="78">
        <v>0</v>
      </c>
      <c r="D48" s="78">
        <v>0.0016</v>
      </c>
      <c r="E48" s="78">
        <v>-0.0016</v>
      </c>
      <c r="F48" s="77">
        <v>0.114425980163716</v>
      </c>
      <c r="G48" s="77">
        <v>0.0243838956902218</v>
      </c>
      <c r="H48" s="72">
        <f>C48*F48</f>
        <v>0</v>
      </c>
      <c r="I48" s="72">
        <f>E48*G48</f>
        <v>-3.90142331043549e-5</v>
      </c>
      <c r="J48" s="78">
        <v>0.0190119252214894</v>
      </c>
      <c r="K48" s="73"/>
    </row>
    <row r="49" s="71" customFormat="1" spans="1:11">
      <c r="A49" s="77" t="s">
        <v>118</v>
      </c>
      <c r="B49" s="77" t="s">
        <v>79</v>
      </c>
      <c r="C49" s="78">
        <v>0</v>
      </c>
      <c r="D49" s="78">
        <v>0.00114</v>
      </c>
      <c r="E49" s="78">
        <v>-0.00114</v>
      </c>
      <c r="F49" s="77">
        <v>0.29903884648152</v>
      </c>
      <c r="G49" s="77">
        <v>0.224540021554964</v>
      </c>
      <c r="H49" s="72">
        <f>C49*F49</f>
        <v>0</v>
      </c>
      <c r="I49" s="72">
        <f>E49*G49</f>
        <v>-0.000255975624572659</v>
      </c>
      <c r="J49" s="78">
        <v>0.0120022220464745</v>
      </c>
      <c r="K49" s="73"/>
    </row>
    <row r="50" s="71" customFormat="1" spans="1:11">
      <c r="A50" s="77" t="s">
        <v>120</v>
      </c>
      <c r="B50" s="77" t="s">
        <v>83</v>
      </c>
      <c r="C50" s="78">
        <v>0</v>
      </c>
      <c r="D50" s="78">
        <v>0.0024</v>
      </c>
      <c r="E50" s="78">
        <v>-0.0024</v>
      </c>
      <c r="F50" s="77">
        <v>0</v>
      </c>
      <c r="G50" s="77">
        <v>0</v>
      </c>
      <c r="H50" s="72">
        <f>C50*F50</f>
        <v>0</v>
      </c>
      <c r="I50" s="72">
        <f>E50*G50</f>
        <v>0</v>
      </c>
      <c r="J50" s="78">
        <v>0</v>
      </c>
      <c r="K50" s="73"/>
    </row>
    <row r="51" s="71" customFormat="1" spans="1:11">
      <c r="A51" s="77" t="s">
        <v>128</v>
      </c>
      <c r="B51" s="77" t="s">
        <v>65</v>
      </c>
      <c r="C51" s="78">
        <v>0</v>
      </c>
      <c r="D51" s="78">
        <v>0.00319</v>
      </c>
      <c r="E51" s="78">
        <v>-0.00319</v>
      </c>
      <c r="F51" s="77">
        <v>0</v>
      </c>
      <c r="G51" s="77">
        <v>0</v>
      </c>
      <c r="H51" s="72">
        <f>C51*F51</f>
        <v>0</v>
      </c>
      <c r="I51" s="72">
        <f>E51*G51</f>
        <v>0</v>
      </c>
      <c r="J51" s="78">
        <v>0</v>
      </c>
      <c r="K51" s="73"/>
    </row>
    <row r="52" s="71" customFormat="1" spans="1:11">
      <c r="A52" s="77" t="s">
        <v>135</v>
      </c>
      <c r="B52" s="77" t="s">
        <v>55</v>
      </c>
      <c r="C52" s="78">
        <v>0</v>
      </c>
      <c r="D52" s="78">
        <v>0.00817</v>
      </c>
      <c r="E52" s="78">
        <v>-0.00817</v>
      </c>
      <c r="F52" s="77">
        <v>0.209347189644481</v>
      </c>
      <c r="G52" s="77">
        <v>-0.0137131096202706</v>
      </c>
      <c r="H52" s="72">
        <f>C52*F52</f>
        <v>0</v>
      </c>
      <c r="I52" s="72">
        <f>E52*G52</f>
        <v>0.000112036105597611</v>
      </c>
      <c r="J52" s="78">
        <v>0.024043785462925</v>
      </c>
      <c r="K52" s="73"/>
    </row>
    <row r="53" s="71" customFormat="1" spans="1:11">
      <c r="A53" s="77" t="s">
        <v>232</v>
      </c>
      <c r="B53" s="77" t="s">
        <v>93</v>
      </c>
      <c r="C53" s="78">
        <v>0</v>
      </c>
      <c r="D53" s="78">
        <v>0.0147099999999999</v>
      </c>
      <c r="E53" s="78">
        <v>-0.0147099999999999</v>
      </c>
      <c r="F53" s="77">
        <v>0</v>
      </c>
      <c r="G53" s="77">
        <v>0</v>
      </c>
      <c r="H53" s="72">
        <f>C53*F53</f>
        <v>0</v>
      </c>
      <c r="I53" s="72">
        <f>E53*G53</f>
        <v>0</v>
      </c>
      <c r="J53" s="78">
        <v>0</v>
      </c>
      <c r="K53" s="73"/>
    </row>
    <row r="54" s="71" customFormat="1" spans="1:11">
      <c r="A54" s="77" t="s">
        <v>179</v>
      </c>
      <c r="B54" s="77" t="s">
        <v>57</v>
      </c>
      <c r="C54" s="78">
        <v>0</v>
      </c>
      <c r="D54" s="78">
        <v>0.00198</v>
      </c>
      <c r="E54" s="78">
        <v>-0.00198</v>
      </c>
      <c r="F54" s="77">
        <v>0</v>
      </c>
      <c r="G54" s="77">
        <v>0</v>
      </c>
      <c r="H54" s="72">
        <f>C54*F54</f>
        <v>0</v>
      </c>
      <c r="I54" s="72">
        <f>E54*G54</f>
        <v>0</v>
      </c>
      <c r="J54" s="78">
        <v>0</v>
      </c>
      <c r="K54" s="73"/>
    </row>
    <row r="55" s="71" customFormat="1" spans="1:11">
      <c r="A55" s="77" t="s">
        <v>157</v>
      </c>
      <c r="B55" s="77" t="s">
        <v>55</v>
      </c>
      <c r="C55" s="78">
        <v>0</v>
      </c>
      <c r="D55" s="78">
        <v>0.00413</v>
      </c>
      <c r="E55" s="78">
        <v>-0.00413</v>
      </c>
      <c r="F55" s="77">
        <v>0.228718305644754</v>
      </c>
      <c r="G55" s="80">
        <v>-5.55220002366419e-6</v>
      </c>
      <c r="H55" s="72">
        <f>C55*F55</f>
        <v>0</v>
      </c>
      <c r="I55" s="72">
        <f>E55*G55</f>
        <v>2.29305860977331e-8</v>
      </c>
      <c r="J55" s="78">
        <v>0.0442064009561582</v>
      </c>
      <c r="K55" s="73"/>
    </row>
    <row r="56" s="71" customFormat="1" spans="1:11">
      <c r="A56" s="77" t="s">
        <v>180</v>
      </c>
      <c r="B56" s="77" t="s">
        <v>59</v>
      </c>
      <c r="C56" s="78">
        <v>0</v>
      </c>
      <c r="D56" s="78">
        <v>0.00509</v>
      </c>
      <c r="E56" s="78">
        <v>-0.00509</v>
      </c>
      <c r="F56" s="77">
        <v>0.146777972626323</v>
      </c>
      <c r="G56" s="77">
        <v>0.056427329749858</v>
      </c>
      <c r="H56" s="72">
        <f>C56*F56</f>
        <v>0</v>
      </c>
      <c r="I56" s="72">
        <f>E56*G56</f>
        <v>-0.000287215108426777</v>
      </c>
      <c r="J56" s="78">
        <v>0.00624472274188505</v>
      </c>
      <c r="K56" s="73"/>
    </row>
    <row r="57" s="71" customFormat="1" spans="1:11">
      <c r="A57" s="77" t="s">
        <v>181</v>
      </c>
      <c r="B57" s="77" t="s">
        <v>55</v>
      </c>
      <c r="C57" s="78">
        <v>0</v>
      </c>
      <c r="D57" s="78">
        <v>0.00415</v>
      </c>
      <c r="E57" s="78">
        <v>-0.00415</v>
      </c>
      <c r="F57" s="77">
        <v>0</v>
      </c>
      <c r="G57" s="77">
        <v>0</v>
      </c>
      <c r="H57" s="72">
        <f>C57*F57</f>
        <v>0</v>
      </c>
      <c r="I57" s="72">
        <f>E57*G57</f>
        <v>0</v>
      </c>
      <c r="J57" s="78">
        <v>0</v>
      </c>
      <c r="K57" s="73"/>
    </row>
    <row r="58" s="71" customFormat="1" spans="1:11">
      <c r="A58" s="77" t="s">
        <v>188</v>
      </c>
      <c r="B58" s="77" t="s">
        <v>59</v>
      </c>
      <c r="C58" s="78">
        <v>0</v>
      </c>
      <c r="D58" s="78">
        <v>0.00246</v>
      </c>
      <c r="E58" s="78">
        <v>-0.00246</v>
      </c>
      <c r="F58" s="77">
        <v>0</v>
      </c>
      <c r="G58" s="77">
        <v>0</v>
      </c>
      <c r="H58" s="72">
        <f>C58*F58</f>
        <v>0</v>
      </c>
      <c r="I58" s="72">
        <f>E58*G58</f>
        <v>0</v>
      </c>
      <c r="J58" s="78">
        <v>0</v>
      </c>
      <c r="K58" s="73"/>
    </row>
    <row r="59" s="71" customFormat="1" spans="1:11">
      <c r="A59" s="77" t="s">
        <v>193</v>
      </c>
      <c r="B59" s="77" t="s">
        <v>55</v>
      </c>
      <c r="C59" s="78">
        <v>0</v>
      </c>
      <c r="D59" s="78">
        <v>0.00885</v>
      </c>
      <c r="E59" s="78">
        <v>-0.00885</v>
      </c>
      <c r="F59" s="77">
        <v>0</v>
      </c>
      <c r="G59" s="77">
        <v>0</v>
      </c>
      <c r="H59" s="72">
        <f>C59*F59</f>
        <v>0</v>
      </c>
      <c r="I59" s="72">
        <f>E59*G59</f>
        <v>0</v>
      </c>
      <c r="J59" s="78">
        <v>0</v>
      </c>
      <c r="K59" s="73"/>
    </row>
    <row r="60" s="71" customFormat="1" spans="1:11">
      <c r="A60" s="77" t="s">
        <v>178</v>
      </c>
      <c r="B60" s="77" t="s">
        <v>71</v>
      </c>
      <c r="C60" s="78">
        <v>0</v>
      </c>
      <c r="D60" s="78">
        <v>0.00465</v>
      </c>
      <c r="E60" s="78">
        <v>-0.00465</v>
      </c>
      <c r="F60" s="77">
        <v>0.200117051159232</v>
      </c>
      <c r="G60" s="77">
        <v>-0.0132629350050658</v>
      </c>
      <c r="H60" s="72">
        <f>C60*F60</f>
        <v>0</v>
      </c>
      <c r="I60" s="72">
        <f>E60*G60</f>
        <v>6.1672647773556e-5</v>
      </c>
      <c r="J60" s="78">
        <v>0.041597218345614</v>
      </c>
      <c r="K60" s="73"/>
    </row>
    <row r="61" s="71" customFormat="1" spans="1:11">
      <c r="A61" s="77" t="s">
        <v>168</v>
      </c>
      <c r="B61" s="77" t="s">
        <v>59</v>
      </c>
      <c r="C61" s="78">
        <v>0</v>
      </c>
      <c r="D61" s="78">
        <v>0.00119</v>
      </c>
      <c r="E61" s="78">
        <v>-0.00119</v>
      </c>
      <c r="F61" s="77">
        <v>0.217805987626064</v>
      </c>
      <c r="G61" s="77">
        <v>0.0782243843182645</v>
      </c>
      <c r="H61" s="72">
        <f>C61*F61</f>
        <v>0</v>
      </c>
      <c r="I61" s="79">
        <f>E61*G61</f>
        <v>-9.30870173387348e-5</v>
      </c>
      <c r="J61" s="78">
        <v>0.0200027390673935</v>
      </c>
      <c r="K61" s="73"/>
    </row>
    <row r="62" s="71" customFormat="1" spans="1:11">
      <c r="A62" s="77" t="s">
        <v>177</v>
      </c>
      <c r="B62" s="77" t="s">
        <v>55</v>
      </c>
      <c r="C62" s="78">
        <v>0</v>
      </c>
      <c r="D62" s="78">
        <v>0.0097</v>
      </c>
      <c r="E62" s="78">
        <v>-0.0097</v>
      </c>
      <c r="F62" s="77">
        <v>0.102218353107225</v>
      </c>
      <c r="G62" s="77">
        <v>-0.0136250841436463</v>
      </c>
      <c r="H62" s="72">
        <f>C62*F62</f>
        <v>0</v>
      </c>
      <c r="I62" s="79">
        <f>E62*G62</f>
        <v>0.000132163316193369</v>
      </c>
      <c r="J62" s="78">
        <v>0.0260680399621967</v>
      </c>
      <c r="K62" s="73"/>
    </row>
    <row r="63" s="71" customFormat="1" spans="1:11">
      <c r="A63" s="77" t="s">
        <v>195</v>
      </c>
      <c r="B63" s="77" t="s">
        <v>69</v>
      </c>
      <c r="C63" s="78">
        <v>0</v>
      </c>
      <c r="D63" s="78">
        <v>0.00186</v>
      </c>
      <c r="E63" s="78">
        <v>-0.00186</v>
      </c>
      <c r="F63" s="77">
        <v>0.115472770143012</v>
      </c>
      <c r="G63" s="77">
        <v>0.0469261590279078</v>
      </c>
      <c r="H63" s="72">
        <f>C63*F63</f>
        <v>0</v>
      </c>
      <c r="I63" s="79">
        <f>E63*G63</f>
        <v>-8.72826557919085e-5</v>
      </c>
      <c r="J63" s="78">
        <v>0.0186254487140385</v>
      </c>
      <c r="K63" s="73"/>
    </row>
    <row r="64" s="71" customFormat="1" spans="1:11">
      <c r="A64" s="77" t="s">
        <v>218</v>
      </c>
      <c r="B64" s="77" t="s">
        <v>55</v>
      </c>
      <c r="C64" s="78">
        <v>0</v>
      </c>
      <c r="D64" s="78">
        <v>0.0038</v>
      </c>
      <c r="E64" s="78">
        <v>-0.0038</v>
      </c>
      <c r="F64" s="77">
        <v>0.151774844659999</v>
      </c>
      <c r="G64" s="77">
        <v>-0.041217224464602</v>
      </c>
      <c r="H64" s="72">
        <f>C64*F64</f>
        <v>0</v>
      </c>
      <c r="I64" s="79">
        <f>E64*G64</f>
        <v>0.000156625452965488</v>
      </c>
      <c r="J64" s="78">
        <v>0.0161306911666302</v>
      </c>
      <c r="K64" s="73"/>
    </row>
    <row r="65" s="71" customFormat="1" spans="1:11">
      <c r="A65" s="77" t="s">
        <v>220</v>
      </c>
      <c r="B65" s="77" t="s">
        <v>71</v>
      </c>
      <c r="C65" s="78">
        <v>0</v>
      </c>
      <c r="D65" s="78">
        <v>0.01286</v>
      </c>
      <c r="E65" s="78">
        <v>-0.01286</v>
      </c>
      <c r="F65" s="77">
        <v>0.220915168264524</v>
      </c>
      <c r="G65" s="77">
        <v>-0.020555409949419</v>
      </c>
      <c r="H65" s="72">
        <f>C65*F65</f>
        <v>0</v>
      </c>
      <c r="I65" s="79">
        <f>E65*G65</f>
        <v>0.000264342571949528</v>
      </c>
      <c r="J65" s="78">
        <v>0.0359454843233607</v>
      </c>
      <c r="K65" s="73"/>
    </row>
    <row r="66" s="71" customFormat="1" spans="1:11">
      <c r="A66" s="77" t="s">
        <v>222</v>
      </c>
      <c r="B66" s="77" t="s">
        <v>55</v>
      </c>
      <c r="C66" s="78">
        <v>0</v>
      </c>
      <c r="D66" s="78">
        <v>0.00626</v>
      </c>
      <c r="E66" s="78">
        <v>-0.00626</v>
      </c>
      <c r="F66" s="77">
        <v>0.210022291602663</v>
      </c>
      <c r="G66" s="77">
        <v>-0.015040821904398</v>
      </c>
      <c r="H66" s="72">
        <f>C66*F66</f>
        <v>0</v>
      </c>
      <c r="I66" s="79">
        <f>E66*G66</f>
        <v>9.41555451215315e-5</v>
      </c>
      <c r="J66" s="78">
        <v>0.0461308498410928</v>
      </c>
      <c r="K66" s="73"/>
    </row>
    <row r="67" s="71" customFormat="1" spans="1:11">
      <c r="A67" s="77" t="s">
        <v>226</v>
      </c>
      <c r="B67" s="77" t="s">
        <v>71</v>
      </c>
      <c r="C67" s="78">
        <v>0</v>
      </c>
      <c r="D67" s="78">
        <v>0.0025</v>
      </c>
      <c r="E67" s="78">
        <v>-0.0025</v>
      </c>
      <c r="F67" s="77">
        <v>0.251235839215573</v>
      </c>
      <c r="G67" s="77">
        <v>0.00685561537170739</v>
      </c>
      <c r="H67" s="72">
        <f>C67*F67</f>
        <v>0</v>
      </c>
      <c r="I67" s="72">
        <f>E67*G67</f>
        <v>-1.71390384292685e-5</v>
      </c>
      <c r="J67" s="78">
        <v>0.0393416421266001</v>
      </c>
      <c r="K67" s="73"/>
    </row>
    <row r="68" s="71" customFormat="1" spans="1:11">
      <c r="A68" s="77" t="s">
        <v>228</v>
      </c>
      <c r="B68" s="77" t="s">
        <v>55</v>
      </c>
      <c r="C68" s="78">
        <v>0</v>
      </c>
      <c r="D68" s="78">
        <v>0.00652</v>
      </c>
      <c r="E68" s="78">
        <v>-0.00652</v>
      </c>
      <c r="F68" s="77">
        <v>0.163068881636179</v>
      </c>
      <c r="G68" s="77">
        <v>0.0269754021397947</v>
      </c>
      <c r="H68" s="72">
        <f>C68*F68</f>
        <v>0</v>
      </c>
      <c r="I68" s="72">
        <f>E68*G68</f>
        <v>-0.000175879621951461</v>
      </c>
      <c r="J68" s="78">
        <v>0.0114620099293857</v>
      </c>
      <c r="K68" s="73"/>
    </row>
    <row r="69" s="71" customFormat="1" spans="1:11">
      <c r="A69" s="77" t="s">
        <v>199</v>
      </c>
      <c r="B69" s="77" t="s">
        <v>53</v>
      </c>
      <c r="C69" s="78">
        <v>0</v>
      </c>
      <c r="D69" s="78">
        <v>0.00361</v>
      </c>
      <c r="E69" s="78">
        <v>-0.00361</v>
      </c>
      <c r="F69" s="77">
        <v>0</v>
      </c>
      <c r="G69" s="77">
        <v>0</v>
      </c>
      <c r="H69" s="72">
        <f>C69*F69</f>
        <v>0</v>
      </c>
      <c r="I69" s="72">
        <f>E69*G69</f>
        <v>0</v>
      </c>
      <c r="J69" s="78">
        <v>0</v>
      </c>
      <c r="K69" s="73"/>
    </row>
    <row r="70" s="71" customFormat="1" spans="1:11">
      <c r="A70" s="77" t="s">
        <v>200</v>
      </c>
      <c r="B70" s="77" t="s">
        <v>55</v>
      </c>
      <c r="C70" s="78">
        <v>0</v>
      </c>
      <c r="D70" s="78">
        <v>0.00252</v>
      </c>
      <c r="E70" s="78">
        <v>-0.00252</v>
      </c>
      <c r="F70" s="77">
        <v>0</v>
      </c>
      <c r="G70" s="77">
        <v>0</v>
      </c>
      <c r="H70" s="72">
        <f>C70*F70</f>
        <v>0</v>
      </c>
      <c r="I70" s="72">
        <f>E70*G70</f>
        <v>0</v>
      </c>
      <c r="J70" s="78">
        <v>0</v>
      </c>
      <c r="K70" s="73"/>
    </row>
    <row r="71" s="71" customFormat="1" spans="1:11">
      <c r="A71" s="77" t="s">
        <v>202</v>
      </c>
      <c r="B71" s="77" t="s">
        <v>69</v>
      </c>
      <c r="C71" s="78">
        <v>0</v>
      </c>
      <c r="D71" s="78">
        <v>0.00309</v>
      </c>
      <c r="E71" s="78">
        <v>-0.00309</v>
      </c>
      <c r="F71" s="77">
        <v>0</v>
      </c>
      <c r="G71" s="77">
        <v>0</v>
      </c>
      <c r="H71" s="72">
        <f>C71*F71</f>
        <v>0</v>
      </c>
      <c r="I71" s="72">
        <f>E71*G71</f>
        <v>0</v>
      </c>
      <c r="J71" s="78">
        <v>0</v>
      </c>
      <c r="K71" s="73"/>
    </row>
    <row r="72" s="71" customFormat="1" spans="1:11">
      <c r="A72" s="77" t="s">
        <v>203</v>
      </c>
      <c r="B72" s="77" t="s">
        <v>55</v>
      </c>
      <c r="C72" s="78">
        <v>0</v>
      </c>
      <c r="D72" s="78">
        <v>0.00475</v>
      </c>
      <c r="E72" s="78">
        <v>-0.00475</v>
      </c>
      <c r="F72" s="77">
        <v>0.149167153120503</v>
      </c>
      <c r="G72" s="77">
        <v>0.00262794877980139</v>
      </c>
      <c r="H72" s="72">
        <f>C72*F72</f>
        <v>0</v>
      </c>
      <c r="I72" s="72">
        <f>E72*G72</f>
        <v>-1.24827567040566e-5</v>
      </c>
      <c r="J72" s="78">
        <v>0.0109969464031816</v>
      </c>
      <c r="K72" s="73"/>
    </row>
    <row r="73" s="71" customFormat="1" spans="1:11">
      <c r="A73" s="77" t="s">
        <v>210</v>
      </c>
      <c r="B73" s="77" t="s">
        <v>55</v>
      </c>
      <c r="C73" s="78">
        <v>0</v>
      </c>
      <c r="D73" s="78">
        <v>0.00174999999999999</v>
      </c>
      <c r="E73" s="78">
        <v>-0.00174999999999999</v>
      </c>
      <c r="F73" s="77">
        <v>0.158812421602997</v>
      </c>
      <c r="G73" s="77">
        <v>0.0191281165972221</v>
      </c>
      <c r="H73" s="72">
        <f>C73*F73</f>
        <v>0</v>
      </c>
      <c r="I73" s="72">
        <f>E73*G73</f>
        <v>-3.34742040451385e-5</v>
      </c>
      <c r="J73" s="32">
        <v>0.0149867600585118</v>
      </c>
      <c r="K73" s="73"/>
    </row>
    <row r="74" s="71" customFormat="1" spans="1:11">
      <c r="A74" s="77" t="s">
        <v>383</v>
      </c>
      <c r="B74" s="77" t="s">
        <v>63</v>
      </c>
      <c r="C74" s="78">
        <v>0</v>
      </c>
      <c r="D74" s="78">
        <v>0.00272</v>
      </c>
      <c r="E74" s="78">
        <v>-0.00272</v>
      </c>
      <c r="F74" s="77">
        <v>0</v>
      </c>
      <c r="G74" s="77">
        <v>0</v>
      </c>
      <c r="H74" s="72">
        <f>C74*F74</f>
        <v>0</v>
      </c>
      <c r="I74" s="72">
        <f>E74*G74</f>
        <v>0</v>
      </c>
      <c r="J74" s="32">
        <v>0</v>
      </c>
      <c r="K74" s="73"/>
    </row>
    <row r="75" s="71" customFormat="1" spans="1:11">
      <c r="A75" s="17"/>
      <c r="B75" s="17"/>
      <c r="C75" s="32"/>
      <c r="D75" s="32"/>
      <c r="E75" s="32"/>
      <c r="F75" s="17"/>
      <c r="G75" s="17"/>
      <c r="H75" s="72"/>
      <c r="I75" s="72"/>
      <c r="J75" s="32"/>
      <c r="K75" s="73"/>
    </row>
    <row r="76" s="71" customFormat="1" spans="1:11">
      <c r="A76" s="17"/>
      <c r="B76" s="17"/>
      <c r="C76" s="32"/>
      <c r="D76" s="32"/>
      <c r="E76" s="32"/>
      <c r="F76" s="17"/>
      <c r="G76" s="17"/>
      <c r="H76" s="72">
        <f>SUM(H2:H74)</f>
        <v>0.101302779235687</v>
      </c>
      <c r="I76" s="72">
        <f>SUM(I2:I74)</f>
        <v>0.0192565692024828</v>
      </c>
      <c r="J76" s="32"/>
      <c r="K76" s="73"/>
    </row>
    <row r="77" s="71" customFormat="1" spans="1:11">
      <c r="A77" s="17"/>
      <c r="B77" s="17"/>
      <c r="C77" s="32"/>
      <c r="D77" s="32"/>
      <c r="E77" s="32"/>
      <c r="F77" s="17"/>
      <c r="G77" s="17"/>
      <c r="H77" s="72"/>
      <c r="I77" s="72"/>
      <c r="J77" s="32"/>
      <c r="K77" s="73"/>
    </row>
    <row r="78" s="71" customFormat="1" spans="1:11">
      <c r="A78" s="17"/>
      <c r="B78" s="17"/>
      <c r="C78" s="32"/>
      <c r="D78" s="32"/>
      <c r="E78" s="32"/>
      <c r="F78" s="17"/>
      <c r="G78" s="17"/>
      <c r="H78" s="72"/>
      <c r="I78" s="72"/>
      <c r="J78" s="32"/>
      <c r="K78" s="73"/>
    </row>
    <row r="79" s="71" customFormat="1" spans="1:11">
      <c r="A79" s="17"/>
      <c r="B79" s="17"/>
      <c r="C79" s="32"/>
      <c r="D79" s="32"/>
      <c r="E79" s="32"/>
      <c r="F79" s="17"/>
      <c r="G79" s="17"/>
      <c r="H79" s="72"/>
      <c r="I79" s="72"/>
      <c r="J79" s="32"/>
      <c r="K79" s="73"/>
    </row>
    <row r="80" s="71" customFormat="1" spans="1:11">
      <c r="A80" s="17"/>
      <c r="B80" s="17"/>
      <c r="C80" s="32"/>
      <c r="D80" s="32"/>
      <c r="E80" s="32"/>
      <c r="F80" s="17"/>
      <c r="G80" s="17"/>
      <c r="H80" s="72"/>
      <c r="I80" s="72"/>
      <c r="J80" s="32"/>
      <c r="K80" s="73"/>
    </row>
    <row r="81" s="71" customFormat="1" spans="1:11">
      <c r="A81" s="17"/>
      <c r="B81" s="17"/>
      <c r="C81" s="32"/>
      <c r="D81" s="32"/>
      <c r="E81" s="32"/>
      <c r="F81" s="17"/>
      <c r="G81" s="17"/>
      <c r="H81" s="72"/>
      <c r="I81" s="72"/>
      <c r="J81" s="32"/>
      <c r="K81" s="73"/>
    </row>
    <row r="82" s="71" customFormat="1" spans="1:11">
      <c r="A82" s="17"/>
      <c r="B82" s="17"/>
      <c r="C82" s="32"/>
      <c r="D82" s="32"/>
      <c r="E82" s="32"/>
      <c r="F82" s="17"/>
      <c r="G82" s="17"/>
      <c r="H82" s="72"/>
      <c r="I82" s="72"/>
      <c r="J82" s="32"/>
      <c r="K82" s="73"/>
    </row>
    <row r="83" s="71" customFormat="1" spans="1:11">
      <c r="A83" s="17"/>
      <c r="B83" s="17"/>
      <c r="C83" s="32"/>
      <c r="D83" s="32"/>
      <c r="E83" s="32"/>
      <c r="F83" s="17"/>
      <c r="G83" s="17"/>
      <c r="H83" s="72"/>
      <c r="I83" s="72"/>
      <c r="J83" s="32"/>
      <c r="K83" s="73"/>
    </row>
    <row r="84" s="71" customFormat="1" spans="1:11">
      <c r="A84" s="17"/>
      <c r="B84" s="17"/>
      <c r="C84" s="32"/>
      <c r="D84" s="32"/>
      <c r="E84" s="32"/>
      <c r="F84" s="17"/>
      <c r="G84" s="17"/>
      <c r="H84" s="72"/>
      <c r="I84" s="72"/>
      <c r="J84" s="32"/>
      <c r="K84" s="73"/>
    </row>
    <row r="85" s="71" customFormat="1" spans="1:11">
      <c r="A85" s="17"/>
      <c r="B85" s="17"/>
      <c r="C85" s="32"/>
      <c r="D85" s="32"/>
      <c r="E85" s="32"/>
      <c r="F85" s="17"/>
      <c r="G85" s="17"/>
      <c r="H85" s="72"/>
      <c r="I85" s="72"/>
      <c r="J85" s="32"/>
      <c r="K85" s="73"/>
    </row>
    <row r="86" s="71" customFormat="1" spans="1:11">
      <c r="A86" s="17"/>
      <c r="B86" s="17"/>
      <c r="C86" s="32"/>
      <c r="D86" s="32"/>
      <c r="E86" s="32"/>
      <c r="F86" s="17"/>
      <c r="G86" s="17"/>
      <c r="H86" s="72"/>
      <c r="I86" s="72"/>
      <c r="J86" s="32"/>
      <c r="K86" s="73"/>
    </row>
    <row r="87" s="71" customFormat="1" spans="1:11">
      <c r="A87" s="17"/>
      <c r="B87" s="17"/>
      <c r="C87" s="32"/>
      <c r="D87" s="32"/>
      <c r="E87" s="32"/>
      <c r="F87" s="17"/>
      <c r="G87" s="17"/>
      <c r="H87" s="72"/>
      <c r="I87" s="72"/>
      <c r="J87" s="32"/>
      <c r="K87" s="73"/>
    </row>
    <row r="88" s="71" customFormat="1" spans="1:11">
      <c r="A88" s="17"/>
      <c r="B88" s="17"/>
      <c r="C88" s="32"/>
      <c r="D88" s="32"/>
      <c r="E88" s="32"/>
      <c r="F88" s="17"/>
      <c r="G88" s="17"/>
      <c r="H88" s="72"/>
      <c r="I88" s="72"/>
      <c r="J88" s="32"/>
      <c r="K88" s="73"/>
    </row>
    <row r="89" s="71" customFormat="1" spans="1:11">
      <c r="A89" s="17"/>
      <c r="B89" s="17"/>
      <c r="C89" s="32"/>
      <c r="D89" s="32"/>
      <c r="E89" s="32"/>
      <c r="F89" s="17"/>
      <c r="G89" s="17"/>
      <c r="H89" s="72"/>
      <c r="I89" s="72"/>
      <c r="J89" s="32"/>
      <c r="K89" s="73"/>
    </row>
    <row r="90" s="71" customFormat="1" spans="1:11">
      <c r="A90" s="17"/>
      <c r="B90" s="17"/>
      <c r="C90" s="32"/>
      <c r="D90" s="32"/>
      <c r="E90" s="32"/>
      <c r="F90" s="17"/>
      <c r="G90" s="17"/>
      <c r="H90" s="72"/>
      <c r="I90" s="72"/>
      <c r="J90" s="32"/>
      <c r="K90" s="73"/>
    </row>
    <row r="91" s="71" customFormat="1" spans="1:11">
      <c r="A91" s="17"/>
      <c r="B91" s="17"/>
      <c r="C91" s="32"/>
      <c r="D91" s="32"/>
      <c r="E91" s="32"/>
      <c r="F91" s="17"/>
      <c r="G91" s="17"/>
      <c r="H91" s="72"/>
      <c r="I91" s="72"/>
      <c r="J91" s="32"/>
      <c r="K91" s="73"/>
    </row>
    <row r="92" s="71" customFormat="1" spans="1:11">
      <c r="A92" s="17"/>
      <c r="B92" s="17"/>
      <c r="C92" s="32"/>
      <c r="D92" s="32"/>
      <c r="E92" s="32"/>
      <c r="F92" s="17"/>
      <c r="G92" s="17"/>
      <c r="H92" s="72"/>
      <c r="I92" s="72"/>
      <c r="J92" s="32"/>
      <c r="K92" s="73"/>
    </row>
    <row r="93" s="71" customFormat="1" spans="1:11">
      <c r="A93" s="17"/>
      <c r="B93" s="17"/>
      <c r="C93" s="32"/>
      <c r="D93" s="32"/>
      <c r="E93" s="32"/>
      <c r="F93" s="17"/>
      <c r="G93" s="17"/>
      <c r="H93" s="72"/>
      <c r="I93" s="72"/>
      <c r="J93" s="32"/>
      <c r="K93" s="73"/>
    </row>
    <row r="94" s="71" customFormat="1" spans="1:11">
      <c r="A94" s="17"/>
      <c r="B94" s="17"/>
      <c r="C94" s="32"/>
      <c r="D94" s="32"/>
      <c r="E94" s="32"/>
      <c r="F94" s="17"/>
      <c r="G94" s="17"/>
      <c r="H94" s="72"/>
      <c r="I94" s="72"/>
      <c r="J94" s="32"/>
      <c r="K94" s="73"/>
    </row>
    <row r="95" s="71" customFormat="1" spans="1:11">
      <c r="A95" s="17"/>
      <c r="B95" s="17"/>
      <c r="C95" s="32"/>
      <c r="D95" s="32"/>
      <c r="E95" s="32"/>
      <c r="F95" s="17"/>
      <c r="G95" s="17"/>
      <c r="H95" s="72"/>
      <c r="I95" s="72"/>
      <c r="J95" s="32"/>
      <c r="K95" s="73"/>
    </row>
    <row r="96" s="71" customFormat="1" spans="1:11">
      <c r="A96" s="17"/>
      <c r="B96" s="17"/>
      <c r="C96" s="32"/>
      <c r="D96" s="32"/>
      <c r="E96" s="32"/>
      <c r="F96" s="17"/>
      <c r="G96" s="17"/>
      <c r="H96" s="72"/>
      <c r="I96" s="72"/>
      <c r="J96" s="32"/>
      <c r="K96" s="73"/>
    </row>
    <row r="97" s="71" customFormat="1" spans="1:11">
      <c r="A97" s="17"/>
      <c r="B97" s="17"/>
      <c r="C97" s="32"/>
      <c r="D97" s="32"/>
      <c r="E97" s="32"/>
      <c r="F97" s="17"/>
      <c r="G97" s="17"/>
      <c r="H97" s="72"/>
      <c r="I97" s="72"/>
      <c r="J97" s="32"/>
      <c r="K97" s="73"/>
    </row>
    <row r="98" s="71" customFormat="1" spans="1:11">
      <c r="A98" s="17"/>
      <c r="B98" s="17"/>
      <c r="C98" s="32"/>
      <c r="D98" s="32"/>
      <c r="E98" s="32"/>
      <c r="F98" s="17"/>
      <c r="G98" s="17"/>
      <c r="H98" s="72"/>
      <c r="I98" s="72"/>
      <c r="J98" s="32"/>
      <c r="K98" s="73"/>
    </row>
    <row r="99" s="71" customFormat="1" spans="1:11">
      <c r="A99" s="17"/>
      <c r="B99" s="17"/>
      <c r="C99" s="32"/>
      <c r="D99" s="32"/>
      <c r="E99" s="32"/>
      <c r="F99" s="17"/>
      <c r="G99" s="17"/>
      <c r="H99" s="72"/>
      <c r="I99" s="72"/>
      <c r="J99" s="32"/>
      <c r="K99" s="73"/>
    </row>
    <row r="100" s="71" customFormat="1" spans="1:11">
      <c r="A100" s="17"/>
      <c r="B100" s="17"/>
      <c r="C100" s="32"/>
      <c r="D100" s="32"/>
      <c r="E100" s="32"/>
      <c r="F100" s="17"/>
      <c r="G100" s="17"/>
      <c r="H100" s="72"/>
      <c r="I100" s="72"/>
      <c r="J100" s="32"/>
      <c r="K100" s="73"/>
    </row>
    <row r="101" s="71" customFormat="1" spans="1:11">
      <c r="A101" s="17"/>
      <c r="B101" s="17"/>
      <c r="C101" s="32"/>
      <c r="D101" s="32"/>
      <c r="E101" s="32"/>
      <c r="F101" s="17"/>
      <c r="G101" s="17"/>
      <c r="H101" s="72"/>
      <c r="I101" s="72"/>
      <c r="J101" s="32"/>
      <c r="K101" s="73"/>
    </row>
    <row r="102" s="71" customFormat="1" spans="1:11">
      <c r="A102" s="17"/>
      <c r="B102" s="17"/>
      <c r="C102" s="32"/>
      <c r="D102" s="32"/>
      <c r="E102" s="32"/>
      <c r="F102" s="17"/>
      <c r="G102" s="17"/>
      <c r="H102" s="72"/>
      <c r="I102" s="72"/>
      <c r="J102" s="32"/>
      <c r="K102" s="73"/>
    </row>
    <row r="103" s="71" customFormat="1" spans="1:11">
      <c r="A103" s="17"/>
      <c r="B103" s="17"/>
      <c r="C103" s="32"/>
      <c r="D103" s="32"/>
      <c r="E103" s="32"/>
      <c r="F103" s="17"/>
      <c r="G103" s="17"/>
      <c r="H103" s="72"/>
      <c r="I103" s="72"/>
      <c r="J103" s="32"/>
      <c r="K103" s="73"/>
    </row>
    <row r="104" s="71" customFormat="1" spans="1:11">
      <c r="A104" s="17"/>
      <c r="B104" s="17"/>
      <c r="C104" s="32"/>
      <c r="D104" s="32"/>
      <c r="E104" s="32"/>
      <c r="F104" s="17"/>
      <c r="G104" s="17"/>
      <c r="H104" s="72"/>
      <c r="I104" s="72"/>
      <c r="J104" s="32"/>
      <c r="K104" s="73"/>
    </row>
    <row r="105" s="71" customFormat="1" spans="1:11">
      <c r="A105" s="17"/>
      <c r="B105" s="17"/>
      <c r="C105" s="32"/>
      <c r="D105" s="32"/>
      <c r="E105" s="32"/>
      <c r="F105" s="17"/>
      <c r="G105" s="17"/>
      <c r="H105" s="72"/>
      <c r="I105" s="72"/>
      <c r="J105" s="32"/>
      <c r="K105" s="73"/>
    </row>
    <row r="106" s="71" customFormat="1" spans="1:11">
      <c r="A106" s="17"/>
      <c r="B106" s="17"/>
      <c r="C106" s="32"/>
      <c r="D106" s="32"/>
      <c r="E106" s="32"/>
      <c r="F106" s="17"/>
      <c r="G106" s="17"/>
      <c r="H106" s="72"/>
      <c r="I106" s="72"/>
      <c r="J106" s="32"/>
      <c r="K106" s="73"/>
    </row>
    <row r="107" s="71" customFormat="1" spans="1:11">
      <c r="A107" s="17"/>
      <c r="B107" s="17"/>
      <c r="C107" s="32"/>
      <c r="D107" s="32"/>
      <c r="E107" s="32"/>
      <c r="F107" s="17"/>
      <c r="G107" s="17"/>
      <c r="H107" s="72"/>
      <c r="I107" s="72"/>
      <c r="J107" s="32"/>
      <c r="K107" s="73"/>
    </row>
    <row r="108" s="71" customFormat="1" spans="1:11">
      <c r="A108" s="17"/>
      <c r="B108" s="17"/>
      <c r="C108" s="32"/>
      <c r="D108" s="32"/>
      <c r="E108" s="32"/>
      <c r="F108" s="17"/>
      <c r="G108" s="17"/>
      <c r="H108" s="72"/>
      <c r="I108" s="72"/>
      <c r="J108" s="32"/>
      <c r="K108" s="73"/>
    </row>
    <row r="109" s="71" customFormat="1" spans="1:11">
      <c r="A109" s="17"/>
      <c r="B109" s="17"/>
      <c r="C109" s="32"/>
      <c r="D109" s="32"/>
      <c r="E109" s="32"/>
      <c r="F109" s="17"/>
      <c r="G109" s="17"/>
      <c r="H109" s="72"/>
      <c r="I109" s="72"/>
      <c r="J109" s="32"/>
      <c r="K109" s="73"/>
    </row>
    <row r="110" s="71" customFormat="1" spans="1:11">
      <c r="A110" s="17"/>
      <c r="B110" s="17"/>
      <c r="C110" s="32"/>
      <c r="D110" s="32"/>
      <c r="E110" s="32"/>
      <c r="F110" s="17"/>
      <c r="G110" s="17"/>
      <c r="H110" s="72"/>
      <c r="I110" s="72"/>
      <c r="J110" s="32"/>
      <c r="K110" s="73"/>
    </row>
    <row r="111" s="71" customFormat="1" spans="1:11">
      <c r="A111" s="17"/>
      <c r="B111" s="17"/>
      <c r="C111" s="32"/>
      <c r="D111" s="32"/>
      <c r="E111" s="32"/>
      <c r="F111" s="17"/>
      <c r="G111" s="17"/>
      <c r="H111" s="72"/>
      <c r="I111" s="72"/>
      <c r="J111" s="32"/>
      <c r="K111" s="73"/>
    </row>
    <row r="112" s="71" customFormat="1" spans="1:11">
      <c r="A112" s="17"/>
      <c r="B112" s="17"/>
      <c r="C112" s="32"/>
      <c r="D112" s="32"/>
      <c r="E112" s="32"/>
      <c r="F112" s="17"/>
      <c r="G112" s="17"/>
      <c r="H112" s="72"/>
      <c r="I112" s="72"/>
      <c r="J112" s="32"/>
      <c r="K112" s="73"/>
    </row>
    <row r="113" s="71" customFormat="1" spans="1:11">
      <c r="A113" s="17"/>
      <c r="B113" s="17"/>
      <c r="C113" s="32"/>
      <c r="D113" s="32"/>
      <c r="E113" s="32"/>
      <c r="F113" s="17"/>
      <c r="G113" s="17"/>
      <c r="H113" s="72"/>
      <c r="I113" s="72"/>
      <c r="J113" s="32"/>
      <c r="K113" s="73"/>
    </row>
    <row r="114" s="71" customFormat="1" spans="1:11">
      <c r="A114" s="17"/>
      <c r="B114" s="17"/>
      <c r="C114" s="32"/>
      <c r="D114" s="32"/>
      <c r="E114" s="32"/>
      <c r="F114" s="17"/>
      <c r="G114" s="17"/>
      <c r="H114" s="72"/>
      <c r="I114" s="72"/>
      <c r="J114" s="32"/>
      <c r="K114" s="73"/>
    </row>
    <row r="115" s="71" customFormat="1" spans="1:11">
      <c r="A115" s="17"/>
      <c r="B115" s="17"/>
      <c r="C115" s="32"/>
      <c r="D115" s="32"/>
      <c r="E115" s="32"/>
      <c r="F115" s="17"/>
      <c r="G115" s="17"/>
      <c r="H115" s="72"/>
      <c r="I115" s="72"/>
      <c r="J115" s="32"/>
      <c r="K115" s="73"/>
    </row>
    <row r="116" s="71" customFormat="1" spans="1:11">
      <c r="A116" s="17"/>
      <c r="B116" s="17"/>
      <c r="C116" s="32"/>
      <c r="D116" s="32"/>
      <c r="E116" s="32"/>
      <c r="F116" s="17"/>
      <c r="G116" s="17"/>
      <c r="H116" s="72"/>
      <c r="I116" s="72"/>
      <c r="J116" s="32"/>
      <c r="K116" s="73"/>
    </row>
    <row r="117" s="71" customFormat="1" spans="1:11">
      <c r="A117" s="17"/>
      <c r="B117" s="17"/>
      <c r="C117" s="32"/>
      <c r="D117" s="32"/>
      <c r="E117" s="32"/>
      <c r="F117" s="17"/>
      <c r="G117" s="17"/>
      <c r="H117" s="72"/>
      <c r="I117" s="72"/>
      <c r="J117" s="32"/>
      <c r="K117" s="73"/>
    </row>
    <row r="118" s="71" customFormat="1" spans="1:11">
      <c r="A118" s="17"/>
      <c r="B118" s="17"/>
      <c r="C118" s="32"/>
      <c r="D118" s="32"/>
      <c r="E118" s="32"/>
      <c r="F118" s="17"/>
      <c r="G118" s="17"/>
      <c r="H118" s="72"/>
      <c r="I118" s="72"/>
      <c r="J118" s="32"/>
      <c r="K118" s="73"/>
    </row>
    <row r="119" s="71" customFormat="1" spans="1:11">
      <c r="A119" s="17"/>
      <c r="B119" s="17"/>
      <c r="C119" s="32"/>
      <c r="D119" s="32"/>
      <c r="E119" s="32"/>
      <c r="F119" s="17"/>
      <c r="G119" s="17"/>
      <c r="H119" s="72"/>
      <c r="I119" s="72"/>
      <c r="J119" s="32"/>
      <c r="K119" s="73"/>
    </row>
    <row r="120" s="71" customFormat="1" spans="1:11">
      <c r="A120" s="17"/>
      <c r="B120" s="17"/>
      <c r="C120" s="32"/>
      <c r="D120" s="32"/>
      <c r="E120" s="32"/>
      <c r="F120" s="17"/>
      <c r="G120" s="17"/>
      <c r="H120" s="72"/>
      <c r="I120" s="72"/>
      <c r="J120" s="32"/>
      <c r="K120" s="73"/>
    </row>
    <row r="121" s="71" customFormat="1" spans="1:11">
      <c r="A121" s="17"/>
      <c r="B121" s="17"/>
      <c r="C121" s="32"/>
      <c r="D121" s="32"/>
      <c r="E121" s="32"/>
      <c r="F121" s="17"/>
      <c r="G121" s="17"/>
      <c r="H121" s="72"/>
      <c r="I121" s="72"/>
      <c r="J121" s="32"/>
      <c r="K121" s="73"/>
    </row>
    <row r="122" s="71" customFormat="1" spans="1:11">
      <c r="A122" s="17"/>
      <c r="B122" s="17"/>
      <c r="C122" s="32"/>
      <c r="D122" s="32"/>
      <c r="E122" s="32"/>
      <c r="F122" s="17"/>
      <c r="G122" s="17"/>
      <c r="H122" s="72"/>
      <c r="I122" s="72"/>
      <c r="J122" s="32"/>
      <c r="K122" s="73"/>
    </row>
    <row r="123" s="71" customFormat="1" spans="1:11">
      <c r="A123" s="17"/>
      <c r="B123" s="17"/>
      <c r="C123" s="32"/>
      <c r="D123" s="32"/>
      <c r="E123" s="32"/>
      <c r="F123" s="17"/>
      <c r="G123" s="17"/>
      <c r="H123" s="72"/>
      <c r="I123" s="72"/>
      <c r="J123" s="32"/>
      <c r="K123" s="73"/>
    </row>
    <row r="124" s="71" customFormat="1" spans="1:11">
      <c r="A124" s="17"/>
      <c r="B124" s="17"/>
      <c r="C124" s="32"/>
      <c r="D124" s="32"/>
      <c r="E124" s="32"/>
      <c r="F124" s="17"/>
      <c r="G124" s="17"/>
      <c r="H124" s="72"/>
      <c r="I124" s="72"/>
      <c r="J124" s="32"/>
      <c r="K124" s="73"/>
    </row>
    <row r="125" s="71" customFormat="1" spans="1:11">
      <c r="A125" s="17"/>
      <c r="B125" s="17"/>
      <c r="C125" s="32"/>
      <c r="D125" s="32"/>
      <c r="E125" s="32"/>
      <c r="F125" s="17"/>
      <c r="G125" s="17"/>
      <c r="H125" s="72"/>
      <c r="I125" s="72"/>
      <c r="J125" s="32"/>
      <c r="K125" s="73"/>
    </row>
    <row r="126" s="71" customFormat="1" spans="1:11">
      <c r="A126" s="17"/>
      <c r="B126" s="17"/>
      <c r="C126" s="32"/>
      <c r="D126" s="32"/>
      <c r="E126" s="32"/>
      <c r="F126" s="17"/>
      <c r="G126" s="17"/>
      <c r="H126" s="72"/>
      <c r="I126" s="72"/>
      <c r="J126" s="32"/>
      <c r="K126" s="73"/>
    </row>
    <row r="127" s="71" customFormat="1" spans="1:11">
      <c r="A127" s="17"/>
      <c r="B127" s="17"/>
      <c r="C127" s="32"/>
      <c r="D127" s="32"/>
      <c r="E127" s="32"/>
      <c r="F127" s="17"/>
      <c r="G127" s="17"/>
      <c r="H127" s="72"/>
      <c r="I127" s="72"/>
      <c r="J127" s="32"/>
      <c r="K127" s="73"/>
    </row>
    <row r="128" s="71" customFormat="1" spans="1:11">
      <c r="A128" s="17"/>
      <c r="B128" s="17"/>
      <c r="C128" s="32"/>
      <c r="D128" s="32"/>
      <c r="E128" s="32"/>
      <c r="F128" s="17"/>
      <c r="G128" s="17"/>
      <c r="H128" s="72"/>
      <c r="I128" s="72"/>
      <c r="J128" s="32"/>
      <c r="K128" s="73"/>
    </row>
    <row r="129" s="71" customFormat="1" spans="1:11">
      <c r="A129" s="17"/>
      <c r="B129" s="17"/>
      <c r="C129" s="32"/>
      <c r="D129" s="32"/>
      <c r="E129" s="32"/>
      <c r="F129" s="17"/>
      <c r="G129" s="17"/>
      <c r="H129" s="72"/>
      <c r="I129" s="72"/>
      <c r="J129" s="32"/>
      <c r="K129" s="73"/>
    </row>
    <row r="130" s="71" customFormat="1" spans="1:11">
      <c r="A130" s="17"/>
      <c r="B130" s="17"/>
      <c r="C130" s="32"/>
      <c r="D130" s="32"/>
      <c r="E130" s="32"/>
      <c r="F130" s="17"/>
      <c r="G130" s="17"/>
      <c r="H130" s="72"/>
      <c r="I130" s="72"/>
      <c r="J130" s="32"/>
      <c r="K130" s="73"/>
    </row>
    <row r="131" s="71" customFormat="1" spans="1:11">
      <c r="A131" s="17"/>
      <c r="B131" s="17"/>
      <c r="C131" s="32"/>
      <c r="D131" s="32"/>
      <c r="E131" s="32"/>
      <c r="F131" s="17"/>
      <c r="G131" s="17"/>
      <c r="H131" s="72"/>
      <c r="I131" s="72"/>
      <c r="J131" s="32"/>
      <c r="K131" s="73"/>
    </row>
    <row r="132" s="71" customFormat="1" spans="1:11">
      <c r="A132" s="17"/>
      <c r="B132" s="17"/>
      <c r="C132" s="32"/>
      <c r="D132" s="32"/>
      <c r="E132" s="32"/>
      <c r="F132" s="17"/>
      <c r="G132" s="17"/>
      <c r="H132" s="72"/>
      <c r="I132" s="72"/>
      <c r="J132" s="32"/>
      <c r="K132" s="73"/>
    </row>
    <row r="133" s="71" customFormat="1" spans="1:11">
      <c r="A133" s="17"/>
      <c r="B133" s="17"/>
      <c r="C133" s="32"/>
      <c r="D133" s="32"/>
      <c r="E133" s="32"/>
      <c r="F133" s="17"/>
      <c r="G133" s="17"/>
      <c r="H133" s="72"/>
      <c r="I133" s="72"/>
      <c r="J133" s="32"/>
      <c r="K133" s="73"/>
    </row>
    <row r="134" s="71" customFormat="1" spans="1:11">
      <c r="A134" s="17"/>
      <c r="B134" s="17"/>
      <c r="C134" s="32"/>
      <c r="D134" s="32"/>
      <c r="E134" s="32"/>
      <c r="F134" s="17"/>
      <c r="G134" s="17"/>
      <c r="H134" s="72"/>
      <c r="I134" s="72"/>
      <c r="J134" s="32"/>
      <c r="K134" s="73"/>
    </row>
    <row r="135" s="71" customFormat="1" spans="1:11">
      <c r="A135" s="17"/>
      <c r="B135" s="17"/>
      <c r="C135" s="32"/>
      <c r="D135" s="32"/>
      <c r="E135" s="32"/>
      <c r="F135" s="17"/>
      <c r="G135" s="17"/>
      <c r="H135" s="72"/>
      <c r="I135" s="72"/>
      <c r="J135" s="32"/>
      <c r="K135" s="73"/>
    </row>
    <row r="136" s="71" customFormat="1" spans="1:11">
      <c r="A136" s="17"/>
      <c r="B136" s="17"/>
      <c r="C136" s="32"/>
      <c r="D136" s="32"/>
      <c r="E136" s="32"/>
      <c r="F136" s="17"/>
      <c r="G136" s="17"/>
      <c r="H136" s="72"/>
      <c r="I136" s="72"/>
      <c r="J136" s="32"/>
      <c r="K136" s="73"/>
    </row>
    <row r="137" s="71" customFormat="1" spans="1:11">
      <c r="A137" s="17"/>
      <c r="B137" s="17"/>
      <c r="C137" s="32"/>
      <c r="D137" s="32"/>
      <c r="E137" s="32"/>
      <c r="F137" s="17"/>
      <c r="G137" s="17"/>
      <c r="H137" s="72"/>
      <c r="I137" s="72"/>
      <c r="J137" s="32"/>
      <c r="K137" s="73"/>
    </row>
    <row r="138" s="71" customFormat="1" spans="1:11">
      <c r="A138" s="17"/>
      <c r="B138" s="17"/>
      <c r="C138" s="32"/>
      <c r="D138" s="32"/>
      <c r="E138" s="32"/>
      <c r="F138" s="17"/>
      <c r="G138" s="17"/>
      <c r="H138" s="72"/>
      <c r="I138" s="72"/>
      <c r="J138" s="32"/>
      <c r="K138" s="73"/>
    </row>
    <row r="139" s="71" customFormat="1" spans="1:11">
      <c r="A139" s="17"/>
      <c r="B139" s="17"/>
      <c r="C139" s="32"/>
      <c r="D139" s="32"/>
      <c r="E139" s="32"/>
      <c r="F139" s="17"/>
      <c r="G139" s="17"/>
      <c r="H139" s="72"/>
      <c r="I139" s="72"/>
      <c r="J139" s="32"/>
      <c r="K139" s="73"/>
    </row>
    <row r="140" s="71" customFormat="1" spans="1:11">
      <c r="A140" s="17"/>
      <c r="B140" s="17"/>
      <c r="C140" s="32"/>
      <c r="D140" s="32"/>
      <c r="E140" s="32"/>
      <c r="F140" s="17"/>
      <c r="G140" s="17"/>
      <c r="H140" s="72"/>
      <c r="I140" s="72"/>
      <c r="J140" s="32"/>
      <c r="K140" s="73"/>
    </row>
    <row r="141" s="71" customFormat="1" spans="1:11">
      <c r="A141" s="17"/>
      <c r="B141" s="17"/>
      <c r="C141" s="32"/>
      <c r="D141" s="32"/>
      <c r="E141" s="32"/>
      <c r="F141" s="17"/>
      <c r="G141" s="17"/>
      <c r="H141" s="72"/>
      <c r="I141" s="72"/>
      <c r="J141" s="32"/>
      <c r="K141" s="73"/>
    </row>
    <row r="142" s="71" customFormat="1" spans="1:11">
      <c r="A142" s="17"/>
      <c r="B142" s="17"/>
      <c r="C142" s="32"/>
      <c r="D142" s="32"/>
      <c r="E142" s="32"/>
      <c r="F142" s="17"/>
      <c r="G142" s="17"/>
      <c r="H142" s="72"/>
      <c r="I142" s="72"/>
      <c r="J142" s="32"/>
      <c r="K142" s="73"/>
    </row>
    <row r="143" s="71" customFormat="1" spans="1:11">
      <c r="A143" s="17"/>
      <c r="B143" s="17"/>
      <c r="C143" s="32"/>
      <c r="D143" s="32"/>
      <c r="E143" s="32"/>
      <c r="F143" s="17"/>
      <c r="G143" s="17"/>
      <c r="H143" s="72"/>
      <c r="I143" s="72"/>
      <c r="J143" s="32"/>
      <c r="K143" s="73"/>
    </row>
    <row r="144" s="71" customFormat="1" spans="1:11">
      <c r="A144" s="17"/>
      <c r="B144" s="17"/>
      <c r="C144" s="32"/>
      <c r="D144" s="32"/>
      <c r="E144" s="32"/>
      <c r="F144" s="17"/>
      <c r="G144" s="17"/>
      <c r="H144" s="72"/>
      <c r="I144" s="72"/>
      <c r="J144" s="32"/>
      <c r="K144" s="73"/>
    </row>
    <row r="145" s="71" customFormat="1" spans="1:11">
      <c r="A145" s="17"/>
      <c r="B145" s="17"/>
      <c r="C145" s="32"/>
      <c r="D145" s="32"/>
      <c r="E145" s="32"/>
      <c r="F145" s="17"/>
      <c r="G145" s="17"/>
      <c r="H145" s="72"/>
      <c r="I145" s="72"/>
      <c r="J145" s="32"/>
      <c r="K145" s="73"/>
    </row>
    <row r="146" s="71" customFormat="1" spans="1:11">
      <c r="A146" s="17"/>
      <c r="B146" s="17"/>
      <c r="C146" s="32"/>
      <c r="D146" s="32"/>
      <c r="E146" s="32"/>
      <c r="F146" s="17"/>
      <c r="G146" s="17"/>
      <c r="H146" s="72"/>
      <c r="I146" s="72"/>
      <c r="J146" s="32"/>
      <c r="K146" s="73"/>
    </row>
    <row r="147" s="71" customFormat="1" spans="1:11">
      <c r="A147" s="17"/>
      <c r="B147" s="17"/>
      <c r="C147" s="32"/>
      <c r="D147" s="32"/>
      <c r="E147" s="32"/>
      <c r="F147" s="17"/>
      <c r="G147" s="17"/>
      <c r="H147" s="72"/>
      <c r="I147" s="72"/>
      <c r="J147" s="32"/>
      <c r="K147" s="73"/>
    </row>
    <row r="148" s="71" customFormat="1" spans="1:11">
      <c r="A148" s="17"/>
      <c r="B148" s="17"/>
      <c r="C148" s="32"/>
      <c r="D148" s="32"/>
      <c r="E148" s="32"/>
      <c r="F148" s="17"/>
      <c r="G148" s="17"/>
      <c r="H148" s="72"/>
      <c r="I148" s="72"/>
      <c r="J148" s="32"/>
      <c r="K148" s="73"/>
    </row>
    <row r="149" s="71" customFormat="1" spans="1:11">
      <c r="A149" s="17"/>
      <c r="B149" s="17"/>
      <c r="C149" s="32"/>
      <c r="D149" s="32"/>
      <c r="E149" s="32"/>
      <c r="F149" s="17"/>
      <c r="G149" s="17"/>
      <c r="H149" s="72"/>
      <c r="I149" s="72"/>
      <c r="J149" s="32"/>
      <c r="K149" s="73"/>
    </row>
    <row r="150" s="71" customFormat="1" spans="1:11">
      <c r="A150" s="17"/>
      <c r="B150" s="17"/>
      <c r="C150" s="32"/>
      <c r="D150" s="32"/>
      <c r="E150" s="32"/>
      <c r="F150" s="17"/>
      <c r="G150" s="17"/>
      <c r="H150" s="72"/>
      <c r="I150" s="72"/>
      <c r="J150" s="32"/>
      <c r="K150" s="73"/>
    </row>
    <row r="151" s="71" customFormat="1" spans="1:11">
      <c r="A151" s="17"/>
      <c r="B151" s="17"/>
      <c r="C151" s="32"/>
      <c r="D151" s="32"/>
      <c r="E151" s="32"/>
      <c r="F151" s="17"/>
      <c r="G151" s="17"/>
      <c r="H151" s="72"/>
      <c r="I151" s="72"/>
      <c r="J151" s="32"/>
      <c r="K151" s="73"/>
    </row>
    <row r="152" s="71" customFormat="1" spans="1:11">
      <c r="A152" s="17"/>
      <c r="B152" s="17"/>
      <c r="C152" s="32"/>
      <c r="D152" s="32"/>
      <c r="E152" s="32"/>
      <c r="F152" s="17"/>
      <c r="G152" s="17"/>
      <c r="H152" s="72"/>
      <c r="I152" s="72"/>
      <c r="J152" s="32"/>
      <c r="K152" s="73"/>
    </row>
    <row r="153" s="71" customFormat="1" spans="1:11">
      <c r="A153" s="17"/>
      <c r="B153" s="17"/>
      <c r="C153" s="32"/>
      <c r="D153" s="32"/>
      <c r="E153" s="32"/>
      <c r="F153" s="17"/>
      <c r="G153" s="17"/>
      <c r="H153" s="72"/>
      <c r="I153" s="72"/>
      <c r="J153" s="32"/>
      <c r="K153" s="73"/>
    </row>
    <row r="154" s="71" customFormat="1" spans="1:11">
      <c r="A154" s="17"/>
      <c r="B154" s="17"/>
      <c r="C154" s="32"/>
      <c r="D154" s="32"/>
      <c r="E154" s="32"/>
      <c r="F154" s="17"/>
      <c r="G154" s="17"/>
      <c r="H154" s="72"/>
      <c r="I154" s="72"/>
      <c r="J154" s="32"/>
      <c r="K154" s="73"/>
    </row>
    <row r="155" s="71" customFormat="1" spans="1:11">
      <c r="A155" s="17"/>
      <c r="B155" s="17"/>
      <c r="C155" s="32"/>
      <c r="D155" s="32"/>
      <c r="E155" s="32"/>
      <c r="F155" s="17"/>
      <c r="G155" s="17"/>
      <c r="H155" s="72"/>
      <c r="I155" s="72"/>
      <c r="J155" s="32"/>
      <c r="K155" s="73"/>
    </row>
    <row r="156" s="71" customFormat="1" spans="1:11">
      <c r="A156" s="17"/>
      <c r="B156" s="17"/>
      <c r="C156" s="32"/>
      <c r="D156" s="32"/>
      <c r="E156" s="32"/>
      <c r="F156" s="17"/>
      <c r="G156" s="17"/>
      <c r="H156" s="72"/>
      <c r="I156" s="72"/>
      <c r="J156" s="32"/>
      <c r="K156" s="73"/>
    </row>
    <row r="157" s="71" customFormat="1" spans="1:11">
      <c r="A157" s="17"/>
      <c r="B157" s="17"/>
      <c r="C157" s="32"/>
      <c r="D157" s="32"/>
      <c r="E157" s="32"/>
      <c r="F157" s="17"/>
      <c r="G157" s="17"/>
      <c r="H157" s="72"/>
      <c r="I157" s="72"/>
      <c r="J157" s="32"/>
      <c r="K157" s="73"/>
    </row>
    <row r="158" s="71" customFormat="1" spans="1:11">
      <c r="A158" s="17"/>
      <c r="B158" s="17"/>
      <c r="C158" s="32"/>
      <c r="D158" s="32"/>
      <c r="E158" s="32"/>
      <c r="F158" s="17"/>
      <c r="G158" s="17"/>
      <c r="H158" s="72"/>
      <c r="I158" s="72"/>
      <c r="J158" s="32"/>
      <c r="K158" s="73"/>
    </row>
    <row r="159" s="71" customFormat="1" spans="1:11">
      <c r="A159" s="17"/>
      <c r="B159" s="17"/>
      <c r="C159" s="32"/>
      <c r="D159" s="32"/>
      <c r="E159" s="32"/>
      <c r="F159" s="17"/>
      <c r="G159" s="17"/>
      <c r="H159" s="72"/>
      <c r="I159" s="72"/>
      <c r="J159" s="32"/>
      <c r="K159" s="73"/>
    </row>
    <row r="160" s="71" customFormat="1" spans="1:11">
      <c r="A160" s="17"/>
      <c r="B160" s="17"/>
      <c r="C160" s="32"/>
      <c r="D160" s="32"/>
      <c r="E160" s="32"/>
      <c r="F160" s="17"/>
      <c r="G160" s="17"/>
      <c r="H160" s="72"/>
      <c r="I160" s="72"/>
      <c r="J160" s="32"/>
      <c r="K160" s="73"/>
    </row>
    <row r="161" s="71" customFormat="1" spans="1:11">
      <c r="A161" s="17"/>
      <c r="B161" s="17"/>
      <c r="C161" s="32"/>
      <c r="D161" s="32"/>
      <c r="E161" s="32"/>
      <c r="F161" s="17"/>
      <c r="G161" s="17"/>
      <c r="H161" s="72"/>
      <c r="I161" s="72"/>
      <c r="J161" s="32"/>
      <c r="K161" s="73"/>
    </row>
    <row r="162" s="71" customFormat="1" spans="1:11">
      <c r="A162" s="17"/>
      <c r="B162" s="17"/>
      <c r="C162" s="32"/>
      <c r="D162" s="32"/>
      <c r="E162" s="32"/>
      <c r="F162" s="17"/>
      <c r="G162" s="17"/>
      <c r="H162" s="72"/>
      <c r="I162" s="72"/>
      <c r="J162" s="32"/>
      <c r="K162" s="73"/>
    </row>
    <row r="163" s="71" customFormat="1" spans="1:11">
      <c r="A163" s="17"/>
      <c r="B163" s="17"/>
      <c r="C163" s="32"/>
      <c r="D163" s="32"/>
      <c r="E163" s="32"/>
      <c r="F163" s="17"/>
      <c r="G163" s="17"/>
      <c r="H163" s="72"/>
      <c r="I163" s="72"/>
      <c r="J163" s="32"/>
      <c r="K163" s="73"/>
    </row>
    <row r="164" s="71" customFormat="1" spans="1:11">
      <c r="A164" s="17"/>
      <c r="B164" s="17"/>
      <c r="C164" s="32"/>
      <c r="D164" s="32"/>
      <c r="E164" s="32"/>
      <c r="F164" s="17"/>
      <c r="G164" s="17"/>
      <c r="H164" s="72"/>
      <c r="I164" s="72"/>
      <c r="J164" s="32"/>
      <c r="K164" s="73"/>
    </row>
    <row r="165" s="71" customFormat="1" spans="1:11">
      <c r="A165" s="17"/>
      <c r="B165" s="17"/>
      <c r="C165" s="32"/>
      <c r="D165" s="32"/>
      <c r="E165" s="32"/>
      <c r="F165" s="17"/>
      <c r="G165" s="17"/>
      <c r="H165" s="72"/>
      <c r="I165" s="72"/>
      <c r="J165" s="32"/>
      <c r="K165" s="73"/>
    </row>
    <row r="166" s="71" customFormat="1" spans="1:11">
      <c r="A166" s="17"/>
      <c r="B166" s="17"/>
      <c r="C166" s="32"/>
      <c r="D166" s="32"/>
      <c r="E166" s="32"/>
      <c r="F166" s="17"/>
      <c r="G166" s="17"/>
      <c r="H166" s="72"/>
      <c r="I166" s="72"/>
      <c r="J166" s="32"/>
      <c r="K166" s="73"/>
    </row>
    <row r="167" s="71" customFormat="1" spans="1:11">
      <c r="A167" s="17"/>
      <c r="B167" s="17"/>
      <c r="C167" s="32"/>
      <c r="D167" s="32"/>
      <c r="E167" s="32"/>
      <c r="F167" s="17"/>
      <c r="G167" s="17"/>
      <c r="H167" s="72"/>
      <c r="I167" s="72"/>
      <c r="J167" s="32"/>
      <c r="K167" s="73"/>
    </row>
    <row r="168" s="71" customFormat="1" spans="1:11">
      <c r="A168" s="17"/>
      <c r="B168" s="17"/>
      <c r="C168" s="32"/>
      <c r="D168" s="32"/>
      <c r="E168" s="32"/>
      <c r="F168" s="17"/>
      <c r="G168" s="17"/>
      <c r="H168" s="72"/>
      <c r="I168" s="72"/>
      <c r="J168" s="32"/>
      <c r="K168" s="73"/>
    </row>
    <row r="169" s="71" customFormat="1" spans="1:11">
      <c r="A169" s="17"/>
      <c r="B169" s="17"/>
      <c r="C169" s="32"/>
      <c r="D169" s="32"/>
      <c r="E169" s="32"/>
      <c r="F169" s="17"/>
      <c r="G169" s="17"/>
      <c r="H169" s="72"/>
      <c r="I169" s="72"/>
      <c r="J169" s="32"/>
      <c r="K169" s="73"/>
    </row>
    <row r="170" s="71" customFormat="1" spans="1:11">
      <c r="A170" s="17"/>
      <c r="B170" s="17"/>
      <c r="C170" s="32"/>
      <c r="D170" s="32"/>
      <c r="E170" s="32"/>
      <c r="F170" s="17"/>
      <c r="G170" s="17"/>
      <c r="H170" s="72"/>
      <c r="I170" s="72"/>
      <c r="J170" s="32"/>
      <c r="K170" s="73"/>
    </row>
    <row r="171" s="71" customFormat="1" spans="1:11">
      <c r="A171" s="17"/>
      <c r="B171" s="17"/>
      <c r="C171" s="32"/>
      <c r="D171" s="32"/>
      <c r="E171" s="32"/>
      <c r="F171" s="17"/>
      <c r="G171" s="17"/>
      <c r="H171" s="72"/>
      <c r="I171" s="72"/>
      <c r="J171" s="32"/>
      <c r="K171" s="73"/>
    </row>
    <row r="172" s="71" customFormat="1" spans="1:11">
      <c r="A172" s="17"/>
      <c r="B172" s="17"/>
      <c r="C172" s="32"/>
      <c r="D172" s="32"/>
      <c r="E172" s="32"/>
      <c r="F172" s="17"/>
      <c r="G172" s="17"/>
      <c r="H172" s="72"/>
      <c r="I172" s="72"/>
      <c r="J172" s="32"/>
      <c r="K172" s="73"/>
    </row>
    <row r="173" s="71" customFormat="1" spans="1:11">
      <c r="A173" s="17"/>
      <c r="B173" s="17"/>
      <c r="C173" s="32"/>
      <c r="D173" s="32"/>
      <c r="E173" s="32"/>
      <c r="F173" s="17"/>
      <c r="G173" s="17"/>
      <c r="H173" s="72"/>
      <c r="I173" s="72"/>
      <c r="J173" s="32"/>
      <c r="K173" s="73"/>
    </row>
    <row r="174" s="71" customFormat="1" spans="1:11">
      <c r="A174" s="17"/>
      <c r="B174" s="17"/>
      <c r="C174" s="32"/>
      <c r="D174" s="32"/>
      <c r="E174" s="32"/>
      <c r="F174" s="17"/>
      <c r="G174" s="17"/>
      <c r="H174" s="72"/>
      <c r="I174" s="72"/>
      <c r="J174" s="32"/>
      <c r="K174" s="73"/>
    </row>
    <row r="175" s="71" customFormat="1" spans="1:11">
      <c r="A175" s="17"/>
      <c r="B175" s="17"/>
      <c r="C175" s="32"/>
      <c r="D175" s="32"/>
      <c r="E175" s="32"/>
      <c r="F175" s="17"/>
      <c r="G175" s="17"/>
      <c r="H175" s="72"/>
      <c r="I175" s="72"/>
      <c r="J175" s="32"/>
      <c r="K175" s="73"/>
    </row>
    <row r="176" s="71" customFormat="1" spans="1:11">
      <c r="A176" s="17"/>
      <c r="B176" s="17"/>
      <c r="C176" s="32"/>
      <c r="D176" s="32"/>
      <c r="E176" s="32"/>
      <c r="F176" s="17"/>
      <c r="G176" s="17"/>
      <c r="H176" s="72"/>
      <c r="I176" s="72"/>
      <c r="J176" s="32"/>
      <c r="K176" s="73"/>
    </row>
    <row r="177" s="71" customFormat="1" spans="1:11">
      <c r="A177" s="17"/>
      <c r="B177" s="17"/>
      <c r="C177" s="32"/>
      <c r="D177" s="32"/>
      <c r="E177" s="32"/>
      <c r="F177" s="17"/>
      <c r="G177" s="17"/>
      <c r="H177" s="72"/>
      <c r="I177" s="72"/>
      <c r="J177" s="32"/>
      <c r="K177" s="73"/>
    </row>
    <row r="178" s="71" customFormat="1" spans="1:11">
      <c r="A178" s="17"/>
      <c r="B178" s="17"/>
      <c r="C178" s="32"/>
      <c r="D178" s="32"/>
      <c r="E178" s="32"/>
      <c r="F178" s="17"/>
      <c r="G178" s="17"/>
      <c r="H178" s="72"/>
      <c r="I178" s="72"/>
      <c r="J178" s="32"/>
      <c r="K178" s="73"/>
    </row>
    <row r="179" s="71" customFormat="1" spans="1:11">
      <c r="A179" s="17"/>
      <c r="B179" s="17"/>
      <c r="C179" s="32"/>
      <c r="D179" s="32"/>
      <c r="E179" s="32"/>
      <c r="F179" s="17"/>
      <c r="G179" s="17"/>
      <c r="H179" s="72"/>
      <c r="I179" s="72"/>
      <c r="J179" s="32"/>
      <c r="K179" s="73"/>
    </row>
    <row r="180" s="71" customFormat="1" spans="1:11">
      <c r="A180" s="17"/>
      <c r="B180" s="17"/>
      <c r="C180" s="32"/>
      <c r="D180" s="32"/>
      <c r="E180" s="32"/>
      <c r="F180" s="17"/>
      <c r="G180" s="17"/>
      <c r="H180" s="72"/>
      <c r="I180" s="72"/>
      <c r="J180" s="32"/>
      <c r="K180" s="73"/>
    </row>
    <row r="181" s="71" customFormat="1" spans="1:11">
      <c r="A181" s="17"/>
      <c r="B181" s="17"/>
      <c r="C181" s="32"/>
      <c r="D181" s="32"/>
      <c r="E181" s="32"/>
      <c r="F181" s="17"/>
      <c r="G181" s="17"/>
      <c r="H181" s="72"/>
      <c r="I181" s="72"/>
      <c r="J181" s="32"/>
      <c r="K181" s="73"/>
    </row>
    <row r="182" s="71" customFormat="1" spans="1:11">
      <c r="A182" s="17"/>
      <c r="B182" s="17"/>
      <c r="C182" s="32"/>
      <c r="D182" s="32"/>
      <c r="E182" s="32"/>
      <c r="F182" s="17"/>
      <c r="G182" s="17"/>
      <c r="H182" s="72"/>
      <c r="I182" s="72"/>
      <c r="J182" s="32"/>
      <c r="K182" s="73"/>
    </row>
    <row r="183" s="71" customFormat="1" spans="1:11">
      <c r="A183" s="17"/>
      <c r="B183" s="17"/>
      <c r="C183" s="32"/>
      <c r="D183" s="32"/>
      <c r="E183" s="32"/>
      <c r="F183" s="17"/>
      <c r="G183" s="17"/>
      <c r="H183" s="72"/>
      <c r="I183" s="72"/>
      <c r="J183" s="32"/>
      <c r="K183" s="73"/>
    </row>
    <row r="184" s="71" customFormat="1" spans="1:11">
      <c r="A184" s="17"/>
      <c r="B184" s="17"/>
      <c r="C184" s="32"/>
      <c r="D184" s="32"/>
      <c r="E184" s="32"/>
      <c r="F184" s="17"/>
      <c r="G184" s="17"/>
      <c r="H184" s="72"/>
      <c r="I184" s="72"/>
      <c r="J184" s="32"/>
      <c r="K184" s="73"/>
    </row>
    <row r="185" s="71" customFormat="1" spans="1:11">
      <c r="A185" s="17"/>
      <c r="B185" s="17"/>
      <c r="C185" s="32"/>
      <c r="D185" s="32"/>
      <c r="E185" s="32"/>
      <c r="F185" s="17"/>
      <c r="G185" s="17"/>
      <c r="H185" s="72"/>
      <c r="I185" s="72"/>
      <c r="J185" s="32"/>
      <c r="K185" s="73"/>
    </row>
    <row r="186" s="71" customFormat="1" spans="1:11">
      <c r="A186" s="17"/>
      <c r="B186" s="17"/>
      <c r="C186" s="32"/>
      <c r="D186" s="32"/>
      <c r="E186" s="32"/>
      <c r="F186" s="17"/>
      <c r="G186" s="17"/>
      <c r="H186" s="72"/>
      <c r="I186" s="72"/>
      <c r="J186" s="32"/>
      <c r="K186" s="73"/>
    </row>
    <row r="187" s="71" customFormat="1" spans="1:11">
      <c r="A187" s="17"/>
      <c r="B187" s="17"/>
      <c r="C187" s="32"/>
      <c r="D187" s="32"/>
      <c r="E187" s="32"/>
      <c r="F187" s="17"/>
      <c r="G187" s="17"/>
      <c r="H187" s="72"/>
      <c r="I187" s="72"/>
      <c r="J187" s="32"/>
      <c r="K187" s="73"/>
    </row>
    <row r="188" s="71" customFormat="1" spans="1:11">
      <c r="A188" s="17"/>
      <c r="B188" s="17"/>
      <c r="C188" s="32"/>
      <c r="D188" s="32"/>
      <c r="E188" s="32"/>
      <c r="F188" s="17"/>
      <c r="G188" s="17"/>
      <c r="H188" s="72"/>
      <c r="I188" s="72"/>
      <c r="J188" s="32"/>
      <c r="K188" s="73"/>
    </row>
    <row r="189" s="71" customFormat="1" spans="1:11">
      <c r="A189" s="17"/>
      <c r="B189" s="17"/>
      <c r="C189" s="32"/>
      <c r="D189" s="32"/>
      <c r="E189" s="32"/>
      <c r="F189" s="17"/>
      <c r="G189" s="17"/>
      <c r="H189" s="72"/>
      <c r="I189" s="72"/>
      <c r="J189" s="32"/>
      <c r="K189" s="73"/>
    </row>
    <row r="190" s="71" customFormat="1" spans="1:11">
      <c r="A190" s="17"/>
      <c r="B190" s="17"/>
      <c r="C190" s="32"/>
      <c r="D190" s="32"/>
      <c r="E190" s="32"/>
      <c r="F190" s="17"/>
      <c r="G190" s="17"/>
      <c r="H190" s="72"/>
      <c r="I190" s="72"/>
      <c r="J190" s="32"/>
      <c r="K190" s="73"/>
    </row>
    <row r="191" s="71" customFormat="1" spans="1:11">
      <c r="A191" s="17"/>
      <c r="B191" s="17"/>
      <c r="C191" s="32"/>
      <c r="D191" s="32"/>
      <c r="E191" s="32"/>
      <c r="F191" s="17"/>
      <c r="G191" s="17"/>
      <c r="H191" s="72"/>
      <c r="I191" s="72"/>
      <c r="J191" s="32"/>
      <c r="K191" s="73"/>
    </row>
    <row r="192" s="71" customFormat="1" spans="1:11">
      <c r="A192" s="17"/>
      <c r="B192" s="17"/>
      <c r="C192" s="32"/>
      <c r="D192" s="32"/>
      <c r="E192" s="32"/>
      <c r="F192" s="17"/>
      <c r="G192" s="17"/>
      <c r="H192" s="72"/>
      <c r="I192" s="72"/>
      <c r="J192" s="32"/>
      <c r="K192" s="73"/>
    </row>
    <row r="193" s="71" customFormat="1" spans="1:11">
      <c r="A193" s="17"/>
      <c r="B193" s="17"/>
      <c r="C193" s="32"/>
      <c r="D193" s="32"/>
      <c r="E193" s="32"/>
      <c r="F193" s="17"/>
      <c r="G193" s="17"/>
      <c r="H193" s="72"/>
      <c r="I193" s="72"/>
      <c r="J193" s="32"/>
      <c r="K193" s="73"/>
    </row>
    <row r="194" s="71" customFormat="1" spans="1:11">
      <c r="A194" s="17"/>
      <c r="B194" s="17"/>
      <c r="C194" s="32"/>
      <c r="D194" s="32"/>
      <c r="E194" s="32"/>
      <c r="F194" s="17"/>
      <c r="G194" s="17"/>
      <c r="H194" s="72"/>
      <c r="I194" s="72"/>
      <c r="J194" s="32"/>
      <c r="K194" s="73"/>
    </row>
    <row r="195" s="71" customFormat="1" spans="1:11">
      <c r="A195" s="17"/>
      <c r="B195" s="17"/>
      <c r="C195" s="32"/>
      <c r="D195" s="32"/>
      <c r="E195" s="32"/>
      <c r="F195" s="17"/>
      <c r="G195" s="17"/>
      <c r="H195" s="72"/>
      <c r="I195" s="72"/>
      <c r="J195" s="32"/>
      <c r="K195" s="73"/>
    </row>
    <row r="196" s="71" customFormat="1" spans="1:11">
      <c r="A196" s="17"/>
      <c r="B196" s="17"/>
      <c r="C196" s="32"/>
      <c r="D196" s="32"/>
      <c r="E196" s="32"/>
      <c r="F196" s="17"/>
      <c r="G196" s="17"/>
      <c r="H196" s="72"/>
      <c r="I196" s="72"/>
      <c r="J196" s="32"/>
      <c r="K196" s="73"/>
    </row>
    <row r="197" s="71" customFormat="1" spans="1:11">
      <c r="A197" s="17"/>
      <c r="B197" s="17"/>
      <c r="C197" s="32"/>
      <c r="D197" s="32"/>
      <c r="E197" s="32"/>
      <c r="F197" s="17"/>
      <c r="G197" s="17"/>
      <c r="H197" s="72"/>
      <c r="I197" s="72"/>
      <c r="J197" s="32"/>
      <c r="K197" s="73"/>
    </row>
    <row r="198" s="71" customFormat="1" spans="1:11">
      <c r="A198" s="17"/>
      <c r="B198" s="17"/>
      <c r="C198" s="32"/>
      <c r="D198" s="32"/>
      <c r="E198" s="32"/>
      <c r="F198" s="17"/>
      <c r="G198" s="17"/>
      <c r="H198" s="72"/>
      <c r="I198" s="72"/>
      <c r="J198" s="32"/>
      <c r="K198" s="73"/>
    </row>
    <row r="199" s="71" customFormat="1" spans="1:11">
      <c r="A199" s="17"/>
      <c r="B199" s="17"/>
      <c r="C199" s="32"/>
      <c r="D199" s="32"/>
      <c r="E199" s="32"/>
      <c r="F199" s="17"/>
      <c r="G199" s="17"/>
      <c r="H199" s="72"/>
      <c r="I199" s="72"/>
      <c r="J199" s="32"/>
      <c r="K199" s="73"/>
    </row>
    <row r="200" s="71" customFormat="1" spans="1:11">
      <c r="A200" s="17"/>
      <c r="B200" s="17"/>
      <c r="C200" s="32"/>
      <c r="D200" s="32"/>
      <c r="E200" s="32"/>
      <c r="F200" s="17"/>
      <c r="G200" s="17"/>
      <c r="H200" s="72"/>
      <c r="I200" s="72"/>
      <c r="J200" s="32"/>
      <c r="K200" s="73"/>
    </row>
    <row r="201" s="71" customFormat="1" spans="1:11">
      <c r="A201" s="17"/>
      <c r="B201" s="17"/>
      <c r="C201" s="32"/>
      <c r="D201" s="32"/>
      <c r="E201" s="32"/>
      <c r="F201" s="17"/>
      <c r="G201" s="17"/>
      <c r="H201" s="72"/>
      <c r="I201" s="72"/>
      <c r="J201" s="32"/>
      <c r="K201" s="73"/>
    </row>
    <row r="202" s="71" customFormat="1" spans="1:11">
      <c r="A202" s="17"/>
      <c r="B202" s="17"/>
      <c r="C202" s="32"/>
      <c r="D202" s="32"/>
      <c r="E202" s="32"/>
      <c r="F202" s="17"/>
      <c r="G202" s="17"/>
      <c r="H202" s="72"/>
      <c r="I202" s="72"/>
      <c r="J202" s="32"/>
      <c r="K202" s="73"/>
    </row>
    <row r="203" s="71" customFormat="1" spans="1:11">
      <c r="A203" s="17"/>
      <c r="B203" s="17"/>
      <c r="C203" s="32"/>
      <c r="D203" s="32"/>
      <c r="E203" s="32"/>
      <c r="F203" s="17"/>
      <c r="G203" s="17"/>
      <c r="H203" s="72"/>
      <c r="I203" s="72"/>
      <c r="J203" s="32"/>
      <c r="K203" s="73"/>
    </row>
    <row r="204" s="71" customFormat="1" spans="1:11">
      <c r="A204" s="17"/>
      <c r="B204" s="17"/>
      <c r="C204" s="32"/>
      <c r="D204" s="32"/>
      <c r="E204" s="32"/>
      <c r="F204" s="17"/>
      <c r="G204" s="17"/>
      <c r="H204" s="72"/>
      <c r="I204" s="72"/>
      <c r="J204" s="32"/>
      <c r="K204" s="73"/>
    </row>
    <row r="205" s="71" customFormat="1" spans="1:11">
      <c r="A205" s="17"/>
      <c r="B205" s="17"/>
      <c r="C205" s="32"/>
      <c r="D205" s="32"/>
      <c r="E205" s="32"/>
      <c r="F205" s="17"/>
      <c r="G205" s="17"/>
      <c r="H205" s="72"/>
      <c r="I205" s="72"/>
      <c r="J205" s="32"/>
      <c r="K205" s="73"/>
    </row>
    <row r="206" s="71" customFormat="1" spans="1:11">
      <c r="A206" s="17"/>
      <c r="B206" s="17"/>
      <c r="C206" s="32"/>
      <c r="D206" s="32"/>
      <c r="E206" s="32"/>
      <c r="F206" s="17"/>
      <c r="G206" s="17"/>
      <c r="H206" s="72"/>
      <c r="I206" s="72"/>
      <c r="J206" s="32"/>
      <c r="K206" s="73"/>
    </row>
    <row r="207" s="71" customFormat="1" spans="1:11">
      <c r="A207" s="17"/>
      <c r="B207" s="17"/>
      <c r="C207" s="32"/>
      <c r="D207" s="32"/>
      <c r="E207" s="32"/>
      <c r="F207" s="17"/>
      <c r="G207" s="17"/>
      <c r="H207" s="72"/>
      <c r="I207" s="72"/>
      <c r="J207" s="32"/>
      <c r="K207" s="73"/>
    </row>
    <row r="208" s="71" customFormat="1" spans="1:11">
      <c r="A208" s="17"/>
      <c r="B208" s="17"/>
      <c r="C208" s="32"/>
      <c r="D208" s="32"/>
      <c r="E208" s="32"/>
      <c r="F208" s="17"/>
      <c r="G208" s="17"/>
      <c r="H208" s="72"/>
      <c r="I208" s="72"/>
      <c r="J208" s="32"/>
      <c r="K208" s="73"/>
    </row>
    <row r="209" s="71" customFormat="1" spans="1:11">
      <c r="A209" s="17"/>
      <c r="B209" s="17"/>
      <c r="C209" s="32"/>
      <c r="D209" s="32"/>
      <c r="E209" s="32"/>
      <c r="F209" s="17"/>
      <c r="G209" s="17"/>
      <c r="H209" s="72"/>
      <c r="I209" s="72"/>
      <c r="J209" s="32"/>
      <c r="K209" s="73"/>
    </row>
    <row r="210" s="71" customFormat="1" spans="1:11">
      <c r="A210" s="17"/>
      <c r="B210" s="17"/>
      <c r="C210" s="32"/>
      <c r="D210" s="32"/>
      <c r="E210" s="32"/>
      <c r="F210" s="17"/>
      <c r="G210" s="17"/>
      <c r="H210" s="72"/>
      <c r="I210" s="72"/>
      <c r="J210" s="32"/>
      <c r="K210" s="73"/>
    </row>
    <row r="211" s="71" customFormat="1" spans="1:11">
      <c r="A211" s="17"/>
      <c r="B211" s="17"/>
      <c r="C211" s="32"/>
      <c r="D211" s="32"/>
      <c r="E211" s="32"/>
      <c r="F211" s="17"/>
      <c r="G211" s="17"/>
      <c r="H211" s="72"/>
      <c r="I211" s="72"/>
      <c r="J211" s="32"/>
      <c r="K211" s="73"/>
    </row>
    <row r="212" s="71" customFormat="1" spans="1:11">
      <c r="A212" s="17"/>
      <c r="B212" s="17"/>
      <c r="C212" s="32"/>
      <c r="D212" s="32"/>
      <c r="E212" s="32"/>
      <c r="F212" s="17"/>
      <c r="G212" s="17"/>
      <c r="H212" s="72"/>
      <c r="I212" s="72"/>
      <c r="J212" s="32"/>
      <c r="K212" s="73"/>
    </row>
    <row r="213" s="71" customFormat="1" spans="1:11">
      <c r="A213" s="17"/>
      <c r="B213" s="17"/>
      <c r="C213" s="32"/>
      <c r="D213" s="32"/>
      <c r="E213" s="32"/>
      <c r="F213" s="17"/>
      <c r="G213" s="17"/>
      <c r="H213" s="72"/>
      <c r="I213" s="72"/>
      <c r="J213" s="32"/>
      <c r="K213" s="73"/>
    </row>
    <row r="214" s="71" customFormat="1" spans="1:11">
      <c r="A214" s="17"/>
      <c r="B214" s="17"/>
      <c r="C214" s="32"/>
      <c r="D214" s="32"/>
      <c r="E214" s="32"/>
      <c r="F214" s="17"/>
      <c r="G214" s="17"/>
      <c r="H214" s="72"/>
      <c r="I214" s="72"/>
      <c r="J214" s="32"/>
      <c r="K214" s="73"/>
    </row>
    <row r="215" s="71" customFormat="1" spans="1:11">
      <c r="A215" s="17"/>
      <c r="B215" s="17"/>
      <c r="C215" s="32"/>
      <c r="D215" s="32"/>
      <c r="E215" s="32"/>
      <c r="F215" s="17"/>
      <c r="G215" s="17"/>
      <c r="H215" s="72"/>
      <c r="I215" s="72"/>
      <c r="J215" s="32"/>
      <c r="K215" s="73"/>
    </row>
    <row r="216" s="71" customFormat="1" spans="1:11">
      <c r="A216" s="17"/>
      <c r="B216" s="17"/>
      <c r="C216" s="32"/>
      <c r="D216" s="32"/>
      <c r="E216" s="32"/>
      <c r="F216" s="17"/>
      <c r="G216" s="17"/>
      <c r="H216" s="72"/>
      <c r="I216" s="72"/>
      <c r="J216" s="32"/>
      <c r="K216" s="73"/>
    </row>
    <row r="217" s="71" customFormat="1" spans="1:11">
      <c r="A217" s="17"/>
      <c r="B217" s="17"/>
      <c r="C217" s="32"/>
      <c r="D217" s="32"/>
      <c r="E217" s="32"/>
      <c r="F217" s="17"/>
      <c r="G217" s="17"/>
      <c r="H217" s="72"/>
      <c r="I217" s="72"/>
      <c r="J217" s="32"/>
      <c r="K217" s="73"/>
    </row>
    <row r="218" s="71" customFormat="1" spans="1:11">
      <c r="A218" s="17"/>
      <c r="B218" s="17"/>
      <c r="C218" s="32"/>
      <c r="D218" s="32"/>
      <c r="E218" s="32"/>
      <c r="F218" s="17"/>
      <c r="G218" s="17"/>
      <c r="H218" s="72"/>
      <c r="I218" s="72"/>
      <c r="J218" s="32"/>
      <c r="K218" s="73"/>
    </row>
    <row r="219" s="71" customFormat="1" spans="1:11">
      <c r="A219" s="17"/>
      <c r="B219" s="17"/>
      <c r="C219" s="32"/>
      <c r="D219" s="32"/>
      <c r="E219" s="32"/>
      <c r="F219" s="17"/>
      <c r="G219" s="17"/>
      <c r="H219" s="72"/>
      <c r="I219" s="72"/>
      <c r="J219" s="32"/>
      <c r="K219" s="73"/>
    </row>
    <row r="220" s="71" customFormat="1" spans="1:11">
      <c r="A220" s="17"/>
      <c r="B220" s="17"/>
      <c r="C220" s="32"/>
      <c r="D220" s="32"/>
      <c r="E220" s="32"/>
      <c r="F220" s="17"/>
      <c r="G220" s="17"/>
      <c r="H220" s="72"/>
      <c r="I220" s="72"/>
      <c r="J220" s="32"/>
      <c r="K220" s="73"/>
    </row>
    <row r="221" s="71" customFormat="1" spans="1:11">
      <c r="A221" s="17"/>
      <c r="B221" s="17"/>
      <c r="C221" s="32"/>
      <c r="D221" s="32"/>
      <c r="E221" s="32"/>
      <c r="F221" s="17"/>
      <c r="G221" s="17"/>
      <c r="H221" s="72"/>
      <c r="I221" s="72"/>
      <c r="J221" s="32"/>
      <c r="K221" s="73"/>
    </row>
    <row r="222" s="71" customFormat="1" spans="1:11">
      <c r="A222" s="17"/>
      <c r="B222" s="17"/>
      <c r="C222" s="32"/>
      <c r="D222" s="32"/>
      <c r="E222" s="32"/>
      <c r="F222" s="17"/>
      <c r="G222" s="17"/>
      <c r="H222" s="72"/>
      <c r="I222" s="72"/>
      <c r="J222" s="32"/>
      <c r="K222" s="73"/>
    </row>
    <row r="223" s="71" customFormat="1" spans="1:11">
      <c r="A223" s="17"/>
      <c r="B223" s="17"/>
      <c r="C223" s="32"/>
      <c r="D223" s="32"/>
      <c r="E223" s="32"/>
      <c r="F223" s="17"/>
      <c r="G223" s="17"/>
      <c r="H223" s="72"/>
      <c r="I223" s="72"/>
      <c r="J223" s="32"/>
      <c r="K223" s="73"/>
    </row>
    <row r="224" s="71" customFormat="1" spans="1:11">
      <c r="A224" s="17"/>
      <c r="B224" s="17"/>
      <c r="C224" s="32"/>
      <c r="D224" s="32"/>
      <c r="E224" s="32"/>
      <c r="F224" s="17"/>
      <c r="G224" s="17"/>
      <c r="H224" s="72"/>
      <c r="I224" s="72"/>
      <c r="J224" s="32"/>
      <c r="K224" s="73"/>
    </row>
    <row r="225" s="71" customFormat="1" spans="1:11">
      <c r="A225" s="17"/>
      <c r="B225" s="17"/>
      <c r="C225" s="32"/>
      <c r="D225" s="32"/>
      <c r="E225" s="32"/>
      <c r="F225" s="17"/>
      <c r="G225" s="17"/>
      <c r="H225" s="72"/>
      <c r="I225" s="72"/>
      <c r="J225" s="32"/>
      <c r="K225" s="73"/>
    </row>
    <row r="226" s="71" customFormat="1" spans="1:11">
      <c r="A226" s="17"/>
      <c r="B226" s="17"/>
      <c r="C226" s="32"/>
      <c r="D226" s="32"/>
      <c r="E226" s="32"/>
      <c r="F226" s="17"/>
      <c r="G226" s="17"/>
      <c r="H226" s="72"/>
      <c r="I226" s="72"/>
      <c r="J226" s="32"/>
      <c r="K226" s="73"/>
    </row>
    <row r="227" s="71" customFormat="1" spans="1:11">
      <c r="A227" s="17"/>
      <c r="B227" s="17"/>
      <c r="C227" s="32"/>
      <c r="D227" s="32"/>
      <c r="E227" s="32"/>
      <c r="F227" s="17"/>
      <c r="G227" s="17"/>
      <c r="H227" s="72"/>
      <c r="I227" s="72"/>
      <c r="J227" s="32"/>
      <c r="K227" s="73"/>
    </row>
    <row r="228" s="71" customFormat="1" spans="1:11">
      <c r="A228" s="17"/>
      <c r="B228" s="17"/>
      <c r="C228" s="32"/>
      <c r="D228" s="32"/>
      <c r="E228" s="32"/>
      <c r="F228" s="17"/>
      <c r="G228" s="17"/>
      <c r="H228" s="72"/>
      <c r="I228" s="72"/>
      <c r="J228" s="32"/>
      <c r="K228" s="73"/>
    </row>
    <row r="229" s="71" customFormat="1" spans="1:11">
      <c r="A229" s="17"/>
      <c r="B229" s="17"/>
      <c r="C229" s="32"/>
      <c r="D229" s="32"/>
      <c r="E229" s="32"/>
      <c r="F229" s="17"/>
      <c r="G229" s="17"/>
      <c r="H229" s="72"/>
      <c r="I229" s="72"/>
      <c r="J229" s="32"/>
      <c r="K229" s="73"/>
    </row>
    <row r="230" s="71" customFormat="1" spans="1:11">
      <c r="A230" s="17"/>
      <c r="B230" s="17"/>
      <c r="C230" s="32"/>
      <c r="D230" s="32"/>
      <c r="E230" s="32"/>
      <c r="F230" s="17"/>
      <c r="G230" s="17"/>
      <c r="H230" s="72"/>
      <c r="I230" s="72"/>
      <c r="J230" s="32"/>
      <c r="K230" s="73"/>
    </row>
    <row r="231" s="71" customFormat="1" spans="1:11">
      <c r="A231" s="17"/>
      <c r="B231" s="17"/>
      <c r="C231" s="32"/>
      <c r="D231" s="32"/>
      <c r="E231" s="32"/>
      <c r="F231" s="17"/>
      <c r="G231" s="17"/>
      <c r="H231" s="72"/>
      <c r="I231" s="72"/>
      <c r="J231" s="32"/>
      <c r="K231" s="73"/>
    </row>
    <row r="232" s="71" customFormat="1" spans="1:11">
      <c r="A232" s="17"/>
      <c r="B232" s="17"/>
      <c r="C232" s="32"/>
      <c r="D232" s="32"/>
      <c r="E232" s="32"/>
      <c r="F232" s="17"/>
      <c r="G232" s="17"/>
      <c r="H232" s="72"/>
      <c r="I232" s="72"/>
      <c r="J232" s="32"/>
      <c r="K232" s="73"/>
    </row>
    <row r="233" s="71" customFormat="1" spans="1:11">
      <c r="A233" s="17"/>
      <c r="B233" s="17"/>
      <c r="C233" s="32"/>
      <c r="D233" s="32"/>
      <c r="E233" s="32"/>
      <c r="F233" s="17"/>
      <c r="G233" s="17"/>
      <c r="H233" s="72"/>
      <c r="I233" s="72"/>
      <c r="J233" s="32"/>
      <c r="K233" s="73"/>
    </row>
    <row r="234" s="71" customFormat="1" spans="1:11">
      <c r="A234" s="17"/>
      <c r="B234" s="17"/>
      <c r="C234" s="32"/>
      <c r="D234" s="32"/>
      <c r="E234" s="32"/>
      <c r="F234" s="17"/>
      <c r="G234" s="17"/>
      <c r="H234" s="72"/>
      <c r="I234" s="72"/>
      <c r="J234" s="32"/>
      <c r="K234" s="73"/>
    </row>
    <row r="235" s="71" customFormat="1" spans="1:11">
      <c r="A235" s="17"/>
      <c r="B235" s="17"/>
      <c r="C235" s="32"/>
      <c r="D235" s="32"/>
      <c r="E235" s="32"/>
      <c r="F235" s="17"/>
      <c r="G235" s="17"/>
      <c r="H235" s="72"/>
      <c r="I235" s="72"/>
      <c r="J235" s="32"/>
      <c r="K235" s="73"/>
    </row>
    <row r="236" s="71" customFormat="1" spans="1:11">
      <c r="A236" s="17"/>
      <c r="B236" s="17"/>
      <c r="C236" s="32"/>
      <c r="D236" s="32"/>
      <c r="E236" s="32"/>
      <c r="F236" s="17"/>
      <c r="G236" s="17"/>
      <c r="H236" s="72"/>
      <c r="I236" s="72"/>
      <c r="J236" s="32"/>
      <c r="K236" s="73"/>
    </row>
    <row r="237" s="71" customFormat="1" spans="1:11">
      <c r="A237" s="17"/>
      <c r="B237" s="17"/>
      <c r="C237" s="32"/>
      <c r="D237" s="32"/>
      <c r="E237" s="32"/>
      <c r="F237" s="17"/>
      <c r="G237" s="17"/>
      <c r="H237" s="72"/>
      <c r="I237" s="72"/>
      <c r="J237" s="32"/>
      <c r="K237" s="73"/>
    </row>
    <row r="238" s="71" customFormat="1" spans="1:11">
      <c r="A238" s="17"/>
      <c r="B238" s="17"/>
      <c r="C238" s="32"/>
      <c r="D238" s="32"/>
      <c r="E238" s="32"/>
      <c r="F238" s="17"/>
      <c r="G238" s="17"/>
      <c r="H238" s="72"/>
      <c r="I238" s="72"/>
      <c r="J238" s="32"/>
      <c r="K238" s="73"/>
    </row>
    <row r="239" s="71" customFormat="1" spans="1:11">
      <c r="A239" s="17"/>
      <c r="B239" s="17"/>
      <c r="C239" s="32"/>
      <c r="D239" s="32"/>
      <c r="E239" s="32"/>
      <c r="F239" s="17"/>
      <c r="G239" s="17"/>
      <c r="H239" s="72"/>
      <c r="I239" s="72"/>
      <c r="J239" s="32"/>
      <c r="K239" s="73"/>
    </row>
    <row r="240" s="71" customFormat="1" spans="1:11">
      <c r="A240" s="17"/>
      <c r="B240" s="17"/>
      <c r="C240" s="32"/>
      <c r="D240" s="32"/>
      <c r="E240" s="32"/>
      <c r="F240" s="17"/>
      <c r="G240" s="17"/>
      <c r="H240" s="72"/>
      <c r="I240" s="72"/>
      <c r="J240" s="32"/>
      <c r="K240" s="73"/>
    </row>
    <row r="241" s="71" customFormat="1" spans="1:11">
      <c r="A241" s="17"/>
      <c r="B241" s="17"/>
      <c r="C241" s="32"/>
      <c r="D241" s="32"/>
      <c r="E241" s="32"/>
      <c r="F241" s="17"/>
      <c r="G241" s="17"/>
      <c r="H241" s="72"/>
      <c r="I241" s="72"/>
      <c r="J241" s="32"/>
      <c r="K241" s="73"/>
    </row>
    <row r="242" s="71" customFormat="1" spans="1:11">
      <c r="A242" s="17"/>
      <c r="B242" s="17"/>
      <c r="C242" s="32"/>
      <c r="D242" s="32"/>
      <c r="E242" s="32"/>
      <c r="F242" s="17"/>
      <c r="G242" s="17"/>
      <c r="H242" s="72"/>
      <c r="I242" s="72"/>
      <c r="J242" s="32"/>
      <c r="K242" s="73"/>
    </row>
    <row r="243" s="71" customFormat="1" spans="1:11">
      <c r="A243" s="17"/>
      <c r="B243" s="17"/>
      <c r="C243" s="32"/>
      <c r="D243" s="32"/>
      <c r="E243" s="32"/>
      <c r="F243" s="17"/>
      <c r="G243" s="17"/>
      <c r="H243" s="72"/>
      <c r="I243" s="72"/>
      <c r="J243" s="32"/>
      <c r="K243" s="73"/>
    </row>
    <row r="244" s="71" customFormat="1" spans="1:11">
      <c r="A244" s="17"/>
      <c r="B244" s="17"/>
      <c r="C244" s="32"/>
      <c r="D244" s="32"/>
      <c r="E244" s="32"/>
      <c r="F244" s="17"/>
      <c r="G244" s="17"/>
      <c r="H244" s="72"/>
      <c r="I244" s="72"/>
      <c r="J244" s="32"/>
      <c r="K244" s="73"/>
    </row>
    <row r="245" s="71" customFormat="1" spans="1:11">
      <c r="A245" s="17"/>
      <c r="B245" s="17"/>
      <c r="C245" s="32"/>
      <c r="D245" s="32"/>
      <c r="E245" s="32"/>
      <c r="F245" s="17"/>
      <c r="G245" s="17"/>
      <c r="H245" s="72"/>
      <c r="I245" s="72"/>
      <c r="J245" s="32"/>
      <c r="K245" s="73"/>
    </row>
    <row r="246" s="71" customFormat="1" spans="1:11">
      <c r="A246" s="17"/>
      <c r="B246" s="17"/>
      <c r="C246" s="32"/>
      <c r="D246" s="32"/>
      <c r="E246" s="32"/>
      <c r="F246" s="17"/>
      <c r="G246" s="17"/>
      <c r="H246" s="72"/>
      <c r="I246" s="72"/>
      <c r="J246" s="32"/>
      <c r="K246" s="73"/>
    </row>
    <row r="247" s="71" customFormat="1" spans="1:11">
      <c r="A247" s="17"/>
      <c r="B247" s="17"/>
      <c r="C247" s="32"/>
      <c r="D247" s="32"/>
      <c r="E247" s="32"/>
      <c r="F247" s="17"/>
      <c r="G247" s="17"/>
      <c r="H247" s="72"/>
      <c r="I247" s="72"/>
      <c r="J247" s="32"/>
      <c r="K247" s="73"/>
    </row>
    <row r="248" s="71" customFormat="1" spans="1:11">
      <c r="A248" s="17"/>
      <c r="B248" s="17"/>
      <c r="C248" s="32"/>
      <c r="D248" s="32"/>
      <c r="E248" s="32"/>
      <c r="F248" s="17"/>
      <c r="G248" s="17"/>
      <c r="H248" s="72"/>
      <c r="I248" s="72"/>
      <c r="J248" s="32"/>
      <c r="K248" s="73"/>
    </row>
    <row r="249" s="71" customFormat="1" spans="1:11">
      <c r="A249" s="17"/>
      <c r="B249" s="17"/>
      <c r="C249" s="32"/>
      <c r="D249" s="32"/>
      <c r="E249" s="32"/>
      <c r="F249" s="17"/>
      <c r="G249" s="17"/>
      <c r="H249" s="72"/>
      <c r="I249" s="72"/>
      <c r="J249" s="32"/>
      <c r="K249" s="73"/>
    </row>
    <row r="250" s="71" customFormat="1" spans="1:11">
      <c r="A250" s="17"/>
      <c r="B250" s="17"/>
      <c r="C250" s="32"/>
      <c r="D250" s="32"/>
      <c r="E250" s="32"/>
      <c r="F250" s="17"/>
      <c r="G250" s="17"/>
      <c r="H250" s="72"/>
      <c r="I250" s="72"/>
      <c r="J250" s="32"/>
      <c r="K250" s="73"/>
    </row>
    <row r="251" s="71" customFormat="1" spans="1:11">
      <c r="A251" s="17"/>
      <c r="B251" s="17"/>
      <c r="C251" s="32"/>
      <c r="D251" s="32"/>
      <c r="E251" s="32"/>
      <c r="F251" s="17"/>
      <c r="G251" s="17"/>
      <c r="H251" s="72"/>
      <c r="I251" s="72"/>
      <c r="J251" s="32"/>
      <c r="K251" s="73"/>
    </row>
    <row r="252" s="71" customFormat="1" spans="1:11">
      <c r="A252" s="17"/>
      <c r="B252" s="17"/>
      <c r="C252" s="32"/>
      <c r="D252" s="32"/>
      <c r="E252" s="32"/>
      <c r="F252" s="17"/>
      <c r="G252" s="17"/>
      <c r="H252" s="72"/>
      <c r="I252" s="72"/>
      <c r="J252" s="32"/>
      <c r="K252" s="73"/>
    </row>
    <row r="253" s="71" customFormat="1" spans="1:11">
      <c r="A253" s="17"/>
      <c r="B253" s="17"/>
      <c r="C253" s="32"/>
      <c r="D253" s="32"/>
      <c r="E253" s="32"/>
      <c r="F253" s="17"/>
      <c r="G253" s="17"/>
      <c r="H253" s="72"/>
      <c r="I253" s="72"/>
      <c r="J253" s="32"/>
      <c r="K253" s="73"/>
    </row>
    <row r="254" s="71" customFormat="1" spans="1:11">
      <c r="A254" s="17"/>
      <c r="B254" s="17"/>
      <c r="C254" s="32"/>
      <c r="D254" s="32"/>
      <c r="E254" s="32"/>
      <c r="F254" s="17"/>
      <c r="G254" s="17"/>
      <c r="H254" s="72"/>
      <c r="I254" s="72"/>
      <c r="J254" s="32"/>
      <c r="K254" s="73"/>
    </row>
    <row r="255" s="71" customFormat="1" spans="1:11">
      <c r="A255" s="17"/>
      <c r="B255" s="17"/>
      <c r="C255" s="32"/>
      <c r="D255" s="32"/>
      <c r="E255" s="32"/>
      <c r="F255" s="17"/>
      <c r="G255" s="17"/>
      <c r="H255" s="72"/>
      <c r="I255" s="72"/>
      <c r="J255" s="32"/>
      <c r="K255" s="73"/>
    </row>
    <row r="256" s="71" customFormat="1" spans="1:11">
      <c r="A256" s="17"/>
      <c r="B256" s="17"/>
      <c r="C256" s="32"/>
      <c r="D256" s="32"/>
      <c r="E256" s="32"/>
      <c r="F256" s="17"/>
      <c r="G256" s="17"/>
      <c r="H256" s="72"/>
      <c r="I256" s="72"/>
      <c r="J256" s="32"/>
      <c r="K256" s="73"/>
    </row>
    <row r="257" s="71" customFormat="1" spans="1:11">
      <c r="A257" s="17"/>
      <c r="B257" s="17"/>
      <c r="C257" s="32"/>
      <c r="D257" s="32"/>
      <c r="E257" s="32"/>
      <c r="F257" s="17"/>
      <c r="G257" s="17"/>
      <c r="H257" s="72"/>
      <c r="I257" s="72"/>
      <c r="J257" s="32"/>
      <c r="K257" s="73"/>
    </row>
    <row r="258" s="71" customFormat="1" spans="1:11">
      <c r="A258" s="17"/>
      <c r="B258" s="17"/>
      <c r="C258" s="32"/>
      <c r="D258" s="32"/>
      <c r="E258" s="32"/>
      <c r="F258" s="17"/>
      <c r="G258" s="17"/>
      <c r="H258" s="72"/>
      <c r="I258" s="72"/>
      <c r="J258" s="32"/>
      <c r="K258" s="73"/>
    </row>
    <row r="259" s="71" customFormat="1" spans="1:11">
      <c r="A259" s="17"/>
      <c r="B259" s="17"/>
      <c r="C259" s="32"/>
      <c r="D259" s="32"/>
      <c r="E259" s="32"/>
      <c r="F259" s="17"/>
      <c r="G259" s="17"/>
      <c r="H259" s="72"/>
      <c r="I259" s="72"/>
      <c r="J259" s="32"/>
      <c r="K259" s="73"/>
    </row>
    <row r="260" s="71" customFormat="1" spans="1:11">
      <c r="A260" s="17"/>
      <c r="B260" s="17"/>
      <c r="C260" s="32"/>
      <c r="D260" s="32"/>
      <c r="E260" s="32"/>
      <c r="F260" s="17"/>
      <c r="G260" s="17"/>
      <c r="H260" s="72"/>
      <c r="I260" s="72"/>
      <c r="J260" s="32"/>
      <c r="K260" s="73"/>
    </row>
    <row r="261" s="71" customFormat="1" spans="1:11">
      <c r="A261" s="17"/>
      <c r="B261" s="17"/>
      <c r="C261" s="32"/>
      <c r="D261" s="32"/>
      <c r="E261" s="32"/>
      <c r="F261" s="17"/>
      <c r="G261" s="17"/>
      <c r="H261" s="72"/>
      <c r="I261" s="72"/>
      <c r="J261" s="32"/>
      <c r="K261" s="73"/>
    </row>
    <row r="262" s="71" customFormat="1" spans="1:11">
      <c r="A262" s="17"/>
      <c r="B262" s="17"/>
      <c r="C262" s="32"/>
      <c r="D262" s="32"/>
      <c r="E262" s="32"/>
      <c r="F262" s="17"/>
      <c r="G262" s="17"/>
      <c r="H262" s="72"/>
      <c r="I262" s="72"/>
      <c r="J262" s="32"/>
      <c r="K262" s="73"/>
    </row>
    <row r="263" s="71" customFormat="1" spans="1:11">
      <c r="A263" s="17"/>
      <c r="B263" s="17"/>
      <c r="C263" s="32"/>
      <c r="D263" s="32"/>
      <c r="E263" s="32"/>
      <c r="F263" s="17"/>
      <c r="G263" s="17"/>
      <c r="H263" s="72"/>
      <c r="I263" s="72"/>
      <c r="J263" s="32"/>
      <c r="K263" s="73"/>
    </row>
    <row r="264" s="71" customFormat="1" spans="1:11">
      <c r="A264" s="17"/>
      <c r="B264" s="17"/>
      <c r="C264" s="32"/>
      <c r="D264" s="32"/>
      <c r="E264" s="32"/>
      <c r="F264" s="17"/>
      <c r="G264" s="17"/>
      <c r="H264" s="72"/>
      <c r="I264" s="72"/>
      <c r="J264" s="32"/>
      <c r="K264" s="73"/>
    </row>
    <row r="265" s="71" customFormat="1" spans="1:11">
      <c r="A265" s="17"/>
      <c r="B265" s="17"/>
      <c r="C265" s="32"/>
      <c r="D265" s="32"/>
      <c r="E265" s="32"/>
      <c r="F265" s="17"/>
      <c r="G265" s="17"/>
      <c r="H265" s="72"/>
      <c r="I265" s="72"/>
      <c r="J265" s="32"/>
      <c r="K265" s="73"/>
    </row>
    <row r="266" s="71" customFormat="1" spans="1:11">
      <c r="A266" s="17"/>
      <c r="B266" s="17"/>
      <c r="C266" s="32"/>
      <c r="D266" s="32"/>
      <c r="E266" s="32"/>
      <c r="F266" s="17"/>
      <c r="G266" s="17"/>
      <c r="H266" s="72"/>
      <c r="I266" s="72"/>
      <c r="J266" s="32"/>
      <c r="K266" s="73"/>
    </row>
    <row r="267" s="71" customFormat="1" spans="1:11">
      <c r="A267" s="17"/>
      <c r="B267" s="17"/>
      <c r="C267" s="32"/>
      <c r="D267" s="32"/>
      <c r="E267" s="32"/>
      <c r="F267" s="17"/>
      <c r="G267" s="17"/>
      <c r="H267" s="72"/>
      <c r="I267" s="72"/>
      <c r="J267" s="32"/>
      <c r="K267" s="73"/>
    </row>
    <row r="268" s="71" customFormat="1" spans="1:11">
      <c r="A268" s="17"/>
      <c r="B268" s="17"/>
      <c r="C268" s="32"/>
      <c r="D268" s="32"/>
      <c r="E268" s="32"/>
      <c r="F268" s="17"/>
      <c r="G268" s="17"/>
      <c r="H268" s="72"/>
      <c r="I268" s="72"/>
      <c r="J268" s="32"/>
      <c r="K268" s="73"/>
    </row>
    <row r="269" s="71" customFormat="1" spans="1:11">
      <c r="A269" s="17"/>
      <c r="B269" s="17"/>
      <c r="C269" s="32"/>
      <c r="D269" s="32"/>
      <c r="E269" s="32"/>
      <c r="F269" s="17"/>
      <c r="G269" s="17"/>
      <c r="H269" s="72"/>
      <c r="I269" s="72"/>
      <c r="J269" s="32"/>
      <c r="K269" s="73"/>
    </row>
    <row r="270" s="71" customFormat="1" spans="1:11">
      <c r="A270" s="17"/>
      <c r="B270" s="17"/>
      <c r="C270" s="32"/>
      <c r="D270" s="32"/>
      <c r="E270" s="32"/>
      <c r="F270" s="17"/>
      <c r="G270" s="17"/>
      <c r="H270" s="72"/>
      <c r="I270" s="72"/>
      <c r="J270" s="32"/>
      <c r="K270" s="73"/>
    </row>
    <row r="271" s="71" customFormat="1" spans="1:11">
      <c r="A271" s="17"/>
      <c r="B271" s="17"/>
      <c r="C271" s="32"/>
      <c r="D271" s="32"/>
      <c r="E271" s="32"/>
      <c r="F271" s="17"/>
      <c r="G271" s="17"/>
      <c r="H271" s="72"/>
      <c r="I271" s="72"/>
      <c r="J271" s="32"/>
      <c r="K271" s="73"/>
    </row>
    <row r="272" s="71" customFormat="1" spans="1:11">
      <c r="A272" s="17"/>
      <c r="B272" s="17"/>
      <c r="C272" s="32"/>
      <c r="D272" s="32"/>
      <c r="E272" s="32"/>
      <c r="F272" s="17"/>
      <c r="G272" s="17"/>
      <c r="H272" s="72"/>
      <c r="I272" s="72"/>
      <c r="J272" s="32"/>
      <c r="K272" s="73"/>
    </row>
    <row r="273" s="71" customFormat="1" spans="1:11">
      <c r="A273" s="17"/>
      <c r="B273" s="17"/>
      <c r="C273" s="32"/>
      <c r="D273" s="32"/>
      <c r="E273" s="32"/>
      <c r="F273" s="17"/>
      <c r="G273" s="17"/>
      <c r="H273" s="72"/>
      <c r="I273" s="72"/>
      <c r="J273" s="32"/>
      <c r="K273" s="73"/>
    </row>
    <row r="274" s="71" customFormat="1" spans="1:11">
      <c r="A274" s="17"/>
      <c r="B274" s="17"/>
      <c r="C274" s="32"/>
      <c r="D274" s="32"/>
      <c r="E274" s="32"/>
      <c r="F274" s="17"/>
      <c r="G274" s="17"/>
      <c r="H274" s="72"/>
      <c r="I274" s="72"/>
      <c r="J274" s="32"/>
      <c r="K274" s="73"/>
    </row>
    <row r="275" s="71" customFormat="1" spans="1:11">
      <c r="A275" s="17"/>
      <c r="B275" s="17"/>
      <c r="C275" s="32"/>
      <c r="D275" s="32"/>
      <c r="E275" s="32"/>
      <c r="F275" s="17"/>
      <c r="G275" s="17"/>
      <c r="H275" s="72"/>
      <c r="I275" s="72"/>
      <c r="J275" s="32"/>
      <c r="K275" s="73"/>
    </row>
    <row r="276" s="71" customFormat="1" spans="1:11">
      <c r="A276" s="17"/>
      <c r="B276" s="17"/>
      <c r="C276" s="32"/>
      <c r="D276" s="32"/>
      <c r="E276" s="32"/>
      <c r="F276" s="17"/>
      <c r="G276" s="17"/>
      <c r="H276" s="72"/>
      <c r="I276" s="72"/>
      <c r="J276" s="32"/>
      <c r="K276" s="73"/>
    </row>
    <row r="277" s="71" customFormat="1" spans="1:11">
      <c r="A277" s="17"/>
      <c r="B277" s="17"/>
      <c r="C277" s="32"/>
      <c r="D277" s="32"/>
      <c r="E277" s="32"/>
      <c r="F277" s="17"/>
      <c r="G277" s="17"/>
      <c r="H277" s="72"/>
      <c r="I277" s="72"/>
      <c r="J277" s="32"/>
      <c r="K277" s="73"/>
    </row>
    <row r="278" s="71" customFormat="1" spans="1:11">
      <c r="A278" s="17"/>
      <c r="B278" s="17"/>
      <c r="C278" s="32"/>
      <c r="D278" s="32"/>
      <c r="E278" s="32"/>
      <c r="F278" s="17"/>
      <c r="G278" s="17"/>
      <c r="H278" s="72"/>
      <c r="I278" s="72"/>
      <c r="J278" s="32"/>
      <c r="K278" s="73"/>
    </row>
    <row r="279" s="71" customFormat="1" spans="1:11">
      <c r="A279" s="17"/>
      <c r="B279" s="17"/>
      <c r="C279" s="32"/>
      <c r="D279" s="32"/>
      <c r="E279" s="32"/>
      <c r="F279" s="17"/>
      <c r="G279" s="17"/>
      <c r="H279" s="72"/>
      <c r="I279" s="72"/>
      <c r="J279" s="32"/>
      <c r="K279" s="73"/>
    </row>
    <row r="280" s="71" customFormat="1" spans="1:11">
      <c r="A280" s="17"/>
      <c r="B280" s="17"/>
      <c r="C280" s="32"/>
      <c r="D280" s="32"/>
      <c r="E280" s="32"/>
      <c r="F280" s="17"/>
      <c r="G280" s="17"/>
      <c r="H280" s="72"/>
      <c r="I280" s="72"/>
      <c r="J280" s="32"/>
      <c r="K280" s="73"/>
    </row>
    <row r="281" s="71" customFormat="1" spans="1:11">
      <c r="A281" s="17"/>
      <c r="B281" s="17"/>
      <c r="C281" s="32"/>
      <c r="D281" s="32"/>
      <c r="E281" s="32"/>
      <c r="F281" s="17"/>
      <c r="G281" s="17"/>
      <c r="H281" s="72"/>
      <c r="I281" s="72"/>
      <c r="J281" s="32"/>
      <c r="K281" s="73"/>
    </row>
    <row r="282" s="71" customFormat="1" spans="1:11">
      <c r="A282" s="17"/>
      <c r="B282" s="17"/>
      <c r="C282" s="32"/>
      <c r="D282" s="32"/>
      <c r="E282" s="32"/>
      <c r="F282" s="17"/>
      <c r="G282" s="17"/>
      <c r="H282" s="72"/>
      <c r="I282" s="72"/>
      <c r="J282" s="32"/>
      <c r="K282" s="73"/>
    </row>
    <row r="283" s="71" customFormat="1" spans="1:11">
      <c r="A283" s="17"/>
      <c r="B283" s="17"/>
      <c r="C283" s="32"/>
      <c r="D283" s="32"/>
      <c r="E283" s="32"/>
      <c r="F283" s="17"/>
      <c r="G283" s="17"/>
      <c r="H283" s="72"/>
      <c r="I283" s="72"/>
      <c r="J283" s="32"/>
      <c r="K283" s="73"/>
    </row>
    <row r="284" s="71" customFormat="1" spans="1:11">
      <c r="A284" s="17"/>
      <c r="B284" s="17"/>
      <c r="C284" s="32"/>
      <c r="D284" s="32"/>
      <c r="E284" s="32"/>
      <c r="F284" s="17"/>
      <c r="G284" s="17"/>
      <c r="H284" s="72"/>
      <c r="I284" s="72"/>
      <c r="J284" s="32"/>
      <c r="K284" s="73"/>
    </row>
    <row r="285" s="71" customFormat="1" spans="1:11">
      <c r="A285" s="17"/>
      <c r="B285" s="17"/>
      <c r="C285" s="32"/>
      <c r="D285" s="32"/>
      <c r="E285" s="32"/>
      <c r="F285" s="17"/>
      <c r="G285" s="17"/>
      <c r="H285" s="72"/>
      <c r="I285" s="72"/>
      <c r="J285" s="32"/>
      <c r="K285" s="73"/>
    </row>
    <row r="286" s="71" customFormat="1" spans="1:11">
      <c r="A286" s="17"/>
      <c r="B286" s="17"/>
      <c r="C286" s="32"/>
      <c r="D286" s="32"/>
      <c r="E286" s="32"/>
      <c r="F286" s="17"/>
      <c r="G286" s="17"/>
      <c r="H286" s="72"/>
      <c r="I286" s="72"/>
      <c r="J286" s="32"/>
      <c r="K286" s="73"/>
    </row>
    <row r="287" s="71" customFormat="1" spans="1:11">
      <c r="A287" s="17"/>
      <c r="B287" s="17"/>
      <c r="C287" s="32"/>
      <c r="D287" s="32"/>
      <c r="E287" s="32"/>
      <c r="F287" s="17"/>
      <c r="G287" s="17"/>
      <c r="H287" s="72"/>
      <c r="I287" s="72"/>
      <c r="J287" s="32"/>
      <c r="K287" s="73"/>
    </row>
    <row r="288" s="71" customFormat="1" spans="1:11">
      <c r="A288" s="17"/>
      <c r="B288" s="17"/>
      <c r="C288" s="32"/>
      <c r="D288" s="32"/>
      <c r="E288" s="32"/>
      <c r="F288" s="17"/>
      <c r="G288" s="17"/>
      <c r="H288" s="72"/>
      <c r="I288" s="72"/>
      <c r="J288" s="32"/>
      <c r="K288" s="73"/>
    </row>
    <row r="289" s="71" customFormat="1" spans="1:11">
      <c r="A289" s="17"/>
      <c r="B289" s="17"/>
      <c r="C289" s="32"/>
      <c r="D289" s="32"/>
      <c r="E289" s="32"/>
      <c r="F289" s="17"/>
      <c r="G289" s="17"/>
      <c r="H289" s="72"/>
      <c r="I289" s="72"/>
      <c r="J289" s="32"/>
      <c r="K289" s="73"/>
    </row>
    <row r="290" s="71" customFormat="1" spans="1:11">
      <c r="A290" s="17"/>
      <c r="B290" s="17"/>
      <c r="C290" s="32"/>
      <c r="D290" s="32"/>
      <c r="E290" s="32"/>
      <c r="F290" s="17"/>
      <c r="G290" s="17"/>
      <c r="H290" s="72"/>
      <c r="I290" s="72"/>
      <c r="J290" s="32"/>
      <c r="K290" s="73"/>
    </row>
    <row r="291" s="71" customFormat="1" spans="1:11">
      <c r="A291" s="17"/>
      <c r="B291" s="17"/>
      <c r="C291" s="32"/>
      <c r="D291" s="32"/>
      <c r="E291" s="32"/>
      <c r="F291" s="17"/>
      <c r="G291" s="17"/>
      <c r="H291" s="72"/>
      <c r="I291" s="72"/>
      <c r="J291" s="32"/>
      <c r="K291" s="73"/>
    </row>
    <row r="292" s="71" customFormat="1" spans="1:11">
      <c r="A292" s="17"/>
      <c r="B292" s="17"/>
      <c r="C292" s="32"/>
      <c r="D292" s="32"/>
      <c r="E292" s="32"/>
      <c r="F292" s="17"/>
      <c r="G292" s="17"/>
      <c r="H292" s="72"/>
      <c r="I292" s="72"/>
      <c r="J292" s="32"/>
      <c r="K292" s="73"/>
    </row>
    <row r="293" s="71" customFormat="1" spans="1:11">
      <c r="A293" s="17"/>
      <c r="B293" s="17"/>
      <c r="C293" s="32"/>
      <c r="D293" s="32"/>
      <c r="E293" s="32"/>
      <c r="F293" s="17"/>
      <c r="G293" s="17"/>
      <c r="H293" s="72"/>
      <c r="I293" s="72"/>
      <c r="J293" s="32"/>
      <c r="K293" s="73"/>
    </row>
    <row r="294" s="71" customFormat="1" spans="1:11">
      <c r="A294" s="17"/>
      <c r="B294" s="17"/>
      <c r="C294" s="32"/>
      <c r="D294" s="32"/>
      <c r="E294" s="32"/>
      <c r="F294" s="17"/>
      <c r="G294" s="17"/>
      <c r="H294" s="72"/>
      <c r="I294" s="72"/>
      <c r="J294" s="32"/>
      <c r="K294" s="73"/>
    </row>
    <row r="295" s="71" customFormat="1" spans="1:11">
      <c r="A295" s="17"/>
      <c r="B295" s="17"/>
      <c r="C295" s="32"/>
      <c r="D295" s="32"/>
      <c r="E295" s="32"/>
      <c r="F295" s="17"/>
      <c r="G295" s="17"/>
      <c r="H295" s="72"/>
      <c r="I295" s="72"/>
      <c r="J295" s="32"/>
      <c r="K295" s="73"/>
    </row>
    <row r="296" s="71" customFormat="1" spans="1:11">
      <c r="A296" s="17"/>
      <c r="B296" s="17"/>
      <c r="C296" s="32"/>
      <c r="D296" s="32"/>
      <c r="E296" s="32"/>
      <c r="F296" s="17"/>
      <c r="G296" s="17"/>
      <c r="H296" s="72"/>
      <c r="I296" s="72"/>
      <c r="J296" s="32"/>
      <c r="K296" s="73"/>
    </row>
    <row r="297" s="71" customFormat="1" spans="1:11">
      <c r="A297" s="17"/>
      <c r="B297" s="17"/>
      <c r="C297" s="32"/>
      <c r="D297" s="32"/>
      <c r="E297" s="32"/>
      <c r="F297" s="17"/>
      <c r="G297" s="17"/>
      <c r="H297" s="72"/>
      <c r="I297" s="72"/>
      <c r="J297" s="32"/>
      <c r="K297" s="73"/>
    </row>
    <row r="298" s="71" customFormat="1" spans="1:11">
      <c r="A298" s="17"/>
      <c r="B298" s="17"/>
      <c r="C298" s="32"/>
      <c r="D298" s="32"/>
      <c r="E298" s="32"/>
      <c r="F298" s="17"/>
      <c r="G298" s="17"/>
      <c r="H298" s="72"/>
      <c r="I298" s="72"/>
      <c r="J298" s="32"/>
      <c r="K298" s="73"/>
    </row>
    <row r="299" s="71" customFormat="1" spans="1:11">
      <c r="A299" s="17"/>
      <c r="B299" s="17"/>
      <c r="C299" s="32"/>
      <c r="D299" s="32"/>
      <c r="E299" s="32"/>
      <c r="F299" s="17"/>
      <c r="G299" s="17"/>
      <c r="H299" s="72"/>
      <c r="I299" s="72"/>
      <c r="J299" s="32"/>
      <c r="K299" s="73"/>
    </row>
    <row r="300" s="71" customFormat="1" spans="1:11">
      <c r="A300" s="17"/>
      <c r="B300" s="17"/>
      <c r="C300" s="32"/>
      <c r="D300" s="32"/>
      <c r="E300" s="32"/>
      <c r="F300" s="17"/>
      <c r="G300" s="17"/>
      <c r="H300" s="72"/>
      <c r="I300" s="72"/>
      <c r="J300" s="32"/>
      <c r="K300" s="73"/>
    </row>
    <row r="301" s="71" customFormat="1" spans="1:11">
      <c r="A301" s="17"/>
      <c r="B301" s="17"/>
      <c r="C301" s="32"/>
      <c r="D301" s="32"/>
      <c r="E301" s="32"/>
      <c r="F301" s="17"/>
      <c r="G301" s="17"/>
      <c r="H301" s="72"/>
      <c r="I301" s="72"/>
      <c r="J301" s="32"/>
      <c r="K301" s="73"/>
    </row>
    <row r="302" s="71" customFormat="1" spans="1:11">
      <c r="A302" s="17"/>
      <c r="B302" s="17"/>
      <c r="C302" s="32"/>
      <c r="D302" s="32"/>
      <c r="E302" s="32"/>
      <c r="F302" s="17"/>
      <c r="G302" s="17"/>
      <c r="H302" s="72"/>
      <c r="I302" s="72"/>
      <c r="J302" s="32"/>
      <c r="K302" s="73"/>
    </row>
    <row r="303" s="71" customFormat="1" spans="1:11">
      <c r="A303" s="17"/>
      <c r="B303" s="17"/>
      <c r="C303" s="32"/>
      <c r="D303" s="32"/>
      <c r="E303" s="32"/>
      <c r="F303" s="17"/>
      <c r="G303" s="17"/>
      <c r="H303" s="72"/>
      <c r="I303" s="72"/>
      <c r="J303" s="32"/>
      <c r="K303" s="73"/>
    </row>
    <row r="304" s="71" customFormat="1" spans="1:11">
      <c r="A304" s="17"/>
      <c r="B304" s="17"/>
      <c r="C304" s="32"/>
      <c r="D304" s="32"/>
      <c r="E304" s="32"/>
      <c r="F304" s="17"/>
      <c r="G304" s="17"/>
      <c r="H304" s="72"/>
      <c r="I304" s="72"/>
      <c r="J304" s="32"/>
      <c r="K304" s="73"/>
    </row>
    <row r="305" s="71" customFormat="1" spans="1:11">
      <c r="A305" s="17"/>
      <c r="B305" s="17"/>
      <c r="C305" s="32"/>
      <c r="D305" s="32"/>
      <c r="E305" s="32"/>
      <c r="F305" s="17"/>
      <c r="G305" s="17"/>
      <c r="H305" s="72"/>
      <c r="I305" s="72"/>
      <c r="J305" s="32"/>
      <c r="K305" s="73"/>
    </row>
    <row r="306" s="71" customFormat="1" spans="1:11">
      <c r="A306" s="17"/>
      <c r="B306" s="17"/>
      <c r="C306" s="32"/>
      <c r="D306" s="32"/>
      <c r="E306" s="32"/>
      <c r="F306" s="17"/>
      <c r="G306" s="17"/>
      <c r="H306" s="72"/>
      <c r="I306" s="72"/>
      <c r="J306" s="32"/>
      <c r="K306" s="73"/>
    </row>
    <row r="307" s="71" customFormat="1" spans="1:11">
      <c r="A307" s="17"/>
      <c r="B307" s="17"/>
      <c r="C307" s="32"/>
      <c r="D307" s="32"/>
      <c r="E307" s="32"/>
      <c r="F307" s="17"/>
      <c r="G307" s="17"/>
      <c r="H307" s="72"/>
      <c r="I307" s="72"/>
      <c r="J307" s="32"/>
      <c r="K307" s="73"/>
    </row>
    <row r="308" s="71" customFormat="1" spans="1:11">
      <c r="A308" s="17"/>
      <c r="B308" s="17"/>
      <c r="C308" s="32"/>
      <c r="D308" s="32"/>
      <c r="E308" s="32"/>
      <c r="F308" s="17"/>
      <c r="G308" s="17"/>
      <c r="H308" s="72"/>
      <c r="I308" s="72"/>
      <c r="J308" s="32"/>
      <c r="K308" s="73"/>
    </row>
    <row r="309" s="71" customFormat="1" spans="1:11">
      <c r="A309" s="17"/>
      <c r="B309" s="17"/>
      <c r="C309" s="32"/>
      <c r="D309" s="32"/>
      <c r="E309" s="32"/>
      <c r="F309" s="17"/>
      <c r="G309" s="17"/>
      <c r="H309" s="72"/>
      <c r="I309" s="72"/>
      <c r="J309" s="32"/>
      <c r="K309" s="73"/>
    </row>
    <row r="310" s="71" customFormat="1" spans="1:11">
      <c r="A310" s="17"/>
      <c r="B310" s="17"/>
      <c r="C310" s="32"/>
      <c r="D310" s="32"/>
      <c r="E310" s="32"/>
      <c r="F310" s="17"/>
      <c r="G310" s="17"/>
      <c r="H310" s="72"/>
      <c r="I310" s="72"/>
      <c r="J310" s="32"/>
      <c r="K310" s="73"/>
    </row>
    <row r="311" s="71" customFormat="1" spans="1:11">
      <c r="A311" s="17"/>
      <c r="B311" s="17"/>
      <c r="C311" s="32"/>
      <c r="D311" s="32"/>
      <c r="E311" s="32"/>
      <c r="F311" s="17"/>
      <c r="G311" s="17"/>
      <c r="H311" s="72"/>
      <c r="I311" s="72"/>
      <c r="J311" s="32"/>
      <c r="K311" s="73"/>
    </row>
    <row r="312" s="71" customFormat="1" spans="1:11">
      <c r="A312" s="17"/>
      <c r="B312" s="17"/>
      <c r="C312" s="32"/>
      <c r="D312" s="32"/>
      <c r="E312" s="32"/>
      <c r="F312" s="17"/>
      <c r="G312" s="17"/>
      <c r="H312" s="72"/>
      <c r="I312" s="72"/>
      <c r="J312" s="32"/>
      <c r="K312" s="73"/>
    </row>
    <row r="313" s="71" customFormat="1" spans="1:11">
      <c r="A313" s="17"/>
      <c r="B313" s="17"/>
      <c r="C313" s="32"/>
      <c r="D313" s="32"/>
      <c r="E313" s="32"/>
      <c r="F313" s="17"/>
      <c r="G313" s="17"/>
      <c r="H313" s="72"/>
      <c r="I313" s="72"/>
      <c r="J313" s="32"/>
      <c r="K313" s="73"/>
    </row>
    <row r="314" s="71" customFormat="1" spans="1:11">
      <c r="A314" s="17"/>
      <c r="B314" s="17"/>
      <c r="C314" s="32"/>
      <c r="D314" s="32"/>
      <c r="E314" s="32"/>
      <c r="F314" s="17"/>
      <c r="G314" s="17"/>
      <c r="H314" s="72"/>
      <c r="I314" s="72"/>
      <c r="J314" s="32"/>
      <c r="K314" s="73"/>
    </row>
    <row r="315" s="71" customFormat="1" spans="1:11">
      <c r="A315" s="17"/>
      <c r="B315" s="17"/>
      <c r="C315" s="32"/>
      <c r="D315" s="32"/>
      <c r="E315" s="32"/>
      <c r="F315" s="17"/>
      <c r="G315" s="17"/>
      <c r="H315" s="72"/>
      <c r="I315" s="72"/>
      <c r="J315" s="32"/>
      <c r="K315" s="73"/>
    </row>
    <row r="316" s="71" customFormat="1" spans="1:11">
      <c r="A316" s="17"/>
      <c r="B316" s="17"/>
      <c r="C316" s="32"/>
      <c r="D316" s="32"/>
      <c r="E316" s="32"/>
      <c r="F316" s="17"/>
      <c r="G316" s="17"/>
      <c r="H316" s="72"/>
      <c r="I316" s="72"/>
      <c r="J316" s="32"/>
      <c r="K316" s="73"/>
    </row>
    <row r="317" s="71" customFormat="1" spans="1:11">
      <c r="A317" s="17"/>
      <c r="B317" s="17"/>
      <c r="C317" s="32"/>
      <c r="D317" s="32"/>
      <c r="E317" s="32"/>
      <c r="F317" s="17"/>
      <c r="G317" s="17"/>
      <c r="H317" s="72"/>
      <c r="I317" s="72"/>
      <c r="J317" s="32"/>
      <c r="K317" s="73"/>
    </row>
    <row r="318" s="71" customFormat="1" spans="1:11">
      <c r="A318" s="17"/>
      <c r="B318" s="17"/>
      <c r="C318" s="32"/>
      <c r="D318" s="32"/>
      <c r="E318" s="32"/>
      <c r="F318" s="17"/>
      <c r="G318" s="17"/>
      <c r="H318" s="72"/>
      <c r="I318" s="72"/>
      <c r="J318" s="32"/>
      <c r="K318" s="73"/>
    </row>
    <row r="319" s="71" customFormat="1" spans="1:11">
      <c r="A319" s="17"/>
      <c r="B319" s="17"/>
      <c r="C319" s="32"/>
      <c r="D319" s="32"/>
      <c r="E319" s="32"/>
      <c r="F319" s="17"/>
      <c r="G319" s="17"/>
      <c r="H319" s="72"/>
      <c r="I319" s="72"/>
      <c r="J319" s="32"/>
      <c r="K319" s="73"/>
    </row>
    <row r="320" s="71" customFormat="1" spans="1:11">
      <c r="A320" s="17"/>
      <c r="B320" s="17"/>
      <c r="C320" s="32"/>
      <c r="D320" s="32"/>
      <c r="E320" s="32"/>
      <c r="F320" s="17"/>
      <c r="G320" s="17"/>
      <c r="H320" s="72"/>
      <c r="I320" s="72"/>
      <c r="J320" s="32"/>
      <c r="K320" s="73"/>
    </row>
    <row r="321" s="71" customFormat="1" spans="1:11">
      <c r="A321" s="17"/>
      <c r="B321" s="17"/>
      <c r="C321" s="32"/>
      <c r="D321" s="32"/>
      <c r="E321" s="32"/>
      <c r="F321" s="17"/>
      <c r="G321" s="17"/>
      <c r="H321" s="72"/>
      <c r="I321" s="72"/>
      <c r="J321" s="32"/>
      <c r="K321" s="73"/>
    </row>
    <row r="322" s="71" customFormat="1" spans="1:11">
      <c r="A322" s="17"/>
      <c r="B322" s="17"/>
      <c r="C322" s="32"/>
      <c r="D322" s="32"/>
      <c r="E322" s="32"/>
      <c r="F322" s="17"/>
      <c r="G322" s="17"/>
      <c r="H322" s="72"/>
      <c r="I322" s="72"/>
      <c r="J322" s="32"/>
      <c r="K322" s="73"/>
    </row>
    <row r="323" s="71" customFormat="1" spans="1:11">
      <c r="A323" s="17"/>
      <c r="B323" s="17"/>
      <c r="C323" s="32"/>
      <c r="D323" s="32"/>
      <c r="E323" s="32"/>
      <c r="F323" s="17"/>
      <c r="G323" s="17"/>
      <c r="H323" s="72"/>
      <c r="I323" s="72"/>
      <c r="J323" s="32"/>
      <c r="K323" s="73"/>
    </row>
    <row r="324" s="71" customFormat="1" spans="1:11">
      <c r="A324" s="17"/>
      <c r="B324" s="17"/>
      <c r="C324" s="32"/>
      <c r="D324" s="32"/>
      <c r="E324" s="32"/>
      <c r="F324" s="17"/>
      <c r="G324" s="17"/>
      <c r="H324" s="72"/>
      <c r="I324" s="72"/>
      <c r="J324" s="32"/>
      <c r="K324" s="73"/>
    </row>
    <row r="325" s="71" customFormat="1" spans="1:11">
      <c r="A325" s="17"/>
      <c r="B325" s="17"/>
      <c r="C325" s="32"/>
      <c r="D325" s="32"/>
      <c r="E325" s="32"/>
      <c r="F325" s="17"/>
      <c r="G325" s="17"/>
      <c r="H325" s="72"/>
      <c r="I325" s="72"/>
      <c r="J325" s="32"/>
      <c r="K325" s="73"/>
    </row>
    <row r="326" s="71" customFormat="1" spans="1:11">
      <c r="A326" s="17"/>
      <c r="B326" s="17"/>
      <c r="C326" s="32"/>
      <c r="D326" s="32"/>
      <c r="E326" s="32"/>
      <c r="F326" s="17"/>
      <c r="G326" s="17"/>
      <c r="H326" s="72"/>
      <c r="I326" s="72"/>
      <c r="J326" s="32"/>
      <c r="K326" s="73"/>
    </row>
    <row r="327" s="71" customFormat="1" spans="1:11">
      <c r="A327" s="17"/>
      <c r="B327" s="17"/>
      <c r="C327" s="32"/>
      <c r="D327" s="32"/>
      <c r="E327" s="32"/>
      <c r="F327" s="17"/>
      <c r="G327" s="17"/>
      <c r="H327" s="72"/>
      <c r="I327" s="72"/>
      <c r="J327" s="32"/>
      <c r="K327" s="73"/>
    </row>
    <row r="328" s="71" customFormat="1" spans="1:11">
      <c r="A328" s="17"/>
      <c r="B328" s="17"/>
      <c r="C328" s="32"/>
      <c r="D328" s="32"/>
      <c r="E328" s="32"/>
      <c r="F328" s="17"/>
      <c r="G328" s="17"/>
      <c r="H328" s="72"/>
      <c r="I328" s="72"/>
      <c r="J328" s="32"/>
      <c r="K328" s="73"/>
    </row>
    <row r="329" s="71" customFormat="1" spans="1:11">
      <c r="A329" s="17"/>
      <c r="B329" s="17"/>
      <c r="C329" s="32"/>
      <c r="D329" s="32"/>
      <c r="E329" s="32"/>
      <c r="F329" s="17"/>
      <c r="G329" s="17"/>
      <c r="H329" s="72"/>
      <c r="I329" s="72"/>
      <c r="J329" s="32"/>
      <c r="K329" s="73"/>
    </row>
    <row r="330" s="71" customFormat="1" spans="1:11">
      <c r="A330" s="17"/>
      <c r="B330" s="17"/>
      <c r="C330" s="32"/>
      <c r="D330" s="32"/>
      <c r="E330" s="32"/>
      <c r="F330" s="17"/>
      <c r="G330" s="17"/>
      <c r="H330" s="72"/>
      <c r="I330" s="72"/>
      <c r="J330" s="32"/>
      <c r="K330" s="73"/>
    </row>
    <row r="331" s="71" customFormat="1" spans="1:11">
      <c r="A331" s="17"/>
      <c r="B331" s="17"/>
      <c r="C331" s="32"/>
      <c r="D331" s="32"/>
      <c r="E331" s="32"/>
      <c r="F331" s="17"/>
      <c r="G331" s="17"/>
      <c r="H331" s="72"/>
      <c r="I331" s="72"/>
      <c r="J331" s="32"/>
      <c r="K331" s="73"/>
    </row>
    <row r="332" s="71" customFormat="1" spans="1:11">
      <c r="A332" s="17"/>
      <c r="B332" s="17"/>
      <c r="C332" s="32"/>
      <c r="D332" s="32"/>
      <c r="E332" s="32"/>
      <c r="F332" s="17"/>
      <c r="G332" s="17"/>
      <c r="H332" s="72"/>
      <c r="I332" s="72"/>
      <c r="J332" s="32"/>
      <c r="K332" s="73"/>
    </row>
    <row r="333" s="71" customFormat="1" spans="1:11">
      <c r="A333" s="17"/>
      <c r="B333" s="17"/>
      <c r="C333" s="32"/>
      <c r="D333" s="32"/>
      <c r="E333" s="32"/>
      <c r="F333" s="17"/>
      <c r="G333" s="17"/>
      <c r="H333" s="72"/>
      <c r="I333" s="72"/>
      <c r="J333" s="32"/>
      <c r="K333" s="73"/>
    </row>
    <row r="334" s="71" customFormat="1" spans="1:11">
      <c r="A334" s="17"/>
      <c r="B334" s="17"/>
      <c r="C334" s="32"/>
      <c r="D334" s="32"/>
      <c r="E334" s="32"/>
      <c r="F334" s="17"/>
      <c r="G334" s="17"/>
      <c r="H334" s="72"/>
      <c r="I334" s="72"/>
      <c r="J334" s="32"/>
      <c r="K334" s="73"/>
    </row>
    <row r="335" s="71" customFormat="1" spans="1:11">
      <c r="A335" s="17"/>
      <c r="B335" s="17"/>
      <c r="C335" s="32"/>
      <c r="D335" s="32"/>
      <c r="E335" s="32"/>
      <c r="F335" s="17"/>
      <c r="G335" s="17"/>
      <c r="H335" s="72"/>
      <c r="I335" s="72"/>
      <c r="J335" s="32"/>
      <c r="K335" s="73"/>
    </row>
    <row r="336" s="71" customFormat="1" spans="1:11">
      <c r="A336" s="17"/>
      <c r="B336" s="17"/>
      <c r="C336" s="32"/>
      <c r="D336" s="32"/>
      <c r="E336" s="32"/>
      <c r="F336" s="17"/>
      <c r="G336" s="17"/>
      <c r="H336" s="72"/>
      <c r="I336" s="72"/>
      <c r="J336" s="32"/>
      <c r="K336" s="73"/>
    </row>
    <row r="337" s="71" customFormat="1" spans="1:11">
      <c r="A337" s="17"/>
      <c r="B337" s="17"/>
      <c r="C337" s="32"/>
      <c r="D337" s="32"/>
      <c r="E337" s="32"/>
      <c r="F337" s="17"/>
      <c r="G337" s="17"/>
      <c r="H337" s="72"/>
      <c r="I337" s="72"/>
      <c r="J337" s="32"/>
      <c r="K337" s="73"/>
    </row>
    <row r="338" s="71" customFormat="1" spans="1:11">
      <c r="A338" s="17"/>
      <c r="B338" s="17"/>
      <c r="C338" s="32"/>
      <c r="D338" s="32"/>
      <c r="E338" s="32"/>
      <c r="F338" s="17"/>
      <c r="G338" s="17"/>
      <c r="H338" s="72"/>
      <c r="I338" s="72"/>
      <c r="J338" s="32"/>
      <c r="K338" s="73"/>
    </row>
    <row r="339" s="71" customFormat="1" spans="1:11">
      <c r="A339" s="17"/>
      <c r="B339" s="17"/>
      <c r="C339" s="32"/>
      <c r="D339" s="32"/>
      <c r="E339" s="32"/>
      <c r="F339" s="17"/>
      <c r="G339" s="17"/>
      <c r="H339" s="72"/>
      <c r="I339" s="72"/>
      <c r="J339" s="32"/>
      <c r="K339" s="73"/>
    </row>
    <row r="340" s="71" customFormat="1" spans="1:11">
      <c r="A340" s="17"/>
      <c r="B340" s="17"/>
      <c r="C340" s="32"/>
      <c r="D340" s="32"/>
      <c r="E340" s="32"/>
      <c r="F340" s="17"/>
      <c r="G340" s="17"/>
      <c r="H340" s="72"/>
      <c r="I340" s="72"/>
      <c r="J340" s="32"/>
      <c r="K340" s="73"/>
    </row>
    <row r="341" s="71" customFormat="1" spans="1:11">
      <c r="A341" s="17"/>
      <c r="B341" s="17"/>
      <c r="C341" s="32"/>
      <c r="D341" s="32"/>
      <c r="E341" s="32"/>
      <c r="F341" s="17"/>
      <c r="G341" s="17"/>
      <c r="H341" s="72"/>
      <c r="I341" s="72"/>
      <c r="J341" s="32"/>
      <c r="K341" s="73"/>
    </row>
    <row r="342" s="71" customFormat="1" spans="1:11">
      <c r="A342" s="17"/>
      <c r="B342" s="17"/>
      <c r="C342" s="32"/>
      <c r="D342" s="32"/>
      <c r="E342" s="32"/>
      <c r="F342" s="17"/>
      <c r="G342" s="17"/>
      <c r="H342" s="72"/>
      <c r="I342" s="72"/>
      <c r="J342" s="32"/>
      <c r="K342" s="73"/>
    </row>
    <row r="343" s="71" customFormat="1" spans="1:11">
      <c r="A343" s="17"/>
      <c r="B343" s="17"/>
      <c r="C343" s="32"/>
      <c r="D343" s="32"/>
      <c r="E343" s="32"/>
      <c r="F343" s="17"/>
      <c r="G343" s="17"/>
      <c r="H343" s="72"/>
      <c r="I343" s="72"/>
      <c r="J343" s="32"/>
      <c r="K343" s="73"/>
    </row>
    <row r="344" s="71" customFormat="1" spans="1:11">
      <c r="A344" s="17"/>
      <c r="B344" s="17"/>
      <c r="C344" s="32"/>
      <c r="D344" s="32"/>
      <c r="E344" s="32"/>
      <c r="F344" s="17"/>
      <c r="G344" s="17"/>
      <c r="H344" s="72"/>
      <c r="I344" s="72"/>
      <c r="J344" s="32"/>
      <c r="K344" s="73"/>
    </row>
    <row r="345" s="71" customFormat="1" spans="1:11">
      <c r="A345" s="17"/>
      <c r="B345" s="17"/>
      <c r="C345" s="32"/>
      <c r="D345" s="32"/>
      <c r="E345" s="32"/>
      <c r="F345" s="17"/>
      <c r="G345" s="17"/>
      <c r="H345" s="72"/>
      <c r="I345" s="72"/>
      <c r="J345" s="32"/>
      <c r="K345" s="73"/>
    </row>
    <row r="346" s="71" customFormat="1" spans="1:11">
      <c r="A346" s="17"/>
      <c r="B346" s="17"/>
      <c r="C346" s="32"/>
      <c r="D346" s="32"/>
      <c r="E346" s="32"/>
      <c r="F346" s="17"/>
      <c r="G346" s="17"/>
      <c r="H346" s="72"/>
      <c r="I346" s="72"/>
      <c r="J346" s="32"/>
      <c r="K346" s="73"/>
    </row>
    <row r="347" s="71" customFormat="1" spans="1:11">
      <c r="A347" s="17"/>
      <c r="B347" s="17"/>
      <c r="C347" s="32"/>
      <c r="D347" s="32"/>
      <c r="E347" s="32"/>
      <c r="F347" s="17"/>
      <c r="G347" s="17"/>
      <c r="H347" s="72"/>
      <c r="I347" s="72"/>
      <c r="J347" s="32"/>
      <c r="K347" s="73"/>
    </row>
    <row r="348" s="71" customFormat="1" spans="1:11">
      <c r="A348" s="17"/>
      <c r="B348" s="17"/>
      <c r="C348" s="32"/>
      <c r="D348" s="32"/>
      <c r="E348" s="32"/>
      <c r="F348" s="17"/>
      <c r="G348" s="17"/>
      <c r="H348" s="72"/>
      <c r="I348" s="72"/>
      <c r="J348" s="32"/>
      <c r="K348" s="73"/>
    </row>
    <row r="349" s="71" customFormat="1" spans="1:11">
      <c r="A349" s="17"/>
      <c r="B349" s="17"/>
      <c r="C349" s="32"/>
      <c r="D349" s="32"/>
      <c r="E349" s="32"/>
      <c r="F349" s="17"/>
      <c r="G349" s="17"/>
      <c r="H349" s="72"/>
      <c r="I349" s="72"/>
      <c r="J349" s="32"/>
      <c r="K349" s="73"/>
    </row>
    <row r="350" s="71" customFormat="1" spans="1:11">
      <c r="A350" s="17"/>
      <c r="B350" s="17"/>
      <c r="C350" s="32"/>
      <c r="D350" s="32"/>
      <c r="E350" s="32"/>
      <c r="F350" s="17"/>
      <c r="G350" s="17"/>
      <c r="H350" s="72"/>
      <c r="I350" s="72"/>
      <c r="J350" s="32"/>
      <c r="K350" s="73"/>
    </row>
    <row r="351" s="71" customFormat="1" spans="1:11">
      <c r="A351" s="17"/>
      <c r="B351" s="17"/>
      <c r="C351" s="32"/>
      <c r="D351" s="32"/>
      <c r="E351" s="32"/>
      <c r="F351" s="17"/>
      <c r="G351" s="17"/>
      <c r="H351" s="72"/>
      <c r="I351" s="72"/>
      <c r="J351" s="32"/>
      <c r="K351" s="73"/>
    </row>
    <row r="352" s="71" customFormat="1" spans="1:11">
      <c r="A352" s="17"/>
      <c r="B352" s="17"/>
      <c r="C352" s="32"/>
      <c r="D352" s="32"/>
      <c r="E352" s="32"/>
      <c r="F352" s="17"/>
      <c r="G352" s="17"/>
      <c r="H352" s="72"/>
      <c r="I352" s="72"/>
      <c r="J352" s="32"/>
      <c r="K352" s="73"/>
    </row>
    <row r="353" s="71" customFormat="1" spans="1:11">
      <c r="A353" s="17"/>
      <c r="B353" s="17"/>
      <c r="C353" s="32"/>
      <c r="D353" s="32"/>
      <c r="E353" s="32"/>
      <c r="F353" s="17"/>
      <c r="G353" s="17"/>
      <c r="H353" s="72"/>
      <c r="I353" s="72"/>
      <c r="J353" s="32"/>
      <c r="K353" s="73"/>
    </row>
    <row r="354" s="71" customFormat="1" spans="1:11">
      <c r="A354" s="17"/>
      <c r="B354" s="17"/>
      <c r="C354" s="32"/>
      <c r="D354" s="32"/>
      <c r="E354" s="32"/>
      <c r="F354" s="17"/>
      <c r="G354" s="17"/>
      <c r="H354" s="72"/>
      <c r="I354" s="72"/>
      <c r="J354" s="32"/>
      <c r="K354" s="73"/>
    </row>
    <row r="355" s="71" customFormat="1" spans="1:11">
      <c r="A355" s="17"/>
      <c r="B355" s="17"/>
      <c r="C355" s="32"/>
      <c r="D355" s="32"/>
      <c r="E355" s="32"/>
      <c r="F355" s="17"/>
      <c r="G355" s="17"/>
      <c r="H355" s="72"/>
      <c r="I355" s="72"/>
      <c r="J355" s="32"/>
      <c r="K355" s="73"/>
    </row>
    <row r="356" s="71" customFormat="1" spans="1:11">
      <c r="A356" s="17"/>
      <c r="B356" s="17"/>
      <c r="C356" s="32"/>
      <c r="D356" s="32"/>
      <c r="E356" s="32"/>
      <c r="F356" s="17"/>
      <c r="G356" s="17"/>
      <c r="H356" s="72"/>
      <c r="I356" s="72"/>
      <c r="J356" s="32"/>
      <c r="K356" s="73"/>
    </row>
    <row r="357" s="71" customFormat="1" spans="1:11">
      <c r="A357" s="17"/>
      <c r="B357" s="17"/>
      <c r="C357" s="32"/>
      <c r="D357" s="32"/>
      <c r="E357" s="32"/>
      <c r="F357" s="17"/>
      <c r="G357" s="17"/>
      <c r="H357" s="72"/>
      <c r="I357" s="72"/>
      <c r="J357" s="32"/>
      <c r="K357" s="73"/>
    </row>
    <row r="358" s="71" customFormat="1" spans="1:11">
      <c r="A358" s="17"/>
      <c r="B358" s="17"/>
      <c r="C358" s="32"/>
      <c r="D358" s="32"/>
      <c r="E358" s="32"/>
      <c r="F358" s="17"/>
      <c r="G358" s="17"/>
      <c r="H358" s="72"/>
      <c r="I358" s="72"/>
      <c r="J358" s="32"/>
      <c r="K358" s="73"/>
    </row>
    <row r="359" s="71" customFormat="1" spans="1:11">
      <c r="A359" s="17"/>
      <c r="B359" s="17"/>
      <c r="C359" s="32"/>
      <c r="D359" s="32"/>
      <c r="E359" s="32"/>
      <c r="F359" s="17"/>
      <c r="G359" s="17"/>
      <c r="H359" s="72"/>
      <c r="I359" s="72"/>
      <c r="J359" s="32"/>
      <c r="K359" s="73"/>
    </row>
    <row r="360" s="71" customFormat="1" spans="1:11">
      <c r="A360" s="17"/>
      <c r="B360" s="17"/>
      <c r="C360" s="32"/>
      <c r="D360" s="32"/>
      <c r="E360" s="32"/>
      <c r="F360" s="17"/>
      <c r="G360" s="17"/>
      <c r="H360" s="72"/>
      <c r="I360" s="72"/>
      <c r="J360" s="32"/>
      <c r="K360" s="73"/>
    </row>
    <row r="361" s="71" customFormat="1" spans="1:11">
      <c r="A361" s="17"/>
      <c r="B361" s="17"/>
      <c r="C361" s="32"/>
      <c r="D361" s="32"/>
      <c r="E361" s="32"/>
      <c r="F361" s="17"/>
      <c r="G361" s="17"/>
      <c r="H361" s="72"/>
      <c r="I361" s="72"/>
      <c r="J361" s="32"/>
      <c r="K361" s="73"/>
    </row>
    <row r="362" s="71" customFormat="1" spans="1:11">
      <c r="A362" s="17"/>
      <c r="B362" s="17"/>
      <c r="C362" s="32"/>
      <c r="D362" s="32"/>
      <c r="E362" s="32"/>
      <c r="F362" s="17"/>
      <c r="G362" s="17"/>
      <c r="H362" s="72"/>
      <c r="I362" s="72"/>
      <c r="J362" s="32"/>
      <c r="K362" s="73"/>
    </row>
    <row r="363" s="71" customFormat="1" spans="1:11">
      <c r="A363" s="17"/>
      <c r="B363" s="17"/>
      <c r="C363" s="32"/>
      <c r="D363" s="32"/>
      <c r="E363" s="32"/>
      <c r="F363" s="17"/>
      <c r="G363" s="17"/>
      <c r="H363" s="72"/>
      <c r="I363" s="72"/>
      <c r="J363" s="32"/>
      <c r="K363" s="73"/>
    </row>
    <row r="364" s="71" customFormat="1" spans="1:11">
      <c r="A364" s="17"/>
      <c r="B364" s="17"/>
      <c r="C364" s="32"/>
      <c r="D364" s="32"/>
      <c r="E364" s="32"/>
      <c r="F364" s="17"/>
      <c r="G364" s="17"/>
      <c r="H364" s="72"/>
      <c r="I364" s="72"/>
      <c r="J364" s="32"/>
      <c r="K364" s="73"/>
    </row>
    <row r="365" s="71" customFormat="1" spans="1:11">
      <c r="A365" s="17"/>
      <c r="B365" s="17"/>
      <c r="C365" s="32"/>
      <c r="D365" s="32"/>
      <c r="E365" s="32"/>
      <c r="F365" s="17"/>
      <c r="G365" s="17"/>
      <c r="H365" s="72"/>
      <c r="I365" s="72"/>
      <c r="J365" s="32"/>
      <c r="K365" s="73"/>
    </row>
    <row r="366" s="71" customFormat="1" spans="1:11">
      <c r="A366" s="17"/>
      <c r="B366" s="17"/>
      <c r="C366" s="32"/>
      <c r="D366" s="32"/>
      <c r="E366" s="32"/>
      <c r="F366" s="17"/>
      <c r="G366" s="17"/>
      <c r="H366" s="72"/>
      <c r="I366" s="72"/>
      <c r="J366" s="32"/>
      <c r="K366" s="73"/>
    </row>
    <row r="367" s="71" customFormat="1" spans="1:11">
      <c r="A367" s="17"/>
      <c r="B367" s="17"/>
      <c r="C367" s="32"/>
      <c r="D367" s="32"/>
      <c r="E367" s="32"/>
      <c r="F367" s="17"/>
      <c r="G367" s="17"/>
      <c r="H367" s="72"/>
      <c r="I367" s="72"/>
      <c r="J367" s="32"/>
      <c r="K367" s="73"/>
    </row>
    <row r="368" s="71" customFormat="1" spans="1:11">
      <c r="A368" s="17"/>
      <c r="B368" s="17"/>
      <c r="C368" s="32"/>
      <c r="D368" s="32"/>
      <c r="E368" s="32"/>
      <c r="F368" s="17"/>
      <c r="G368" s="17"/>
      <c r="H368" s="72"/>
      <c r="I368" s="72"/>
      <c r="J368" s="32"/>
      <c r="K368" s="73"/>
    </row>
    <row r="369" s="71" customFormat="1" spans="1:11">
      <c r="A369" s="17"/>
      <c r="B369" s="17"/>
      <c r="C369" s="32"/>
      <c r="D369" s="32"/>
      <c r="E369" s="32"/>
      <c r="F369" s="17"/>
      <c r="G369" s="17"/>
      <c r="H369" s="72"/>
      <c r="I369" s="72"/>
      <c r="J369" s="32"/>
      <c r="K369" s="73"/>
    </row>
    <row r="370" s="71" customFormat="1" spans="1:11">
      <c r="A370" s="17"/>
      <c r="B370" s="17"/>
      <c r="C370" s="32"/>
      <c r="D370" s="32"/>
      <c r="E370" s="32"/>
      <c r="F370" s="17"/>
      <c r="G370" s="17"/>
      <c r="H370" s="72"/>
      <c r="I370" s="72"/>
      <c r="J370" s="32"/>
      <c r="K370" s="73"/>
    </row>
    <row r="371" s="71" customFormat="1" spans="1:11">
      <c r="A371" s="17"/>
      <c r="B371" s="17"/>
      <c r="C371" s="32"/>
      <c r="D371" s="32"/>
      <c r="E371" s="32"/>
      <c r="F371" s="17"/>
      <c r="G371" s="17"/>
      <c r="H371" s="72"/>
      <c r="I371" s="72"/>
      <c r="J371" s="32"/>
      <c r="K371" s="73"/>
    </row>
    <row r="372" s="71" customFormat="1" spans="1:11">
      <c r="A372" s="17"/>
      <c r="B372" s="17"/>
      <c r="C372" s="32"/>
      <c r="D372" s="32"/>
      <c r="E372" s="32"/>
      <c r="F372" s="17"/>
      <c r="G372" s="17"/>
      <c r="H372" s="72"/>
      <c r="I372" s="72"/>
      <c r="J372" s="32"/>
      <c r="K372" s="73"/>
    </row>
    <row r="373" s="71" customFormat="1" spans="1:11">
      <c r="A373" s="17"/>
      <c r="B373" s="17"/>
      <c r="C373" s="32"/>
      <c r="D373" s="32"/>
      <c r="E373" s="32"/>
      <c r="F373" s="17"/>
      <c r="G373" s="17"/>
      <c r="H373" s="72"/>
      <c r="I373" s="72"/>
      <c r="J373" s="32"/>
      <c r="K373" s="73"/>
    </row>
    <row r="374" s="71" customFormat="1" spans="1:11">
      <c r="A374" s="17"/>
      <c r="B374" s="17"/>
      <c r="C374" s="32"/>
      <c r="D374" s="32"/>
      <c r="E374" s="32"/>
      <c r="F374" s="17"/>
      <c r="G374" s="17"/>
      <c r="H374" s="72"/>
      <c r="I374" s="72"/>
      <c r="J374" s="32"/>
      <c r="K374" s="73"/>
    </row>
    <row r="375" s="71" customFormat="1" spans="1:11">
      <c r="A375" s="17"/>
      <c r="B375" s="17"/>
      <c r="C375" s="32"/>
      <c r="D375" s="32"/>
      <c r="E375" s="32"/>
      <c r="F375" s="17"/>
      <c r="G375" s="17"/>
      <c r="H375" s="72"/>
      <c r="I375" s="72"/>
      <c r="J375" s="32"/>
      <c r="K375" s="73"/>
    </row>
    <row r="376" s="71" customFormat="1" spans="1:11">
      <c r="A376" s="17"/>
      <c r="B376" s="17"/>
      <c r="C376" s="32"/>
      <c r="D376" s="32"/>
      <c r="E376" s="32"/>
      <c r="F376" s="17"/>
      <c r="G376" s="17"/>
      <c r="H376" s="72"/>
      <c r="I376" s="72"/>
      <c r="J376" s="32"/>
      <c r="K376" s="73"/>
    </row>
    <row r="377" s="71" customFormat="1" spans="1:11">
      <c r="A377" s="17"/>
      <c r="B377" s="17"/>
      <c r="C377" s="32"/>
      <c r="D377" s="32"/>
      <c r="E377" s="32"/>
      <c r="F377" s="17"/>
      <c r="G377" s="17"/>
      <c r="H377" s="72"/>
      <c r="I377" s="72"/>
      <c r="J377" s="32"/>
      <c r="K377" s="73"/>
    </row>
    <row r="378" s="71" customFormat="1" spans="1:11">
      <c r="A378" s="17"/>
      <c r="B378" s="17"/>
      <c r="C378" s="32"/>
      <c r="D378" s="32"/>
      <c r="E378" s="32"/>
      <c r="F378" s="17"/>
      <c r="G378" s="17"/>
      <c r="H378" s="72"/>
      <c r="I378" s="72"/>
      <c r="J378" s="32"/>
      <c r="K378" s="73"/>
    </row>
    <row r="379" s="71" customFormat="1" spans="1:11">
      <c r="A379" s="17"/>
      <c r="B379" s="17"/>
      <c r="C379" s="32"/>
      <c r="D379" s="32"/>
      <c r="E379" s="32"/>
      <c r="F379" s="17"/>
      <c r="G379" s="17"/>
      <c r="H379" s="72"/>
      <c r="I379" s="72"/>
      <c r="J379" s="32"/>
      <c r="K379" s="73"/>
    </row>
    <row r="380" s="71" customFormat="1" spans="1:11">
      <c r="A380" s="17"/>
      <c r="B380" s="17"/>
      <c r="C380" s="32"/>
      <c r="D380" s="32"/>
      <c r="E380" s="32"/>
      <c r="F380" s="17"/>
      <c r="G380" s="17"/>
      <c r="H380" s="72"/>
      <c r="I380" s="72"/>
      <c r="J380" s="32"/>
      <c r="K380" s="73"/>
    </row>
    <row r="381" s="71" customFormat="1" spans="1:11">
      <c r="A381" s="17"/>
      <c r="B381" s="17"/>
      <c r="C381" s="32"/>
      <c r="D381" s="32"/>
      <c r="E381" s="32"/>
      <c r="F381" s="17"/>
      <c r="G381" s="17"/>
      <c r="H381" s="72"/>
      <c r="I381" s="72"/>
      <c r="J381" s="32"/>
      <c r="K381" s="73"/>
    </row>
    <row r="382" s="71" customFormat="1" spans="1:11">
      <c r="A382" s="17"/>
      <c r="B382" s="17"/>
      <c r="C382" s="32"/>
      <c r="D382" s="32"/>
      <c r="E382" s="32"/>
      <c r="F382" s="17"/>
      <c r="G382" s="17"/>
      <c r="H382" s="72"/>
      <c r="I382" s="72"/>
      <c r="J382" s="32"/>
      <c r="K382" s="73"/>
    </row>
    <row r="383" s="71" customFormat="1" spans="1:11">
      <c r="A383" s="17"/>
      <c r="B383" s="17"/>
      <c r="C383" s="32"/>
      <c r="D383" s="32"/>
      <c r="E383" s="32"/>
      <c r="F383" s="17"/>
      <c r="G383" s="17"/>
      <c r="H383" s="72"/>
      <c r="I383" s="72"/>
      <c r="J383" s="32"/>
      <c r="K383" s="73"/>
    </row>
    <row r="384" s="71" customFormat="1" spans="1:11">
      <c r="A384" s="17"/>
      <c r="B384" s="17"/>
      <c r="C384" s="32"/>
      <c r="D384" s="32"/>
      <c r="E384" s="32"/>
      <c r="F384" s="17"/>
      <c r="G384" s="17"/>
      <c r="H384" s="72"/>
      <c r="I384" s="72"/>
      <c r="J384" s="32"/>
      <c r="K384" s="73"/>
    </row>
    <row r="385" s="71" customFormat="1" spans="1:11">
      <c r="A385" s="17"/>
      <c r="B385" s="17"/>
      <c r="C385" s="32"/>
      <c r="D385" s="32"/>
      <c r="E385" s="32"/>
      <c r="F385" s="17"/>
      <c r="G385" s="17"/>
      <c r="H385" s="72"/>
      <c r="I385" s="72"/>
      <c r="J385" s="32"/>
      <c r="K385" s="73"/>
    </row>
    <row r="386" s="71" customFormat="1" spans="1:11">
      <c r="A386" s="17"/>
      <c r="B386" s="17"/>
      <c r="C386" s="32"/>
      <c r="D386" s="32"/>
      <c r="E386" s="32"/>
      <c r="F386" s="17"/>
      <c r="G386" s="17"/>
      <c r="H386" s="72"/>
      <c r="I386" s="72"/>
      <c r="J386" s="32"/>
      <c r="K386" s="73"/>
    </row>
    <row r="387" s="71" customFormat="1" spans="1:11">
      <c r="A387" s="17"/>
      <c r="B387" s="17"/>
      <c r="C387" s="32"/>
      <c r="D387" s="32"/>
      <c r="E387" s="32"/>
      <c r="F387" s="17"/>
      <c r="G387" s="17"/>
      <c r="H387" s="72"/>
      <c r="I387" s="72"/>
      <c r="J387" s="32"/>
      <c r="K387" s="73"/>
    </row>
    <row r="388" s="71" customFormat="1" spans="1:11">
      <c r="A388" s="17"/>
      <c r="B388" s="17"/>
      <c r="C388" s="32"/>
      <c r="D388" s="32"/>
      <c r="E388" s="32"/>
      <c r="F388" s="17"/>
      <c r="G388" s="17"/>
      <c r="H388" s="72"/>
      <c r="I388" s="72"/>
      <c r="J388" s="32"/>
      <c r="K388" s="73"/>
    </row>
    <row r="389" s="71" customFormat="1" spans="1:11">
      <c r="A389" s="17"/>
      <c r="B389" s="17"/>
      <c r="C389" s="32"/>
      <c r="D389" s="32"/>
      <c r="E389" s="32"/>
      <c r="F389" s="17"/>
      <c r="G389" s="17"/>
      <c r="H389" s="72"/>
      <c r="I389" s="72"/>
      <c r="J389" s="32"/>
      <c r="K389" s="73"/>
    </row>
    <row r="390" s="71" customFormat="1" spans="1:11">
      <c r="A390" s="17"/>
      <c r="B390" s="17"/>
      <c r="C390" s="32"/>
      <c r="D390" s="32"/>
      <c r="E390" s="32"/>
      <c r="F390" s="17"/>
      <c r="G390" s="17"/>
      <c r="H390" s="72"/>
      <c r="I390" s="72"/>
      <c r="J390" s="32"/>
      <c r="K390" s="73"/>
    </row>
    <row r="391" s="71" customFormat="1" spans="1:11">
      <c r="A391" s="17"/>
      <c r="B391" s="17"/>
      <c r="C391" s="32"/>
      <c r="D391" s="32"/>
      <c r="E391" s="32"/>
      <c r="F391" s="17"/>
      <c r="G391" s="17"/>
      <c r="H391" s="72"/>
      <c r="I391" s="72"/>
      <c r="J391" s="32"/>
      <c r="K391" s="73"/>
    </row>
    <row r="392" s="71" customFormat="1" spans="1:11">
      <c r="A392" s="17"/>
      <c r="B392" s="17"/>
      <c r="C392" s="32"/>
      <c r="D392" s="32"/>
      <c r="E392" s="32"/>
      <c r="F392" s="17"/>
      <c r="G392" s="17"/>
      <c r="H392" s="72"/>
      <c r="I392" s="72"/>
      <c r="J392" s="32"/>
      <c r="K392" s="73"/>
    </row>
    <row r="393" s="71" customFormat="1" spans="1:11">
      <c r="A393" s="17"/>
      <c r="B393" s="17"/>
      <c r="C393" s="32"/>
      <c r="D393" s="32"/>
      <c r="E393" s="32"/>
      <c r="F393" s="17"/>
      <c r="G393" s="17"/>
      <c r="H393" s="72"/>
      <c r="I393" s="72"/>
      <c r="J393" s="32"/>
      <c r="K393" s="73"/>
    </row>
    <row r="394" s="71" customFormat="1" spans="1:11">
      <c r="A394" s="17"/>
      <c r="B394" s="17"/>
      <c r="C394" s="32"/>
      <c r="D394" s="32"/>
      <c r="E394" s="32"/>
      <c r="F394" s="17"/>
      <c r="G394" s="17"/>
      <c r="H394" s="72"/>
      <c r="I394" s="72"/>
      <c r="J394" s="32"/>
      <c r="K394" s="73"/>
    </row>
    <row r="395" s="71" customFormat="1" spans="1:11">
      <c r="A395" s="17"/>
      <c r="B395" s="17"/>
      <c r="C395" s="32"/>
      <c r="D395" s="32"/>
      <c r="E395" s="32"/>
      <c r="F395" s="17"/>
      <c r="G395" s="17"/>
      <c r="H395" s="72"/>
      <c r="I395" s="72"/>
      <c r="J395" s="32"/>
      <c r="K395" s="73"/>
    </row>
    <row r="396" s="71" customFormat="1" spans="1:11">
      <c r="A396" s="17"/>
      <c r="B396" s="17"/>
      <c r="C396" s="32"/>
      <c r="D396" s="32"/>
      <c r="E396" s="32"/>
      <c r="F396" s="17"/>
      <c r="G396" s="17"/>
      <c r="H396" s="72"/>
      <c r="I396" s="72"/>
      <c r="J396" s="32"/>
      <c r="K396" s="73"/>
    </row>
    <row r="397" s="71" customFormat="1" spans="1:11">
      <c r="A397" s="17"/>
      <c r="B397" s="17"/>
      <c r="C397" s="32"/>
      <c r="D397" s="32"/>
      <c r="E397" s="32"/>
      <c r="F397" s="17"/>
      <c r="G397" s="17"/>
      <c r="H397" s="72"/>
      <c r="I397" s="72"/>
      <c r="J397" s="32"/>
      <c r="K397" s="73"/>
    </row>
    <row r="398" s="71" customFormat="1" spans="1:11">
      <c r="A398" s="17"/>
      <c r="B398" s="17"/>
      <c r="C398" s="32"/>
      <c r="D398" s="32"/>
      <c r="E398" s="32"/>
      <c r="F398" s="17"/>
      <c r="G398" s="17"/>
      <c r="H398" s="72"/>
      <c r="I398" s="72"/>
      <c r="J398" s="32"/>
      <c r="K398" s="73"/>
    </row>
    <row r="399" s="71" customFormat="1" spans="1:11">
      <c r="A399" s="17"/>
      <c r="B399" s="17"/>
      <c r="C399" s="32"/>
      <c r="D399" s="32"/>
      <c r="E399" s="32"/>
      <c r="F399" s="17"/>
      <c r="G399" s="17"/>
      <c r="H399" s="72"/>
      <c r="I399" s="72"/>
      <c r="J399" s="32"/>
      <c r="K399" s="73"/>
    </row>
    <row r="400" s="71" customFormat="1" spans="1:11">
      <c r="A400" s="17"/>
      <c r="B400" s="17"/>
      <c r="C400" s="32"/>
      <c r="D400" s="32"/>
      <c r="E400" s="32"/>
      <c r="F400" s="17"/>
      <c r="G400" s="17"/>
      <c r="H400" s="72"/>
      <c r="I400" s="72"/>
      <c r="J400" s="32"/>
      <c r="K400" s="73"/>
    </row>
    <row r="401" s="71" customFormat="1" spans="1:11">
      <c r="A401" s="17"/>
      <c r="B401" s="17"/>
      <c r="C401" s="32"/>
      <c r="D401" s="32"/>
      <c r="E401" s="32"/>
      <c r="F401" s="17"/>
      <c r="G401" s="17"/>
      <c r="H401" s="72"/>
      <c r="I401" s="72"/>
      <c r="J401" s="32"/>
      <c r="K401" s="73"/>
    </row>
    <row r="402" s="71" customFormat="1" spans="1:11">
      <c r="A402" s="17"/>
      <c r="B402" s="17"/>
      <c r="C402" s="32"/>
      <c r="D402" s="32"/>
      <c r="E402" s="32"/>
      <c r="F402" s="17"/>
      <c r="G402" s="17"/>
      <c r="H402" s="72"/>
      <c r="I402" s="72"/>
      <c r="J402" s="32"/>
      <c r="K402" s="73"/>
    </row>
    <row r="403" s="71" customFormat="1" spans="1:11">
      <c r="A403" s="17"/>
      <c r="B403" s="17"/>
      <c r="C403" s="32"/>
      <c r="D403" s="32"/>
      <c r="E403" s="32"/>
      <c r="F403" s="17"/>
      <c r="G403" s="17"/>
      <c r="H403" s="72"/>
      <c r="I403" s="72"/>
      <c r="J403" s="32"/>
      <c r="K403" s="73"/>
    </row>
    <row r="404" s="71" customFormat="1" spans="1:11">
      <c r="A404" s="17"/>
      <c r="B404" s="17"/>
      <c r="C404" s="32"/>
      <c r="D404" s="32"/>
      <c r="E404" s="32"/>
      <c r="F404" s="17"/>
      <c r="G404" s="17"/>
      <c r="H404" s="72"/>
      <c r="I404" s="72"/>
      <c r="J404" s="32"/>
      <c r="K404" s="73"/>
    </row>
    <row r="405" s="71" customFormat="1" spans="1:11">
      <c r="A405" s="17"/>
      <c r="B405" s="17"/>
      <c r="C405" s="32"/>
      <c r="D405" s="32"/>
      <c r="E405" s="32"/>
      <c r="F405" s="17"/>
      <c r="G405" s="17"/>
      <c r="H405" s="72"/>
      <c r="I405" s="72"/>
      <c r="J405" s="32"/>
      <c r="K405" s="73"/>
    </row>
    <row r="406" s="71" customFormat="1" spans="1:11">
      <c r="A406" s="17"/>
      <c r="B406" s="17"/>
      <c r="C406" s="32"/>
      <c r="D406" s="32"/>
      <c r="E406" s="32"/>
      <c r="F406" s="17"/>
      <c r="G406" s="17"/>
      <c r="H406" s="72"/>
      <c r="I406" s="72"/>
      <c r="J406" s="32"/>
      <c r="K406" s="73"/>
    </row>
    <row r="407" s="71" customFormat="1" spans="1:11">
      <c r="A407" s="17"/>
      <c r="B407" s="17"/>
      <c r="C407" s="32"/>
      <c r="D407" s="32"/>
      <c r="E407" s="32"/>
      <c r="F407" s="17"/>
      <c r="G407" s="17"/>
      <c r="H407" s="72"/>
      <c r="I407" s="72"/>
      <c r="J407" s="32"/>
      <c r="K407" s="73"/>
    </row>
    <row r="408" s="71" customFormat="1" spans="1:11">
      <c r="A408" s="17"/>
      <c r="B408" s="17"/>
      <c r="C408" s="32"/>
      <c r="D408" s="32"/>
      <c r="E408" s="32"/>
      <c r="F408" s="17"/>
      <c r="G408" s="17"/>
      <c r="H408" s="72"/>
      <c r="I408" s="72"/>
      <c r="J408" s="32"/>
      <c r="K408" s="73"/>
    </row>
    <row r="409" s="71" customFormat="1" spans="1:11">
      <c r="A409" s="17"/>
      <c r="B409" s="17"/>
      <c r="C409" s="32"/>
      <c r="D409" s="32"/>
      <c r="E409" s="32"/>
      <c r="F409" s="17"/>
      <c r="G409" s="17"/>
      <c r="H409" s="72"/>
      <c r="I409" s="72"/>
      <c r="J409" s="32"/>
      <c r="K409" s="73"/>
    </row>
    <row r="410" s="71" customFormat="1" spans="1:11">
      <c r="A410" s="17"/>
      <c r="B410" s="17"/>
      <c r="C410" s="32"/>
      <c r="D410" s="32"/>
      <c r="E410" s="32"/>
      <c r="F410" s="17"/>
      <c r="G410" s="17"/>
      <c r="H410" s="72"/>
      <c r="I410" s="72"/>
      <c r="J410" s="32"/>
      <c r="K410" s="73"/>
    </row>
    <row r="411" s="71" customFormat="1" spans="1:11">
      <c r="A411" s="17"/>
      <c r="B411" s="17"/>
      <c r="C411" s="32"/>
      <c r="D411" s="32"/>
      <c r="E411" s="32"/>
      <c r="F411" s="17"/>
      <c r="G411" s="17"/>
      <c r="H411" s="72"/>
      <c r="I411" s="72"/>
      <c r="J411" s="32"/>
      <c r="K411" s="73"/>
    </row>
    <row r="412" s="71" customFormat="1" spans="1:11">
      <c r="A412" s="17"/>
      <c r="B412" s="17"/>
      <c r="C412" s="32"/>
      <c r="D412" s="32"/>
      <c r="E412" s="32"/>
      <c r="F412" s="17"/>
      <c r="G412" s="17"/>
      <c r="H412" s="72"/>
      <c r="I412" s="72"/>
      <c r="J412" s="32"/>
      <c r="K412" s="73"/>
    </row>
    <row r="413" s="71" customFormat="1" spans="1:11">
      <c r="A413" s="17"/>
      <c r="B413" s="17"/>
      <c r="C413" s="32"/>
      <c r="D413" s="32"/>
      <c r="E413" s="32"/>
      <c r="F413" s="17"/>
      <c r="G413" s="17"/>
      <c r="H413" s="72"/>
      <c r="I413" s="72"/>
      <c r="J413" s="32"/>
      <c r="K413" s="73"/>
    </row>
    <row r="414" s="71" customFormat="1" spans="1:11">
      <c r="A414" s="17"/>
      <c r="B414" s="17"/>
      <c r="C414" s="32"/>
      <c r="D414" s="32"/>
      <c r="E414" s="32"/>
      <c r="F414" s="17"/>
      <c r="G414" s="17"/>
      <c r="H414" s="72"/>
      <c r="I414" s="72"/>
      <c r="J414" s="32"/>
      <c r="K414" s="73"/>
    </row>
    <row r="415" s="71" customFormat="1" spans="1:11">
      <c r="A415" s="17"/>
      <c r="B415" s="17"/>
      <c r="C415" s="32"/>
      <c r="D415" s="32"/>
      <c r="E415" s="32"/>
      <c r="F415" s="17"/>
      <c r="G415" s="17"/>
      <c r="H415" s="72"/>
      <c r="I415" s="72"/>
      <c r="J415" s="32"/>
      <c r="K415" s="73"/>
    </row>
    <row r="416" s="71" customFormat="1" spans="1:11">
      <c r="A416" s="17"/>
      <c r="B416" s="17"/>
      <c r="C416" s="32"/>
      <c r="D416" s="32"/>
      <c r="E416" s="32"/>
      <c r="F416" s="17"/>
      <c r="G416" s="17"/>
      <c r="H416" s="72"/>
      <c r="I416" s="72"/>
      <c r="J416" s="32"/>
      <c r="K416" s="73"/>
    </row>
    <row r="417" s="71" customFormat="1" spans="1:11">
      <c r="A417" s="17"/>
      <c r="B417" s="17"/>
      <c r="C417" s="32"/>
      <c r="D417" s="32"/>
      <c r="E417" s="32"/>
      <c r="F417" s="17"/>
      <c r="G417" s="17"/>
      <c r="H417" s="72"/>
      <c r="I417" s="72"/>
      <c r="J417" s="32"/>
      <c r="K417" s="73"/>
    </row>
    <row r="418" s="71" customFormat="1" spans="1:11">
      <c r="A418" s="17"/>
      <c r="B418" s="17"/>
      <c r="C418" s="32"/>
      <c r="D418" s="32"/>
      <c r="E418" s="32"/>
      <c r="F418" s="17"/>
      <c r="G418" s="17"/>
      <c r="H418" s="72"/>
      <c r="I418" s="72"/>
      <c r="J418" s="32"/>
      <c r="K418" s="73"/>
    </row>
    <row r="419" s="71" customFormat="1" spans="1:11">
      <c r="A419" s="17"/>
      <c r="B419" s="17"/>
      <c r="C419" s="32"/>
      <c r="D419" s="32"/>
      <c r="E419" s="32"/>
      <c r="F419" s="17"/>
      <c r="G419" s="17"/>
      <c r="H419" s="72"/>
      <c r="I419" s="72"/>
      <c r="J419" s="32"/>
      <c r="K419" s="73"/>
    </row>
    <row r="420" s="71" customFormat="1" spans="1:11">
      <c r="A420" s="17"/>
      <c r="B420" s="17"/>
      <c r="C420" s="32"/>
      <c r="D420" s="32"/>
      <c r="E420" s="32"/>
      <c r="F420" s="17"/>
      <c r="G420" s="17"/>
      <c r="H420" s="72"/>
      <c r="I420" s="72"/>
      <c r="J420" s="32"/>
      <c r="K420" s="73"/>
    </row>
    <row r="421" s="71" customFormat="1" spans="1:11">
      <c r="A421" s="17"/>
      <c r="B421" s="17"/>
      <c r="C421" s="32"/>
      <c r="D421" s="32"/>
      <c r="E421" s="32"/>
      <c r="F421" s="17"/>
      <c r="G421" s="17"/>
      <c r="H421" s="72"/>
      <c r="I421" s="72"/>
      <c r="J421" s="32"/>
      <c r="K421" s="73"/>
    </row>
    <row r="422" s="71" customFormat="1" spans="1:11">
      <c r="A422" s="17"/>
      <c r="B422" s="17"/>
      <c r="C422" s="32"/>
      <c r="D422" s="32"/>
      <c r="E422" s="32"/>
      <c r="F422" s="17"/>
      <c r="G422" s="17"/>
      <c r="H422" s="72"/>
      <c r="I422" s="72"/>
      <c r="J422" s="32"/>
      <c r="K422" s="73"/>
    </row>
    <row r="423" s="71" customFormat="1" spans="1:11">
      <c r="A423" s="17"/>
      <c r="B423" s="17"/>
      <c r="C423" s="32"/>
      <c r="D423" s="32"/>
      <c r="E423" s="32"/>
      <c r="F423" s="17"/>
      <c r="G423" s="17"/>
      <c r="H423" s="72"/>
      <c r="I423" s="72"/>
      <c r="J423" s="32"/>
      <c r="K423" s="73"/>
    </row>
    <row r="424" s="71" customFormat="1" spans="1:11">
      <c r="A424" s="17"/>
      <c r="B424" s="17"/>
      <c r="C424" s="32"/>
      <c r="D424" s="32"/>
      <c r="E424" s="32"/>
      <c r="F424" s="17"/>
      <c r="G424" s="17"/>
      <c r="H424" s="72"/>
      <c r="I424" s="72"/>
      <c r="J424" s="32"/>
      <c r="K424" s="73"/>
    </row>
    <row r="425" s="71" customFormat="1" spans="1:11">
      <c r="A425" s="17"/>
      <c r="B425" s="17"/>
      <c r="C425" s="32"/>
      <c r="D425" s="32"/>
      <c r="E425" s="32"/>
      <c r="F425" s="17"/>
      <c r="G425" s="17"/>
      <c r="H425" s="72"/>
      <c r="I425" s="72"/>
      <c r="J425" s="32"/>
      <c r="K425" s="73"/>
    </row>
    <row r="426" s="71" customFormat="1" spans="1:11">
      <c r="A426" s="17"/>
      <c r="B426" s="17"/>
      <c r="C426" s="32"/>
      <c r="D426" s="32"/>
      <c r="E426" s="32"/>
      <c r="F426" s="17"/>
      <c r="G426" s="17"/>
      <c r="H426" s="72"/>
      <c r="I426" s="72"/>
      <c r="J426" s="32"/>
      <c r="K426" s="73"/>
    </row>
    <row r="427" s="71" customFormat="1" spans="1:11">
      <c r="A427" s="17"/>
      <c r="B427" s="17"/>
      <c r="C427" s="32"/>
      <c r="D427" s="32"/>
      <c r="E427" s="32"/>
      <c r="F427" s="17"/>
      <c r="G427" s="17"/>
      <c r="H427" s="72"/>
      <c r="I427" s="72"/>
      <c r="J427" s="32"/>
      <c r="K427" s="73"/>
    </row>
    <row r="428" s="71" customFormat="1" spans="1:11">
      <c r="A428" s="17"/>
      <c r="B428" s="17"/>
      <c r="C428" s="32"/>
      <c r="D428" s="32"/>
      <c r="E428" s="32"/>
      <c r="F428" s="17"/>
      <c r="G428" s="17"/>
      <c r="H428" s="72"/>
      <c r="I428" s="72"/>
      <c r="J428" s="32"/>
      <c r="K428" s="73"/>
    </row>
    <row r="429" s="71" customFormat="1" spans="1:11">
      <c r="A429" s="17"/>
      <c r="B429" s="17"/>
      <c r="C429" s="32"/>
      <c r="D429" s="32"/>
      <c r="E429" s="32"/>
      <c r="F429" s="17"/>
      <c r="G429" s="17"/>
      <c r="H429" s="72"/>
      <c r="I429" s="72"/>
      <c r="J429" s="32"/>
      <c r="K429" s="73"/>
    </row>
    <row r="430" s="71" customFormat="1" spans="1:11">
      <c r="A430" s="17"/>
      <c r="B430" s="17"/>
      <c r="C430" s="32"/>
      <c r="D430" s="32"/>
      <c r="E430" s="32"/>
      <c r="F430" s="17"/>
      <c r="G430" s="17"/>
      <c r="H430" s="72"/>
      <c r="I430" s="72"/>
      <c r="J430" s="32"/>
      <c r="K430" s="73"/>
    </row>
    <row r="431" s="71" customFormat="1" spans="1:11">
      <c r="A431" s="17"/>
      <c r="B431" s="17"/>
      <c r="C431" s="32"/>
      <c r="D431" s="32"/>
      <c r="E431" s="32"/>
      <c r="F431" s="17"/>
      <c r="G431" s="17"/>
      <c r="H431" s="72"/>
      <c r="I431" s="72"/>
      <c r="J431" s="32"/>
      <c r="K431" s="73"/>
    </row>
    <row r="432" s="71" customFormat="1" spans="1:11">
      <c r="A432" s="17"/>
      <c r="B432" s="17"/>
      <c r="C432" s="32"/>
      <c r="D432" s="32"/>
      <c r="E432" s="32"/>
      <c r="F432" s="17"/>
      <c r="G432" s="17"/>
      <c r="H432" s="72"/>
      <c r="I432" s="72"/>
      <c r="J432" s="32"/>
      <c r="K432" s="73"/>
    </row>
    <row r="433" s="71" customFormat="1" spans="1:11">
      <c r="A433" s="17"/>
      <c r="B433" s="17"/>
      <c r="C433" s="32"/>
      <c r="D433" s="32"/>
      <c r="E433" s="32"/>
      <c r="F433" s="17"/>
      <c r="G433" s="17"/>
      <c r="H433" s="72"/>
      <c r="I433" s="72"/>
      <c r="J433" s="32"/>
      <c r="K433" s="73"/>
    </row>
    <row r="434" s="71" customFormat="1" spans="1:11">
      <c r="A434" s="17"/>
      <c r="B434" s="17"/>
      <c r="C434" s="32"/>
      <c r="D434" s="32"/>
      <c r="E434" s="32"/>
      <c r="F434" s="17"/>
      <c r="G434" s="17"/>
      <c r="H434" s="72"/>
      <c r="I434" s="72"/>
      <c r="J434" s="32"/>
      <c r="K434" s="73"/>
    </row>
    <row r="435" s="71" customFormat="1" spans="1:11">
      <c r="A435" s="17"/>
      <c r="B435" s="17"/>
      <c r="C435" s="32"/>
      <c r="D435" s="32"/>
      <c r="E435" s="32"/>
      <c r="F435" s="17"/>
      <c r="G435" s="17"/>
      <c r="H435" s="72"/>
      <c r="I435" s="72"/>
      <c r="J435" s="32"/>
      <c r="K435" s="73"/>
    </row>
    <row r="436" s="71" customFormat="1" spans="1:11">
      <c r="A436" s="17"/>
      <c r="B436" s="17"/>
      <c r="C436" s="32"/>
      <c r="D436" s="32"/>
      <c r="E436" s="32"/>
      <c r="F436" s="17"/>
      <c r="G436" s="17"/>
      <c r="H436" s="72"/>
      <c r="I436" s="72"/>
      <c r="J436" s="32"/>
      <c r="K436" s="73"/>
    </row>
    <row r="437" s="71" customFormat="1" spans="1:11">
      <c r="A437" s="17"/>
      <c r="B437" s="17"/>
      <c r="C437" s="32"/>
      <c r="D437" s="32"/>
      <c r="E437" s="32"/>
      <c r="F437" s="17"/>
      <c r="G437" s="17"/>
      <c r="H437" s="72"/>
      <c r="I437" s="72"/>
      <c r="J437" s="32"/>
      <c r="K437" s="73"/>
    </row>
    <row r="438" s="71" customFormat="1" spans="1:11">
      <c r="A438" s="17"/>
      <c r="B438" s="17"/>
      <c r="C438" s="32"/>
      <c r="D438" s="32"/>
      <c r="E438" s="32"/>
      <c r="F438" s="17"/>
      <c r="G438" s="17"/>
      <c r="H438" s="72"/>
      <c r="I438" s="72"/>
      <c r="J438" s="32"/>
      <c r="K438" s="73"/>
    </row>
    <row r="439" s="71" customFormat="1" spans="1:11">
      <c r="A439" s="17"/>
      <c r="B439" s="17"/>
      <c r="C439" s="32"/>
      <c r="D439" s="32"/>
      <c r="E439" s="32"/>
      <c r="F439" s="17"/>
      <c r="G439" s="17"/>
      <c r="H439" s="72"/>
      <c r="I439" s="72"/>
      <c r="J439" s="32"/>
      <c r="K439" s="73"/>
    </row>
    <row r="440" s="71" customFormat="1" spans="1:11">
      <c r="A440" s="17"/>
      <c r="B440" s="17"/>
      <c r="C440" s="32"/>
      <c r="D440" s="32"/>
      <c r="E440" s="32"/>
      <c r="F440" s="17"/>
      <c r="G440" s="17"/>
      <c r="H440" s="72"/>
      <c r="I440" s="72"/>
      <c r="J440" s="32"/>
      <c r="K440" s="73"/>
    </row>
    <row r="441" s="71" customFormat="1" spans="1:11">
      <c r="A441" s="17"/>
      <c r="B441" s="17"/>
      <c r="C441" s="32"/>
      <c r="D441" s="32"/>
      <c r="E441" s="32"/>
      <c r="F441" s="17"/>
      <c r="G441" s="17"/>
      <c r="H441" s="72"/>
      <c r="I441" s="72"/>
      <c r="J441" s="32"/>
      <c r="K441" s="73"/>
    </row>
    <row r="442" s="71" customFormat="1" spans="1:11">
      <c r="A442" s="17"/>
      <c r="B442" s="17"/>
      <c r="C442" s="32"/>
      <c r="D442" s="32"/>
      <c r="E442" s="32"/>
      <c r="F442" s="17"/>
      <c r="G442" s="17"/>
      <c r="H442" s="72"/>
      <c r="I442" s="72"/>
      <c r="J442" s="32"/>
      <c r="K442" s="73"/>
    </row>
    <row r="443" s="71" customFormat="1" spans="1:11">
      <c r="A443" s="17"/>
      <c r="B443" s="17"/>
      <c r="C443" s="32"/>
      <c r="D443" s="32"/>
      <c r="E443" s="32"/>
      <c r="F443" s="17"/>
      <c r="G443" s="17"/>
      <c r="H443" s="72"/>
      <c r="I443" s="72"/>
      <c r="J443" s="32"/>
      <c r="K443" s="73"/>
    </row>
    <row r="444" s="71" customFormat="1" spans="1:11">
      <c r="A444" s="17"/>
      <c r="B444" s="17"/>
      <c r="C444" s="32"/>
      <c r="D444" s="32"/>
      <c r="E444" s="32"/>
      <c r="F444" s="17"/>
      <c r="G444" s="17"/>
      <c r="H444" s="72"/>
      <c r="I444" s="72"/>
      <c r="J444" s="32"/>
      <c r="K444" s="73"/>
    </row>
    <row r="445" s="71" customFormat="1" spans="1:11">
      <c r="A445" s="17"/>
      <c r="B445" s="17"/>
      <c r="C445" s="32"/>
      <c r="D445" s="32"/>
      <c r="E445" s="32"/>
      <c r="F445" s="17"/>
      <c r="G445" s="17"/>
      <c r="H445" s="72"/>
      <c r="I445" s="72"/>
      <c r="J445" s="32"/>
      <c r="K445" s="73"/>
    </row>
    <row r="446" s="71" customFormat="1" spans="1:11">
      <c r="A446" s="17"/>
      <c r="B446" s="17"/>
      <c r="C446" s="32"/>
      <c r="D446" s="32"/>
      <c r="E446" s="32"/>
      <c r="F446" s="17"/>
      <c r="G446" s="17"/>
      <c r="H446" s="72"/>
      <c r="I446" s="72"/>
      <c r="J446" s="32"/>
      <c r="K446" s="73"/>
    </row>
    <row r="447" s="71" customFormat="1" spans="1:11">
      <c r="A447" s="17"/>
      <c r="B447" s="17"/>
      <c r="C447" s="32"/>
      <c r="D447" s="32"/>
      <c r="E447" s="32"/>
      <c r="F447" s="17"/>
      <c r="G447" s="17"/>
      <c r="H447" s="72"/>
      <c r="I447" s="72"/>
      <c r="J447" s="32"/>
      <c r="K447" s="73"/>
    </row>
    <row r="448" s="71" customFormat="1" spans="1:11">
      <c r="A448" s="17"/>
      <c r="B448" s="17"/>
      <c r="C448" s="32"/>
      <c r="D448" s="32"/>
      <c r="E448" s="32"/>
      <c r="F448" s="17"/>
      <c r="G448" s="17"/>
      <c r="H448" s="72"/>
      <c r="I448" s="72"/>
      <c r="J448" s="32"/>
      <c r="K448" s="73"/>
    </row>
    <row r="449" s="71" customFormat="1" spans="1:11">
      <c r="A449" s="17"/>
      <c r="B449" s="17"/>
      <c r="C449" s="32"/>
      <c r="D449" s="32"/>
      <c r="E449" s="32"/>
      <c r="F449" s="17"/>
      <c r="G449" s="17"/>
      <c r="H449" s="72"/>
      <c r="I449" s="72"/>
      <c r="J449" s="32"/>
      <c r="K449" s="73"/>
    </row>
    <row r="450" s="71" customFormat="1" spans="1:11">
      <c r="A450" s="17"/>
      <c r="B450" s="17"/>
      <c r="C450" s="32"/>
      <c r="D450" s="32"/>
      <c r="E450" s="32"/>
      <c r="F450" s="17"/>
      <c r="G450" s="17"/>
      <c r="H450" s="72"/>
      <c r="I450" s="72"/>
      <c r="J450" s="32"/>
      <c r="K450" s="73"/>
    </row>
    <row r="451" s="71" customFormat="1" spans="1:11">
      <c r="A451" s="17"/>
      <c r="B451" s="17"/>
      <c r="C451" s="32"/>
      <c r="D451" s="32"/>
      <c r="E451" s="32"/>
      <c r="F451" s="17"/>
      <c r="G451" s="17"/>
      <c r="H451" s="72"/>
      <c r="I451" s="72"/>
      <c r="J451" s="32"/>
      <c r="K451" s="73"/>
    </row>
    <row r="452" s="71" customFormat="1" spans="1:11">
      <c r="A452" s="17"/>
      <c r="B452" s="17"/>
      <c r="C452" s="32"/>
      <c r="D452" s="32"/>
      <c r="E452" s="32"/>
      <c r="F452" s="17"/>
      <c r="G452" s="17"/>
      <c r="H452" s="72"/>
      <c r="I452" s="72"/>
      <c r="J452" s="32"/>
      <c r="K452" s="73"/>
    </row>
    <row r="453" s="71" customFormat="1" spans="1:11">
      <c r="A453" s="17"/>
      <c r="B453" s="17"/>
      <c r="C453" s="32"/>
      <c r="D453" s="32"/>
      <c r="E453" s="32"/>
      <c r="F453" s="17"/>
      <c r="G453" s="17"/>
      <c r="H453" s="72"/>
      <c r="I453" s="72"/>
      <c r="J453" s="32"/>
      <c r="K453" s="73"/>
    </row>
    <row r="454" s="71" customFormat="1" spans="1:11">
      <c r="A454" s="17"/>
      <c r="B454" s="17"/>
      <c r="C454" s="32"/>
      <c r="D454" s="32"/>
      <c r="E454" s="32"/>
      <c r="F454" s="17"/>
      <c r="G454" s="17"/>
      <c r="H454" s="72"/>
      <c r="I454" s="72"/>
      <c r="J454" s="32"/>
      <c r="K454" s="73"/>
    </row>
    <row r="455" s="71" customFormat="1" spans="1:11">
      <c r="A455" s="17"/>
      <c r="B455" s="17"/>
      <c r="C455" s="32"/>
      <c r="D455" s="32"/>
      <c r="E455" s="32"/>
      <c r="F455" s="17"/>
      <c r="G455" s="17"/>
      <c r="H455" s="72"/>
      <c r="I455" s="72"/>
      <c r="J455" s="32"/>
      <c r="K455" s="73"/>
    </row>
    <row r="456" s="71" customFormat="1" spans="1:11">
      <c r="A456" s="17"/>
      <c r="B456" s="17"/>
      <c r="C456" s="32"/>
      <c r="D456" s="32"/>
      <c r="E456" s="32"/>
      <c r="F456" s="17"/>
      <c r="G456" s="17"/>
      <c r="H456" s="72"/>
      <c r="I456" s="72"/>
      <c r="J456" s="32"/>
      <c r="K456" s="73"/>
    </row>
    <row r="457" s="71" customFormat="1" spans="1:11">
      <c r="A457" s="17"/>
      <c r="B457" s="17"/>
      <c r="C457" s="32"/>
      <c r="D457" s="32"/>
      <c r="E457" s="32"/>
      <c r="F457" s="17"/>
      <c r="G457" s="17"/>
      <c r="H457" s="72"/>
      <c r="I457" s="72"/>
      <c r="J457" s="32"/>
      <c r="K457" s="73"/>
    </row>
    <row r="458" s="71" customFormat="1" spans="1:11">
      <c r="A458" s="17"/>
      <c r="B458" s="17"/>
      <c r="C458" s="32"/>
      <c r="D458" s="32"/>
      <c r="E458" s="32"/>
      <c r="F458" s="17"/>
      <c r="G458" s="17"/>
      <c r="H458" s="72"/>
      <c r="I458" s="72"/>
      <c r="J458" s="32"/>
      <c r="K458" s="73"/>
    </row>
    <row r="459" s="71" customFormat="1" spans="1:11">
      <c r="A459" s="17"/>
      <c r="B459" s="17"/>
      <c r="C459" s="32"/>
      <c r="D459" s="32"/>
      <c r="E459" s="32"/>
      <c r="F459" s="17"/>
      <c r="G459" s="17"/>
      <c r="H459" s="72"/>
      <c r="I459" s="72"/>
      <c r="J459" s="32"/>
      <c r="K459" s="73"/>
    </row>
    <row r="460" s="71" customFormat="1" spans="1:11">
      <c r="A460" s="17"/>
      <c r="B460" s="17"/>
      <c r="C460" s="32"/>
      <c r="D460" s="32"/>
      <c r="E460" s="32"/>
      <c r="F460" s="17"/>
      <c r="G460" s="17"/>
      <c r="H460" s="72"/>
      <c r="I460" s="72"/>
      <c r="J460" s="32"/>
      <c r="K460" s="73"/>
    </row>
    <row r="461" s="71" customFormat="1" spans="1:11">
      <c r="A461" s="17"/>
      <c r="B461" s="17"/>
      <c r="C461" s="32"/>
      <c r="D461" s="32"/>
      <c r="E461" s="32"/>
      <c r="F461" s="17"/>
      <c r="G461" s="17"/>
      <c r="H461" s="72"/>
      <c r="I461" s="72"/>
      <c r="J461" s="32"/>
      <c r="K461" s="73"/>
    </row>
    <row r="462" s="71" customFormat="1" spans="1:11">
      <c r="A462" s="17"/>
      <c r="B462" s="17"/>
      <c r="C462" s="32"/>
      <c r="D462" s="32"/>
      <c r="E462" s="32"/>
      <c r="F462" s="17"/>
      <c r="G462" s="17"/>
      <c r="H462" s="72"/>
      <c r="I462" s="72"/>
      <c r="J462" s="32"/>
      <c r="K462" s="73"/>
    </row>
    <row r="463" s="71" customFormat="1" spans="1:11">
      <c r="A463" s="17"/>
      <c r="B463" s="17"/>
      <c r="C463" s="32"/>
      <c r="D463" s="32"/>
      <c r="E463" s="32"/>
      <c r="F463" s="17"/>
      <c r="G463" s="17"/>
      <c r="H463" s="72"/>
      <c r="I463" s="72"/>
      <c r="J463" s="32"/>
      <c r="K463" s="73"/>
    </row>
    <row r="464" s="71" customFormat="1" spans="1:11">
      <c r="A464" s="17"/>
      <c r="B464" s="17"/>
      <c r="C464" s="32"/>
      <c r="D464" s="32"/>
      <c r="E464" s="32"/>
      <c r="F464" s="17"/>
      <c r="G464" s="17"/>
      <c r="H464" s="72"/>
      <c r="I464" s="72"/>
      <c r="J464" s="32"/>
      <c r="K464" s="73"/>
    </row>
    <row r="465" s="71" customFormat="1" spans="1:11">
      <c r="A465" s="17"/>
      <c r="B465" s="17"/>
      <c r="C465" s="32"/>
      <c r="D465" s="32"/>
      <c r="E465" s="32"/>
      <c r="F465" s="17"/>
      <c r="G465" s="17"/>
      <c r="H465" s="72"/>
      <c r="I465" s="72"/>
      <c r="J465" s="32"/>
      <c r="K465" s="73"/>
    </row>
    <row r="466" s="71" customFormat="1" spans="1:11">
      <c r="A466" s="17"/>
      <c r="B466" s="17"/>
      <c r="C466" s="32"/>
      <c r="D466" s="32"/>
      <c r="E466" s="32"/>
      <c r="F466" s="17"/>
      <c r="G466" s="17"/>
      <c r="H466" s="72"/>
      <c r="I466" s="72"/>
      <c r="J466" s="32"/>
      <c r="K466" s="73"/>
    </row>
    <row r="467" s="71" customFormat="1" spans="1:11">
      <c r="A467" s="17"/>
      <c r="B467" s="17"/>
      <c r="C467" s="32"/>
      <c r="D467" s="32"/>
      <c r="E467" s="32"/>
      <c r="F467" s="17"/>
      <c r="G467" s="17"/>
      <c r="H467" s="72"/>
      <c r="I467" s="72"/>
      <c r="J467" s="32"/>
      <c r="K467" s="73"/>
    </row>
    <row r="468" s="71" customFormat="1" spans="1:11">
      <c r="A468" s="17"/>
      <c r="B468" s="17"/>
      <c r="C468" s="32"/>
      <c r="D468" s="32"/>
      <c r="E468" s="32"/>
      <c r="F468" s="17"/>
      <c r="G468" s="17"/>
      <c r="H468" s="72"/>
      <c r="I468" s="72"/>
      <c r="J468" s="32"/>
      <c r="K468" s="73"/>
    </row>
    <row r="469" s="71" customFormat="1" spans="1:11">
      <c r="A469" s="17"/>
      <c r="B469" s="17"/>
      <c r="C469" s="32"/>
      <c r="D469" s="32"/>
      <c r="E469" s="32"/>
      <c r="F469" s="17"/>
      <c r="G469" s="17"/>
      <c r="H469" s="72"/>
      <c r="I469" s="72"/>
      <c r="J469" s="32"/>
      <c r="K469" s="73"/>
    </row>
    <row r="470" s="71" customFormat="1" spans="1:11">
      <c r="A470" s="17"/>
      <c r="B470" s="17"/>
      <c r="C470" s="32"/>
      <c r="D470" s="32"/>
      <c r="E470" s="32"/>
      <c r="F470" s="17"/>
      <c r="G470" s="17"/>
      <c r="H470" s="72"/>
      <c r="I470" s="72"/>
      <c r="J470" s="32"/>
      <c r="K470" s="73"/>
    </row>
    <row r="471" s="71" customFormat="1" spans="1:11">
      <c r="A471" s="17"/>
      <c r="B471" s="17"/>
      <c r="C471" s="32"/>
      <c r="D471" s="32"/>
      <c r="E471" s="32"/>
      <c r="F471" s="17"/>
      <c r="G471" s="17"/>
      <c r="H471" s="72"/>
      <c r="I471" s="72"/>
      <c r="J471" s="32"/>
      <c r="K471" s="73"/>
    </row>
    <row r="472" s="71" customFormat="1" spans="1:11">
      <c r="A472" s="17"/>
      <c r="B472" s="17"/>
      <c r="C472" s="32"/>
      <c r="D472" s="32"/>
      <c r="E472" s="32"/>
      <c r="F472" s="17"/>
      <c r="G472" s="17"/>
      <c r="H472" s="72"/>
      <c r="I472" s="72"/>
      <c r="J472" s="32"/>
      <c r="K472" s="73"/>
    </row>
    <row r="473" s="71" customFormat="1" spans="1:11">
      <c r="A473" s="17"/>
      <c r="B473" s="17"/>
      <c r="C473" s="32"/>
      <c r="D473" s="32"/>
      <c r="E473" s="32"/>
      <c r="F473" s="17"/>
      <c r="G473" s="17"/>
      <c r="H473" s="72"/>
      <c r="I473" s="72"/>
      <c r="J473" s="32"/>
      <c r="K473" s="73"/>
    </row>
    <row r="474" s="71" customFormat="1" spans="1:11">
      <c r="A474" s="17"/>
      <c r="B474" s="17"/>
      <c r="C474" s="32"/>
      <c r="D474" s="32"/>
      <c r="E474" s="32"/>
      <c r="F474" s="17"/>
      <c r="G474" s="17"/>
      <c r="H474" s="72"/>
      <c r="I474" s="72"/>
      <c r="J474" s="32"/>
      <c r="K474" s="73"/>
    </row>
    <row r="475" s="71" customFormat="1" spans="1:11">
      <c r="A475" s="17"/>
      <c r="B475" s="17"/>
      <c r="C475" s="32"/>
      <c r="D475" s="32"/>
      <c r="E475" s="32"/>
      <c r="F475" s="17"/>
      <c r="G475" s="17"/>
      <c r="H475" s="72"/>
      <c r="I475" s="72"/>
      <c r="J475" s="32"/>
      <c r="K475" s="73"/>
    </row>
    <row r="476" s="71" customFormat="1" spans="1:11">
      <c r="A476" s="17"/>
      <c r="B476" s="17"/>
      <c r="C476" s="32"/>
      <c r="D476" s="32"/>
      <c r="E476" s="32"/>
      <c r="F476" s="17"/>
      <c r="G476" s="17"/>
      <c r="H476" s="72"/>
      <c r="I476" s="72"/>
      <c r="J476" s="32"/>
      <c r="K476" s="73"/>
    </row>
    <row r="477" s="71" customFormat="1" spans="1:11">
      <c r="A477" s="17"/>
      <c r="B477" s="17"/>
      <c r="C477" s="32"/>
      <c r="D477" s="32"/>
      <c r="E477" s="32"/>
      <c r="F477" s="17"/>
      <c r="G477" s="17"/>
      <c r="H477" s="72"/>
      <c r="I477" s="72"/>
      <c r="J477" s="32"/>
      <c r="K477" s="73"/>
    </row>
    <row r="478" s="71" customFormat="1" spans="1:11">
      <c r="A478" s="17"/>
      <c r="B478" s="17"/>
      <c r="C478" s="32"/>
      <c r="D478" s="32"/>
      <c r="E478" s="32"/>
      <c r="F478" s="17"/>
      <c r="G478" s="17"/>
      <c r="H478" s="72"/>
      <c r="I478" s="72"/>
      <c r="J478" s="32"/>
      <c r="K478" s="73"/>
    </row>
    <row r="479" s="71" customFormat="1" spans="1:11">
      <c r="A479" s="17"/>
      <c r="B479" s="17"/>
      <c r="C479" s="32"/>
      <c r="D479" s="32"/>
      <c r="E479" s="32"/>
      <c r="F479" s="17"/>
      <c r="G479" s="17"/>
      <c r="H479" s="72"/>
      <c r="I479" s="72"/>
      <c r="J479" s="32"/>
      <c r="K479" s="73"/>
    </row>
    <row r="480" s="71" customFormat="1" spans="1:11">
      <c r="A480" s="17"/>
      <c r="B480" s="17"/>
      <c r="C480" s="32"/>
      <c r="D480" s="32"/>
      <c r="E480" s="32"/>
      <c r="F480" s="17"/>
      <c r="G480" s="17"/>
      <c r="H480" s="72"/>
      <c r="I480" s="72"/>
      <c r="J480" s="32"/>
      <c r="K480" s="73"/>
    </row>
    <row r="481" s="71" customFormat="1" spans="1:11">
      <c r="A481" s="17"/>
      <c r="B481" s="17"/>
      <c r="C481" s="32"/>
      <c r="D481" s="32"/>
      <c r="E481" s="32"/>
      <c r="F481" s="17"/>
      <c r="G481" s="17"/>
      <c r="H481" s="72"/>
      <c r="I481" s="72"/>
      <c r="J481" s="32"/>
      <c r="K481" s="73"/>
    </row>
    <row r="482" s="71" customFormat="1" spans="1:11">
      <c r="A482" s="17"/>
      <c r="B482" s="17"/>
      <c r="C482" s="32"/>
      <c r="D482" s="32"/>
      <c r="E482" s="32"/>
      <c r="F482" s="17"/>
      <c r="G482" s="17"/>
      <c r="H482" s="72"/>
      <c r="I482" s="72"/>
      <c r="J482" s="32"/>
      <c r="K482" s="73"/>
    </row>
    <row r="483" s="71" customFormat="1" spans="1:11">
      <c r="A483" s="17"/>
      <c r="B483" s="17"/>
      <c r="C483" s="32"/>
      <c r="D483" s="32"/>
      <c r="E483" s="32"/>
      <c r="F483" s="17"/>
      <c r="G483" s="17"/>
      <c r="H483" s="72"/>
      <c r="I483" s="72"/>
      <c r="J483" s="32"/>
      <c r="K483" s="73"/>
    </row>
    <row r="484" s="71" customFormat="1" spans="1:11">
      <c r="A484" s="17"/>
      <c r="B484" s="17"/>
      <c r="C484" s="32"/>
      <c r="D484" s="32"/>
      <c r="E484" s="32"/>
      <c r="F484" s="17"/>
      <c r="G484" s="17"/>
      <c r="H484" s="72"/>
      <c r="I484" s="72"/>
      <c r="J484" s="32"/>
      <c r="K484" s="73"/>
    </row>
    <row r="485" s="71" customFormat="1" spans="1:11">
      <c r="A485" s="17"/>
      <c r="B485" s="17"/>
      <c r="C485" s="32"/>
      <c r="D485" s="32"/>
      <c r="E485" s="32"/>
      <c r="F485" s="17"/>
      <c r="G485" s="17"/>
      <c r="H485" s="72"/>
      <c r="I485" s="72"/>
      <c r="J485" s="32"/>
      <c r="K485" s="73"/>
    </row>
    <row r="486" s="71" customFormat="1" spans="1:11">
      <c r="A486" s="17"/>
      <c r="B486" s="17"/>
      <c r="C486" s="32"/>
      <c r="D486" s="32"/>
      <c r="E486" s="32"/>
      <c r="F486" s="17"/>
      <c r="G486" s="17"/>
      <c r="H486" s="72"/>
      <c r="I486" s="72"/>
      <c r="J486" s="32"/>
      <c r="K486" s="73"/>
    </row>
    <row r="487" s="71" customFormat="1" spans="1:11">
      <c r="A487" s="17"/>
      <c r="B487" s="17"/>
      <c r="C487" s="32"/>
      <c r="D487" s="32"/>
      <c r="E487" s="32"/>
      <c r="F487" s="17"/>
      <c r="G487" s="17"/>
      <c r="H487" s="72"/>
      <c r="I487" s="72"/>
      <c r="J487" s="32"/>
      <c r="K487" s="73"/>
    </row>
    <row r="488" s="71" customFormat="1" spans="1:11">
      <c r="A488" s="17"/>
      <c r="B488" s="17"/>
      <c r="C488" s="32"/>
      <c r="D488" s="32"/>
      <c r="E488" s="32"/>
      <c r="F488" s="17"/>
      <c r="G488" s="17"/>
      <c r="H488" s="72"/>
      <c r="I488" s="72"/>
      <c r="J488" s="32"/>
      <c r="K488" s="73"/>
    </row>
    <row r="489" s="71" customFormat="1" spans="1:11">
      <c r="A489" s="17"/>
      <c r="B489" s="17"/>
      <c r="C489" s="32"/>
      <c r="D489" s="32"/>
      <c r="E489" s="32"/>
      <c r="F489" s="17"/>
      <c r="G489" s="17"/>
      <c r="H489" s="72"/>
      <c r="I489" s="72"/>
      <c r="J489" s="32"/>
      <c r="K489" s="73"/>
    </row>
    <row r="490" s="71" customFormat="1" spans="1:11">
      <c r="A490" s="17"/>
      <c r="B490" s="17"/>
      <c r="C490" s="32"/>
      <c r="D490" s="32"/>
      <c r="E490" s="32"/>
      <c r="F490" s="17"/>
      <c r="G490" s="17"/>
      <c r="H490" s="72"/>
      <c r="I490" s="72"/>
      <c r="J490" s="32"/>
      <c r="K490" s="73"/>
    </row>
    <row r="491" s="71" customFormat="1" spans="1:11">
      <c r="A491" s="17"/>
      <c r="B491" s="17"/>
      <c r="C491" s="32"/>
      <c r="D491" s="32"/>
      <c r="E491" s="32"/>
      <c r="F491" s="17"/>
      <c r="G491" s="17"/>
      <c r="H491" s="72"/>
      <c r="I491" s="72"/>
      <c r="J491" s="32"/>
      <c r="K491" s="73"/>
    </row>
    <row r="492" s="71" customFormat="1" spans="1:11">
      <c r="A492" s="17"/>
      <c r="B492" s="17"/>
      <c r="C492" s="32"/>
      <c r="D492" s="32"/>
      <c r="E492" s="32"/>
      <c r="F492" s="17"/>
      <c r="G492" s="17"/>
      <c r="H492" s="72"/>
      <c r="I492" s="72"/>
      <c r="J492" s="32"/>
      <c r="K492" s="73"/>
    </row>
    <row r="493" s="71" customFormat="1" spans="1:11">
      <c r="A493" s="17"/>
      <c r="B493" s="17"/>
      <c r="C493" s="32"/>
      <c r="D493" s="32"/>
      <c r="E493" s="32"/>
      <c r="F493" s="17"/>
      <c r="G493" s="17"/>
      <c r="H493" s="72"/>
      <c r="I493" s="72"/>
      <c r="J493" s="32"/>
      <c r="K493" s="73"/>
    </row>
    <row r="494" s="71" customFormat="1" spans="1:11">
      <c r="A494" s="17"/>
      <c r="B494" s="17"/>
      <c r="C494" s="32"/>
      <c r="D494" s="32"/>
      <c r="E494" s="32"/>
      <c r="F494" s="17"/>
      <c r="G494" s="17"/>
      <c r="H494" s="72"/>
      <c r="I494" s="72"/>
      <c r="J494" s="32"/>
      <c r="K494" s="73"/>
    </row>
    <row r="495" s="71" customFormat="1" spans="1:11">
      <c r="A495" s="17"/>
      <c r="B495" s="17"/>
      <c r="C495" s="32"/>
      <c r="D495" s="32"/>
      <c r="E495" s="32"/>
      <c r="F495" s="17"/>
      <c r="G495" s="17"/>
      <c r="H495" s="72"/>
      <c r="I495" s="72"/>
      <c r="J495" s="32"/>
      <c r="K495" s="73"/>
    </row>
    <row r="496" s="71" customFormat="1" spans="1:11">
      <c r="A496" s="17"/>
      <c r="B496" s="17"/>
      <c r="C496" s="32"/>
      <c r="D496" s="32"/>
      <c r="E496" s="32"/>
      <c r="F496" s="17"/>
      <c r="G496" s="17"/>
      <c r="H496" s="72"/>
      <c r="I496" s="72"/>
      <c r="J496" s="32"/>
      <c r="K496" s="73"/>
    </row>
    <row r="497" s="71" customFormat="1" spans="1:11">
      <c r="A497" s="17"/>
      <c r="B497" s="17"/>
      <c r="C497" s="32"/>
      <c r="D497" s="32"/>
      <c r="E497" s="32"/>
      <c r="F497" s="17"/>
      <c r="G497" s="17"/>
      <c r="H497" s="72"/>
      <c r="I497" s="72"/>
      <c r="J497" s="32"/>
      <c r="K497" s="73"/>
    </row>
    <row r="498" s="71" customFormat="1" spans="1:11">
      <c r="A498" s="17"/>
      <c r="B498" s="17"/>
      <c r="C498" s="32"/>
      <c r="D498" s="32"/>
      <c r="E498" s="32"/>
      <c r="F498" s="17"/>
      <c r="G498" s="17"/>
      <c r="H498" s="72"/>
      <c r="I498" s="72"/>
      <c r="J498" s="32"/>
      <c r="K498" s="73"/>
    </row>
    <row r="499" s="71" customFormat="1" spans="1:11">
      <c r="A499" s="17"/>
      <c r="B499" s="17"/>
      <c r="C499" s="32"/>
      <c r="D499" s="32"/>
      <c r="E499" s="32"/>
      <c r="F499" s="17"/>
      <c r="G499" s="17"/>
      <c r="H499" s="72"/>
      <c r="I499" s="72"/>
      <c r="J499" s="32"/>
      <c r="K499" s="73"/>
    </row>
    <row r="500" s="71" customFormat="1" spans="1:11">
      <c r="A500" s="17"/>
      <c r="B500" s="17"/>
      <c r="C500" s="32"/>
      <c r="D500" s="32"/>
      <c r="E500" s="32"/>
      <c r="F500" s="17"/>
      <c r="G500" s="17"/>
      <c r="H500" s="72"/>
      <c r="I500" s="72"/>
      <c r="J500" s="32"/>
      <c r="K500" s="73"/>
    </row>
    <row r="501" s="71" customFormat="1" spans="1:11">
      <c r="A501" s="17"/>
      <c r="B501" s="17"/>
      <c r="C501" s="32"/>
      <c r="D501" s="32"/>
      <c r="E501" s="32"/>
      <c r="F501" s="17"/>
      <c r="G501" s="17"/>
      <c r="H501" s="72"/>
      <c r="I501" s="72"/>
      <c r="J501" s="32"/>
      <c r="K501" s="73"/>
    </row>
    <row r="502" s="71" customFormat="1" spans="1:11">
      <c r="A502" s="17"/>
      <c r="B502" s="17"/>
      <c r="C502" s="32"/>
      <c r="D502" s="32"/>
      <c r="E502" s="32"/>
      <c r="F502" s="17"/>
      <c r="G502" s="17"/>
      <c r="H502" s="72"/>
      <c r="I502" s="72"/>
      <c r="J502" s="32"/>
      <c r="K502" s="73"/>
    </row>
    <row r="503" s="71" customFormat="1" spans="1:11">
      <c r="A503" s="17"/>
      <c r="B503" s="17"/>
      <c r="C503" s="32"/>
      <c r="D503" s="32"/>
      <c r="E503" s="32"/>
      <c r="F503" s="17"/>
      <c r="G503" s="17"/>
      <c r="H503" s="72"/>
      <c r="I503" s="72"/>
      <c r="J503" s="32"/>
      <c r="K503" s="73"/>
    </row>
    <row r="504" s="71" customFormat="1" spans="1:11">
      <c r="A504" s="17"/>
      <c r="B504" s="17"/>
      <c r="C504" s="32"/>
      <c r="D504" s="32"/>
      <c r="E504" s="32"/>
      <c r="F504" s="17"/>
      <c r="G504" s="17"/>
      <c r="H504" s="72"/>
      <c r="I504" s="72"/>
      <c r="J504" s="32"/>
      <c r="K504" s="73"/>
    </row>
    <row r="505" s="71" customFormat="1" spans="1:11">
      <c r="A505" s="17"/>
      <c r="B505" s="17"/>
      <c r="C505" s="32"/>
      <c r="D505" s="32"/>
      <c r="E505" s="32"/>
      <c r="F505" s="17"/>
      <c r="G505" s="17"/>
      <c r="H505" s="72"/>
      <c r="I505" s="72"/>
      <c r="J505" s="32"/>
      <c r="K505" s="73"/>
    </row>
    <row r="506" s="71" customFormat="1" spans="1:11">
      <c r="A506" s="17"/>
      <c r="B506" s="17"/>
      <c r="C506" s="32"/>
      <c r="D506" s="32"/>
      <c r="E506" s="32"/>
      <c r="F506" s="17"/>
      <c r="G506" s="17"/>
      <c r="H506" s="72"/>
      <c r="I506" s="72"/>
      <c r="J506" s="32"/>
      <c r="K506" s="73"/>
    </row>
    <row r="507" s="71" customFormat="1" spans="1:11">
      <c r="A507" s="17"/>
      <c r="B507" s="17"/>
      <c r="C507" s="32"/>
      <c r="D507" s="32"/>
      <c r="E507" s="32"/>
      <c r="F507" s="17"/>
      <c r="G507" s="17"/>
      <c r="H507" s="72"/>
      <c r="I507" s="72"/>
      <c r="J507" s="32"/>
      <c r="K507" s="73"/>
    </row>
    <row r="508" s="71" customFormat="1" spans="1:11">
      <c r="A508" s="17"/>
      <c r="B508" s="17"/>
      <c r="C508" s="32"/>
      <c r="D508" s="32"/>
      <c r="E508" s="32"/>
      <c r="F508" s="17"/>
      <c r="G508" s="17"/>
      <c r="H508" s="72"/>
      <c r="I508" s="72"/>
      <c r="J508" s="32"/>
      <c r="K508" s="73"/>
    </row>
    <row r="509" s="71" customFormat="1" spans="1:11">
      <c r="A509" s="17"/>
      <c r="B509" s="17"/>
      <c r="C509" s="32"/>
      <c r="D509" s="32"/>
      <c r="E509" s="32"/>
      <c r="F509" s="17"/>
      <c r="G509" s="17"/>
      <c r="H509" s="72"/>
      <c r="I509" s="72"/>
      <c r="J509" s="32"/>
      <c r="K509" s="73"/>
    </row>
    <row r="510" s="71" customFormat="1" spans="1:11">
      <c r="A510" s="17"/>
      <c r="B510" s="17"/>
      <c r="C510" s="32"/>
      <c r="D510" s="32"/>
      <c r="E510" s="32"/>
      <c r="F510" s="17"/>
      <c r="G510" s="17"/>
      <c r="H510" s="72"/>
      <c r="I510" s="72"/>
      <c r="J510" s="32"/>
      <c r="K510" s="73"/>
    </row>
    <row r="511" s="71" customFormat="1" spans="1:11">
      <c r="A511" s="17"/>
      <c r="B511" s="17"/>
      <c r="C511" s="32"/>
      <c r="D511" s="32"/>
      <c r="E511" s="32"/>
      <c r="F511" s="17"/>
      <c r="G511" s="17"/>
      <c r="H511" s="72"/>
      <c r="I511" s="72"/>
      <c r="J511" s="32"/>
      <c r="K511" s="73"/>
    </row>
    <row r="512" s="71" customFormat="1" spans="1:11">
      <c r="A512" s="17"/>
      <c r="B512" s="17"/>
      <c r="C512" s="32"/>
      <c r="D512" s="32"/>
      <c r="E512" s="32"/>
      <c r="F512" s="17"/>
      <c r="G512" s="17"/>
      <c r="H512" s="72"/>
      <c r="I512" s="72"/>
      <c r="J512" s="32"/>
      <c r="K512" s="73"/>
    </row>
    <row r="513" s="71" customFormat="1" spans="1:11">
      <c r="A513" s="17"/>
      <c r="B513" s="17"/>
      <c r="C513" s="32"/>
      <c r="D513" s="32"/>
      <c r="E513" s="32"/>
      <c r="F513" s="17"/>
      <c r="G513" s="17"/>
      <c r="H513" s="72"/>
      <c r="I513" s="72"/>
      <c r="J513" s="32"/>
      <c r="K513" s="73"/>
    </row>
    <row r="514" s="71" customFormat="1" spans="1:11">
      <c r="A514" s="17"/>
      <c r="B514" s="17"/>
      <c r="C514" s="32"/>
      <c r="D514" s="32"/>
      <c r="E514" s="32"/>
      <c r="F514" s="17"/>
      <c r="G514" s="17"/>
      <c r="H514" s="72"/>
      <c r="I514" s="72"/>
      <c r="J514" s="32"/>
      <c r="K514" s="73"/>
    </row>
    <row r="515" s="71" customFormat="1" spans="1:11">
      <c r="A515" s="17"/>
      <c r="B515" s="17"/>
      <c r="C515" s="32"/>
      <c r="D515" s="32"/>
      <c r="E515" s="32"/>
      <c r="F515" s="17"/>
      <c r="G515" s="17"/>
      <c r="H515" s="72"/>
      <c r="I515" s="72"/>
      <c r="J515" s="32"/>
      <c r="K515" s="73"/>
    </row>
    <row r="516" s="71" customFormat="1" spans="1:11">
      <c r="A516" s="17"/>
      <c r="B516" s="17"/>
      <c r="C516" s="32"/>
      <c r="D516" s="32"/>
      <c r="E516" s="32"/>
      <c r="F516" s="17"/>
      <c r="G516" s="17"/>
      <c r="H516" s="72"/>
      <c r="I516" s="72"/>
      <c r="J516" s="32"/>
      <c r="K516" s="73"/>
    </row>
    <row r="517" s="71" customFormat="1" spans="1:11">
      <c r="A517" s="17"/>
      <c r="B517" s="17"/>
      <c r="C517" s="32"/>
      <c r="D517" s="32"/>
      <c r="E517" s="32"/>
      <c r="F517" s="17"/>
      <c r="G517" s="17"/>
      <c r="H517" s="72"/>
      <c r="I517" s="72"/>
      <c r="J517" s="32"/>
      <c r="K517" s="73"/>
    </row>
    <row r="518" s="71" customFormat="1" spans="1:11">
      <c r="A518" s="17"/>
      <c r="B518" s="17"/>
      <c r="C518" s="32"/>
      <c r="D518" s="32"/>
      <c r="E518" s="32"/>
      <c r="F518" s="17"/>
      <c r="G518" s="17"/>
      <c r="H518" s="72"/>
      <c r="I518" s="72"/>
      <c r="J518" s="32"/>
      <c r="K518" s="73"/>
    </row>
    <row r="519" s="71" customFormat="1" spans="1:11">
      <c r="A519" s="17"/>
      <c r="B519" s="17"/>
      <c r="C519" s="32"/>
      <c r="D519" s="32"/>
      <c r="E519" s="32"/>
      <c r="F519" s="17"/>
      <c r="G519" s="17"/>
      <c r="H519" s="72"/>
      <c r="I519" s="72"/>
      <c r="J519" s="32"/>
      <c r="K519" s="73"/>
    </row>
    <row r="520" s="71" customFormat="1" spans="1:11">
      <c r="A520" s="17"/>
      <c r="B520" s="17"/>
      <c r="C520" s="32"/>
      <c r="D520" s="32"/>
      <c r="E520" s="32"/>
      <c r="F520" s="17"/>
      <c r="G520" s="17"/>
      <c r="H520" s="72"/>
      <c r="I520" s="72"/>
      <c r="J520" s="32"/>
      <c r="K520" s="73"/>
    </row>
    <row r="521" s="71" customFormat="1" spans="1:11">
      <c r="A521" s="17"/>
      <c r="B521" s="17"/>
      <c r="C521" s="32"/>
      <c r="D521" s="32"/>
      <c r="E521" s="32"/>
      <c r="F521" s="17"/>
      <c r="G521" s="17"/>
      <c r="H521" s="72"/>
      <c r="I521" s="72"/>
      <c r="J521" s="32"/>
      <c r="K521" s="73"/>
    </row>
    <row r="522" s="71" customFormat="1" spans="1:11">
      <c r="A522" s="17"/>
      <c r="B522" s="17"/>
      <c r="C522" s="32"/>
      <c r="D522" s="32"/>
      <c r="E522" s="32"/>
      <c r="F522" s="17"/>
      <c r="G522" s="17"/>
      <c r="H522" s="72"/>
      <c r="I522" s="72"/>
      <c r="J522" s="32"/>
      <c r="K522" s="73"/>
    </row>
    <row r="523" s="71" customFormat="1" spans="1:11">
      <c r="A523" s="17"/>
      <c r="B523" s="17"/>
      <c r="C523" s="32"/>
      <c r="D523" s="32"/>
      <c r="E523" s="32"/>
      <c r="F523" s="17"/>
      <c r="G523" s="17"/>
      <c r="H523" s="72"/>
      <c r="I523" s="72"/>
      <c r="J523" s="32"/>
      <c r="K523" s="73"/>
    </row>
    <row r="524" s="71" customFormat="1" spans="1:11">
      <c r="A524" s="17"/>
      <c r="B524" s="17"/>
      <c r="C524" s="32"/>
      <c r="D524" s="32"/>
      <c r="E524" s="32"/>
      <c r="F524" s="17"/>
      <c r="G524" s="17"/>
      <c r="H524" s="72"/>
      <c r="I524" s="72"/>
      <c r="J524" s="32"/>
      <c r="K524" s="73"/>
    </row>
    <row r="525" s="71" customFormat="1" spans="1:11">
      <c r="A525" s="17"/>
      <c r="B525" s="17"/>
      <c r="C525" s="32"/>
      <c r="D525" s="32"/>
      <c r="E525" s="32"/>
      <c r="F525" s="17"/>
      <c r="G525" s="17"/>
      <c r="H525" s="72"/>
      <c r="I525" s="72"/>
      <c r="J525" s="32"/>
      <c r="K525" s="73"/>
    </row>
    <row r="526" s="71" customFormat="1" spans="1:11">
      <c r="A526" s="17"/>
      <c r="B526" s="17"/>
      <c r="C526" s="32"/>
      <c r="D526" s="32"/>
      <c r="E526" s="32"/>
      <c r="F526" s="17"/>
      <c r="G526" s="17"/>
      <c r="H526" s="72"/>
      <c r="I526" s="72"/>
      <c r="J526" s="32"/>
      <c r="K526" s="73"/>
    </row>
    <row r="527" s="71" customFormat="1" spans="1:11">
      <c r="A527" s="17"/>
      <c r="B527" s="17"/>
      <c r="C527" s="32"/>
      <c r="D527" s="32"/>
      <c r="E527" s="32"/>
      <c r="F527" s="17"/>
      <c r="G527" s="17"/>
      <c r="H527" s="72"/>
      <c r="I527" s="72"/>
      <c r="J527" s="32"/>
      <c r="K527" s="73"/>
    </row>
    <row r="528" s="71" customFormat="1" spans="1:11">
      <c r="A528" s="17"/>
      <c r="B528" s="17"/>
      <c r="C528" s="32"/>
      <c r="D528" s="32"/>
      <c r="E528" s="32"/>
      <c r="F528" s="17"/>
      <c r="G528" s="17"/>
      <c r="H528" s="72"/>
      <c r="I528" s="72"/>
      <c r="J528" s="32"/>
      <c r="K528" s="73"/>
    </row>
    <row r="529" s="71" customFormat="1" spans="1:11">
      <c r="A529" s="17"/>
      <c r="B529" s="17"/>
      <c r="C529" s="32"/>
      <c r="D529" s="32"/>
      <c r="E529" s="32"/>
      <c r="F529" s="17"/>
      <c r="G529" s="17"/>
      <c r="H529" s="72"/>
      <c r="I529" s="72"/>
      <c r="J529" s="32"/>
      <c r="K529" s="73"/>
    </row>
    <row r="530" s="71" customFormat="1" spans="1:11">
      <c r="A530" s="17"/>
      <c r="B530" s="17"/>
      <c r="C530" s="32"/>
      <c r="D530" s="32"/>
      <c r="E530" s="32"/>
      <c r="F530" s="17"/>
      <c r="G530" s="17"/>
      <c r="H530" s="72"/>
      <c r="I530" s="72"/>
      <c r="J530" s="32"/>
      <c r="K530" s="73"/>
    </row>
    <row r="531" s="71" customFormat="1" spans="1:11">
      <c r="A531" s="17"/>
      <c r="B531" s="17"/>
      <c r="C531" s="32"/>
      <c r="D531" s="32"/>
      <c r="E531" s="32"/>
      <c r="F531" s="17"/>
      <c r="G531" s="17"/>
      <c r="H531" s="72"/>
      <c r="I531" s="72"/>
      <c r="J531" s="32"/>
      <c r="K531" s="73"/>
    </row>
    <row r="532" s="71" customFormat="1" spans="1:11">
      <c r="A532" s="17"/>
      <c r="B532" s="17"/>
      <c r="C532" s="32"/>
      <c r="D532" s="32"/>
      <c r="E532" s="32"/>
      <c r="F532" s="17"/>
      <c r="G532" s="17"/>
      <c r="H532" s="72"/>
      <c r="I532" s="72"/>
      <c r="J532" s="32"/>
      <c r="K532" s="73"/>
    </row>
    <row r="533" s="71" customFormat="1" spans="1:11">
      <c r="A533" s="17"/>
      <c r="B533" s="17"/>
      <c r="C533" s="32"/>
      <c r="D533" s="32"/>
      <c r="E533" s="32"/>
      <c r="F533" s="17"/>
      <c r="G533" s="17"/>
      <c r="H533" s="72"/>
      <c r="I533" s="72"/>
      <c r="J533" s="32"/>
      <c r="K533" s="73"/>
    </row>
    <row r="534" s="71" customFormat="1" spans="1:11">
      <c r="A534" s="17"/>
      <c r="B534" s="17"/>
      <c r="C534" s="32"/>
      <c r="D534" s="32"/>
      <c r="E534" s="32"/>
      <c r="F534" s="17"/>
      <c r="G534" s="17"/>
      <c r="H534" s="72"/>
      <c r="I534" s="72"/>
      <c r="J534" s="32"/>
      <c r="K534" s="73"/>
    </row>
    <row r="535" s="71" customFormat="1" spans="1:11">
      <c r="A535" s="17"/>
      <c r="B535" s="17"/>
      <c r="C535" s="32"/>
      <c r="D535" s="32"/>
      <c r="E535" s="32"/>
      <c r="F535" s="17"/>
      <c r="G535" s="17"/>
      <c r="H535" s="72"/>
      <c r="I535" s="72"/>
      <c r="J535" s="32"/>
      <c r="K535" s="73"/>
    </row>
    <row r="536" s="71" customFormat="1" spans="1:11">
      <c r="A536" s="17"/>
      <c r="B536" s="17"/>
      <c r="C536" s="32"/>
      <c r="D536" s="32"/>
      <c r="E536" s="32"/>
      <c r="F536" s="17"/>
      <c r="G536" s="17"/>
      <c r="H536" s="72"/>
      <c r="I536" s="72"/>
      <c r="J536" s="32"/>
      <c r="K536" s="73"/>
    </row>
    <row r="537" s="71" customFormat="1" spans="1:11">
      <c r="A537" s="17"/>
      <c r="B537" s="17"/>
      <c r="C537" s="32"/>
      <c r="D537" s="32"/>
      <c r="E537" s="32"/>
      <c r="F537" s="17"/>
      <c r="G537" s="17"/>
      <c r="H537" s="72"/>
      <c r="I537" s="72"/>
      <c r="J537" s="32"/>
      <c r="K537" s="73"/>
    </row>
    <row r="538" s="71" customFormat="1" spans="1:11">
      <c r="A538" s="17"/>
      <c r="B538" s="17"/>
      <c r="C538" s="32"/>
      <c r="D538" s="32"/>
      <c r="E538" s="32"/>
      <c r="F538" s="17"/>
      <c r="G538" s="17"/>
      <c r="H538" s="72"/>
      <c r="I538" s="72"/>
      <c r="J538" s="32"/>
      <c r="K538" s="73"/>
    </row>
    <row r="539" s="71" customFormat="1" spans="1:11">
      <c r="A539" s="17"/>
      <c r="B539" s="17"/>
      <c r="C539" s="32"/>
      <c r="D539" s="32"/>
      <c r="E539" s="32"/>
      <c r="F539" s="17"/>
      <c r="G539" s="17"/>
      <c r="H539" s="72"/>
      <c r="I539" s="72"/>
      <c r="J539" s="32"/>
      <c r="K539" s="73"/>
    </row>
    <row r="540" s="71" customFormat="1" spans="1:11">
      <c r="A540" s="17"/>
      <c r="B540" s="17"/>
      <c r="C540" s="32"/>
      <c r="D540" s="32"/>
      <c r="E540" s="32"/>
      <c r="F540" s="17"/>
      <c r="G540" s="17"/>
      <c r="H540" s="72"/>
      <c r="I540" s="72"/>
      <c r="J540" s="32"/>
      <c r="K540" s="73"/>
    </row>
    <row r="541" s="71" customFormat="1" spans="1:11">
      <c r="A541" s="17"/>
      <c r="B541" s="17"/>
      <c r="C541" s="32"/>
      <c r="D541" s="32"/>
      <c r="E541" s="32"/>
      <c r="F541" s="17"/>
      <c r="G541" s="17"/>
      <c r="H541" s="72"/>
      <c r="I541" s="72"/>
      <c r="J541" s="32"/>
      <c r="K541" s="73"/>
    </row>
    <row r="542" s="71" customFormat="1" spans="1:11">
      <c r="A542" s="17"/>
      <c r="B542" s="17"/>
      <c r="C542" s="32"/>
      <c r="D542" s="32"/>
      <c r="E542" s="32"/>
      <c r="F542" s="17"/>
      <c r="G542" s="17"/>
      <c r="H542" s="72"/>
      <c r="I542" s="72"/>
      <c r="J542" s="32"/>
      <c r="K542" s="73"/>
    </row>
    <row r="543" s="71" customFormat="1" spans="1:11">
      <c r="A543" s="17"/>
      <c r="B543" s="17"/>
      <c r="C543" s="32"/>
      <c r="D543" s="32"/>
      <c r="E543" s="32"/>
      <c r="F543" s="17"/>
      <c r="G543" s="17"/>
      <c r="H543" s="72"/>
      <c r="I543" s="72"/>
      <c r="J543" s="32"/>
      <c r="K543" s="73"/>
    </row>
    <row r="544" s="71" customFormat="1" spans="1:11">
      <c r="A544" s="17"/>
      <c r="B544" s="17"/>
      <c r="C544" s="32"/>
      <c r="D544" s="32"/>
      <c r="E544" s="32"/>
      <c r="F544" s="17"/>
      <c r="G544" s="17"/>
      <c r="H544" s="72"/>
      <c r="I544" s="72"/>
      <c r="J544" s="32"/>
      <c r="K544" s="73"/>
    </row>
    <row r="545" s="71" customFormat="1" spans="1:11">
      <c r="A545" s="17"/>
      <c r="B545" s="17"/>
      <c r="C545" s="32"/>
      <c r="D545" s="32"/>
      <c r="E545" s="32"/>
      <c r="F545" s="17"/>
      <c r="G545" s="17"/>
      <c r="H545" s="72"/>
      <c r="I545" s="72"/>
      <c r="J545" s="32"/>
      <c r="K545" s="73"/>
    </row>
    <row r="546" s="71" customFormat="1" spans="1:11">
      <c r="A546" s="17"/>
      <c r="B546" s="17"/>
      <c r="C546" s="32"/>
      <c r="D546" s="32"/>
      <c r="E546" s="32"/>
      <c r="F546" s="17"/>
      <c r="G546" s="17"/>
      <c r="H546" s="72"/>
      <c r="I546" s="72"/>
      <c r="J546" s="32"/>
      <c r="K546" s="73"/>
    </row>
    <row r="547" s="71" customFormat="1" spans="1:11">
      <c r="A547" s="17"/>
      <c r="B547" s="17"/>
      <c r="C547" s="32"/>
      <c r="D547" s="32"/>
      <c r="E547" s="32"/>
      <c r="F547" s="17"/>
      <c r="G547" s="17"/>
      <c r="H547" s="72"/>
      <c r="I547" s="72"/>
      <c r="J547" s="32"/>
      <c r="K547" s="73"/>
    </row>
    <row r="548" s="71" customFormat="1" spans="1:11">
      <c r="A548" s="17"/>
      <c r="B548" s="17"/>
      <c r="C548" s="32"/>
      <c r="D548" s="32"/>
      <c r="E548" s="32"/>
      <c r="F548" s="17"/>
      <c r="G548" s="17"/>
      <c r="H548" s="72"/>
      <c r="I548" s="72"/>
      <c r="J548" s="32"/>
      <c r="K548" s="73"/>
    </row>
    <row r="549" s="71" customFormat="1" spans="1:11">
      <c r="A549" s="17"/>
      <c r="B549" s="17"/>
      <c r="C549" s="32"/>
      <c r="D549" s="32"/>
      <c r="E549" s="32"/>
      <c r="F549" s="17"/>
      <c r="G549" s="17"/>
      <c r="H549" s="72"/>
      <c r="I549" s="72"/>
      <c r="J549" s="32"/>
      <c r="K549" s="73"/>
    </row>
    <row r="550" s="71" customFormat="1" spans="1:11">
      <c r="A550" s="17"/>
      <c r="B550" s="17"/>
      <c r="C550" s="32"/>
      <c r="D550" s="32"/>
      <c r="E550" s="32"/>
      <c r="F550" s="17"/>
      <c r="G550" s="17"/>
      <c r="H550" s="72"/>
      <c r="I550" s="72"/>
      <c r="J550" s="32"/>
      <c r="K550" s="73"/>
    </row>
    <row r="551" s="71" customFormat="1" spans="1:11">
      <c r="A551" s="17"/>
      <c r="B551" s="17"/>
      <c r="C551" s="32"/>
      <c r="D551" s="32"/>
      <c r="E551" s="32"/>
      <c r="F551" s="17"/>
      <c r="G551" s="17"/>
      <c r="H551" s="72"/>
      <c r="I551" s="72"/>
      <c r="J551" s="32"/>
      <c r="K551" s="73"/>
    </row>
    <row r="552" s="71" customFormat="1" spans="1:11">
      <c r="A552" s="17"/>
      <c r="B552" s="17"/>
      <c r="C552" s="32"/>
      <c r="D552" s="32"/>
      <c r="E552" s="32"/>
      <c r="F552" s="17"/>
      <c r="G552" s="17"/>
      <c r="H552" s="72"/>
      <c r="I552" s="72"/>
      <c r="J552" s="32"/>
      <c r="K552" s="73"/>
    </row>
    <row r="553" s="71" customFormat="1" spans="1:11">
      <c r="A553" s="17"/>
      <c r="B553" s="17"/>
      <c r="C553" s="32"/>
      <c r="D553" s="32"/>
      <c r="E553" s="32"/>
      <c r="F553" s="17"/>
      <c r="G553" s="17"/>
      <c r="H553" s="72"/>
      <c r="I553" s="72"/>
      <c r="J553" s="32"/>
      <c r="K553" s="73"/>
    </row>
    <row r="554" s="71" customFormat="1" spans="1:11">
      <c r="A554" s="17"/>
      <c r="B554" s="17"/>
      <c r="C554" s="32"/>
      <c r="D554" s="32"/>
      <c r="E554" s="32"/>
      <c r="F554" s="17"/>
      <c r="G554" s="17"/>
      <c r="H554" s="72"/>
      <c r="I554" s="72"/>
      <c r="J554" s="32"/>
      <c r="K554" s="73"/>
    </row>
    <row r="555" s="71" customFormat="1" spans="1:11">
      <c r="A555" s="17"/>
      <c r="B555" s="17"/>
      <c r="C555" s="32"/>
      <c r="D555" s="32"/>
      <c r="E555" s="32"/>
      <c r="F555" s="17"/>
      <c r="G555" s="17"/>
      <c r="H555" s="72"/>
      <c r="I555" s="72"/>
      <c r="J555" s="32"/>
      <c r="K555" s="73"/>
    </row>
    <row r="556" s="71" customFormat="1" spans="1:11">
      <c r="A556" s="17"/>
      <c r="B556" s="17"/>
      <c r="C556" s="32"/>
      <c r="D556" s="32"/>
      <c r="E556" s="32"/>
      <c r="F556" s="17"/>
      <c r="G556" s="17"/>
      <c r="H556" s="72"/>
      <c r="I556" s="72"/>
      <c r="J556" s="32"/>
      <c r="K556" s="73"/>
    </row>
    <row r="557" s="71" customFormat="1" spans="1:11">
      <c r="A557" s="17"/>
      <c r="B557" s="17"/>
      <c r="C557" s="32"/>
      <c r="D557" s="32"/>
      <c r="E557" s="32"/>
      <c r="F557" s="17"/>
      <c r="G557" s="17"/>
      <c r="H557" s="72"/>
      <c r="I557" s="72"/>
      <c r="J557" s="32"/>
      <c r="K557" s="73"/>
    </row>
    <row r="558" s="71" customFormat="1" spans="1:11">
      <c r="A558" s="17"/>
      <c r="B558" s="17"/>
      <c r="C558" s="32"/>
      <c r="D558" s="32"/>
      <c r="E558" s="32"/>
      <c r="F558" s="17"/>
      <c r="G558" s="17"/>
      <c r="H558" s="72"/>
      <c r="I558" s="72"/>
      <c r="J558" s="32"/>
      <c r="K558" s="73"/>
    </row>
    <row r="559" s="71" customFormat="1" spans="1:11">
      <c r="A559" s="17"/>
      <c r="B559" s="17"/>
      <c r="C559" s="32"/>
      <c r="D559" s="32"/>
      <c r="E559" s="32"/>
      <c r="F559" s="17"/>
      <c r="G559" s="17"/>
      <c r="H559" s="72"/>
      <c r="I559" s="72"/>
      <c r="J559" s="32"/>
      <c r="K559" s="73"/>
    </row>
    <row r="560" s="71" customFormat="1" spans="1:11">
      <c r="A560" s="17"/>
      <c r="B560" s="17"/>
      <c r="C560" s="32"/>
      <c r="D560" s="32"/>
      <c r="E560" s="32"/>
      <c r="F560" s="17"/>
      <c r="G560" s="17"/>
      <c r="H560" s="72"/>
      <c r="I560" s="72"/>
      <c r="J560" s="32"/>
      <c r="K560" s="73"/>
    </row>
    <row r="561" s="71" customFormat="1" spans="1:11">
      <c r="A561" s="17"/>
      <c r="B561" s="17"/>
      <c r="C561" s="32"/>
      <c r="D561" s="32"/>
      <c r="E561" s="32"/>
      <c r="F561" s="17"/>
      <c r="G561" s="17"/>
      <c r="H561" s="72"/>
      <c r="I561" s="72"/>
      <c r="J561" s="32"/>
      <c r="K561" s="73"/>
    </row>
    <row r="562" s="71" customFormat="1" spans="1:11">
      <c r="A562" s="17"/>
      <c r="B562" s="17"/>
      <c r="C562" s="32"/>
      <c r="D562" s="32"/>
      <c r="E562" s="32"/>
      <c r="F562" s="17"/>
      <c r="G562" s="17"/>
      <c r="H562" s="72"/>
      <c r="I562" s="72"/>
      <c r="J562" s="32"/>
      <c r="K562" s="73"/>
    </row>
    <row r="563" s="71" customFormat="1" spans="1:11">
      <c r="A563" s="17"/>
      <c r="B563" s="17"/>
      <c r="C563" s="32"/>
      <c r="D563" s="32"/>
      <c r="E563" s="32"/>
      <c r="F563" s="17"/>
      <c r="G563" s="17"/>
      <c r="H563" s="72"/>
      <c r="I563" s="72"/>
      <c r="J563" s="32"/>
      <c r="K563" s="73"/>
    </row>
    <row r="564" s="71" customFormat="1" spans="1:11">
      <c r="A564" s="17"/>
      <c r="B564" s="17"/>
      <c r="C564" s="32"/>
      <c r="D564" s="32"/>
      <c r="E564" s="32"/>
      <c r="F564" s="17"/>
      <c r="G564" s="17"/>
      <c r="H564" s="72"/>
      <c r="I564" s="72"/>
      <c r="J564" s="32"/>
      <c r="K564" s="73"/>
    </row>
    <row r="565" s="71" customFormat="1" spans="1:11">
      <c r="A565" s="17"/>
      <c r="B565" s="17"/>
      <c r="C565" s="32"/>
      <c r="D565" s="32"/>
      <c r="E565" s="32"/>
      <c r="F565" s="17"/>
      <c r="G565" s="17"/>
      <c r="H565" s="72"/>
      <c r="I565" s="72"/>
      <c r="J565" s="32"/>
      <c r="K565" s="73"/>
    </row>
    <row r="566" s="71" customFormat="1" spans="1:11">
      <c r="A566" s="17"/>
      <c r="B566" s="17"/>
      <c r="C566" s="32"/>
      <c r="D566" s="32"/>
      <c r="E566" s="32"/>
      <c r="F566" s="17"/>
      <c r="G566" s="17"/>
      <c r="H566" s="72"/>
      <c r="I566" s="72"/>
      <c r="J566" s="32"/>
      <c r="K566" s="73"/>
    </row>
    <row r="567" s="71" customFormat="1" spans="1:11">
      <c r="A567" s="17"/>
      <c r="B567" s="17"/>
      <c r="C567" s="32"/>
      <c r="D567" s="32"/>
      <c r="E567" s="32"/>
      <c r="F567" s="17"/>
      <c r="G567" s="17"/>
      <c r="H567" s="72"/>
      <c r="I567" s="72"/>
      <c r="J567" s="32"/>
      <c r="K567" s="73"/>
    </row>
    <row r="568" s="71" customFormat="1" spans="1:11">
      <c r="A568" s="17"/>
      <c r="B568" s="17"/>
      <c r="C568" s="32"/>
      <c r="D568" s="32"/>
      <c r="E568" s="32"/>
      <c r="F568" s="17"/>
      <c r="G568" s="17"/>
      <c r="H568" s="72"/>
      <c r="I568" s="72"/>
      <c r="J568" s="32"/>
      <c r="K568" s="73"/>
    </row>
    <row r="569" s="71" customFormat="1" spans="1:11">
      <c r="A569" s="17"/>
      <c r="B569" s="17"/>
      <c r="C569" s="32"/>
      <c r="D569" s="32"/>
      <c r="E569" s="32"/>
      <c r="F569" s="17"/>
      <c r="G569" s="17"/>
      <c r="H569" s="72"/>
      <c r="I569" s="72"/>
      <c r="J569" s="32"/>
      <c r="K569" s="73"/>
    </row>
    <row r="570" s="71" customFormat="1" spans="1:11">
      <c r="A570" s="17"/>
      <c r="B570" s="17"/>
      <c r="C570" s="32"/>
      <c r="D570" s="32"/>
      <c r="E570" s="32"/>
      <c r="F570" s="17"/>
      <c r="G570" s="17"/>
      <c r="H570" s="72"/>
      <c r="I570" s="72"/>
      <c r="J570" s="32"/>
      <c r="K570" s="73"/>
    </row>
    <row r="571" s="71" customFormat="1" spans="1:11">
      <c r="A571" s="17"/>
      <c r="B571" s="17"/>
      <c r="C571" s="32"/>
      <c r="D571" s="32"/>
      <c r="E571" s="32"/>
      <c r="F571" s="17"/>
      <c r="G571" s="17"/>
      <c r="H571" s="72"/>
      <c r="I571" s="72"/>
      <c r="J571" s="32"/>
      <c r="K571" s="73"/>
    </row>
    <row r="572" s="71" customFormat="1" spans="1:11">
      <c r="A572" s="17"/>
      <c r="B572" s="17"/>
      <c r="C572" s="32"/>
      <c r="D572" s="32"/>
      <c r="E572" s="32"/>
      <c r="F572" s="17"/>
      <c r="G572" s="17"/>
      <c r="H572" s="72"/>
      <c r="I572" s="72"/>
      <c r="J572" s="32"/>
      <c r="K572" s="73"/>
    </row>
    <row r="573" s="71" customFormat="1" spans="1:11">
      <c r="A573" s="17"/>
      <c r="B573" s="17"/>
      <c r="C573" s="32"/>
      <c r="D573" s="32"/>
      <c r="E573" s="32"/>
      <c r="F573" s="17"/>
      <c r="G573" s="17"/>
      <c r="H573" s="72"/>
      <c r="I573" s="72"/>
      <c r="J573" s="32"/>
      <c r="K573" s="73"/>
    </row>
    <row r="574" s="71" customFormat="1" spans="1:11">
      <c r="A574" s="17"/>
      <c r="B574" s="17"/>
      <c r="C574" s="32"/>
      <c r="D574" s="32"/>
      <c r="E574" s="32"/>
      <c r="F574" s="17"/>
      <c r="G574" s="17"/>
      <c r="H574" s="72"/>
      <c r="I574" s="72"/>
      <c r="J574" s="32"/>
      <c r="K574" s="73"/>
    </row>
    <row r="575" s="71" customFormat="1" spans="1:11">
      <c r="A575" s="17"/>
      <c r="B575" s="17"/>
      <c r="C575" s="32"/>
      <c r="D575" s="32"/>
      <c r="E575" s="32"/>
      <c r="F575" s="17"/>
      <c r="G575" s="17"/>
      <c r="H575" s="72"/>
      <c r="I575" s="72"/>
      <c r="J575" s="32"/>
      <c r="K575" s="73"/>
    </row>
    <row r="576" s="71" customFormat="1" spans="1:11">
      <c r="A576" s="17"/>
      <c r="B576" s="17"/>
      <c r="C576" s="32"/>
      <c r="D576" s="32"/>
      <c r="E576" s="32"/>
      <c r="F576" s="17"/>
      <c r="G576" s="17"/>
      <c r="H576" s="72"/>
      <c r="I576" s="72"/>
      <c r="J576" s="32"/>
      <c r="K576" s="73"/>
    </row>
    <row r="577" s="71" customFormat="1" spans="1:11">
      <c r="A577" s="17"/>
      <c r="B577" s="17"/>
      <c r="C577" s="32"/>
      <c r="D577" s="32"/>
      <c r="E577" s="32"/>
      <c r="F577" s="17"/>
      <c r="G577" s="17"/>
      <c r="H577" s="72"/>
      <c r="I577" s="72"/>
      <c r="J577" s="32"/>
      <c r="K577" s="73"/>
    </row>
    <row r="578" s="71" customFormat="1" spans="1:11">
      <c r="A578" s="17"/>
      <c r="B578" s="17"/>
      <c r="C578" s="32"/>
      <c r="D578" s="32"/>
      <c r="E578" s="32"/>
      <c r="F578" s="17"/>
      <c r="G578" s="17"/>
      <c r="H578" s="72"/>
      <c r="I578" s="72"/>
      <c r="J578" s="32"/>
      <c r="K578" s="73"/>
    </row>
    <row r="579" s="71" customFormat="1" spans="1:11">
      <c r="A579" s="17"/>
      <c r="B579" s="17"/>
      <c r="C579" s="32"/>
      <c r="D579" s="32"/>
      <c r="E579" s="32"/>
      <c r="F579" s="17"/>
      <c r="G579" s="17"/>
      <c r="H579" s="72"/>
      <c r="I579" s="72"/>
      <c r="J579" s="32"/>
      <c r="K579" s="73"/>
    </row>
    <row r="580" s="71" customFormat="1" spans="1:11">
      <c r="A580" s="17"/>
      <c r="B580" s="17"/>
      <c r="C580" s="32"/>
      <c r="D580" s="32"/>
      <c r="E580" s="32"/>
      <c r="F580" s="17"/>
      <c r="G580" s="17"/>
      <c r="H580" s="72"/>
      <c r="I580" s="72"/>
      <c r="J580" s="32"/>
      <c r="K580" s="73"/>
    </row>
    <row r="581" s="71" customFormat="1" spans="1:11">
      <c r="A581" s="17"/>
      <c r="B581" s="17"/>
      <c r="C581" s="32"/>
      <c r="D581" s="32"/>
      <c r="E581" s="32"/>
      <c r="F581" s="17"/>
      <c r="G581" s="17"/>
      <c r="H581" s="72"/>
      <c r="I581" s="72"/>
      <c r="J581" s="32"/>
      <c r="K581" s="73"/>
    </row>
    <row r="582" s="71" customFormat="1" spans="1:11">
      <c r="A582" s="17"/>
      <c r="B582" s="17"/>
      <c r="C582" s="32"/>
      <c r="D582" s="32"/>
      <c r="E582" s="32"/>
      <c r="F582" s="17"/>
      <c r="G582" s="17"/>
      <c r="H582" s="72"/>
      <c r="I582" s="72"/>
      <c r="J582" s="32"/>
      <c r="K582" s="73"/>
    </row>
    <row r="583" s="71" customFormat="1" spans="1:11">
      <c r="A583" s="17"/>
      <c r="B583" s="17"/>
      <c r="C583" s="32"/>
      <c r="D583" s="32"/>
      <c r="E583" s="32"/>
      <c r="F583" s="17"/>
      <c r="G583" s="17"/>
      <c r="H583" s="72"/>
      <c r="I583" s="72"/>
      <c r="J583" s="32"/>
      <c r="K583" s="73"/>
    </row>
    <row r="584" s="71" customFormat="1" spans="1:11">
      <c r="A584" s="17"/>
      <c r="B584" s="17"/>
      <c r="C584" s="32"/>
      <c r="D584" s="32"/>
      <c r="E584" s="32"/>
      <c r="F584" s="17"/>
      <c r="G584" s="17"/>
      <c r="H584" s="72"/>
      <c r="I584" s="72"/>
      <c r="J584" s="32"/>
      <c r="K584" s="73"/>
    </row>
    <row r="585" s="71" customFormat="1" spans="1:11">
      <c r="A585" s="17"/>
      <c r="B585" s="17"/>
      <c r="C585" s="32"/>
      <c r="D585" s="32"/>
      <c r="E585" s="32"/>
      <c r="F585" s="17"/>
      <c r="G585" s="17"/>
      <c r="H585" s="72"/>
      <c r="I585" s="72"/>
      <c r="J585" s="32"/>
      <c r="K585" s="73"/>
    </row>
    <row r="586" s="71" customFormat="1" spans="1:11">
      <c r="A586" s="17"/>
      <c r="B586" s="17"/>
      <c r="C586" s="32"/>
      <c r="D586" s="32"/>
      <c r="E586" s="32"/>
      <c r="F586" s="17"/>
      <c r="G586" s="17"/>
      <c r="H586" s="72"/>
      <c r="I586" s="72"/>
      <c r="J586" s="32"/>
      <c r="K586" s="73"/>
    </row>
    <row r="587" s="71" customFormat="1" spans="1:11">
      <c r="A587" s="17"/>
      <c r="B587" s="17"/>
      <c r="C587" s="32"/>
      <c r="D587" s="32"/>
      <c r="E587" s="32"/>
      <c r="F587" s="17"/>
      <c r="G587" s="17"/>
      <c r="H587" s="72"/>
      <c r="I587" s="72"/>
      <c r="J587" s="32"/>
      <c r="K587" s="73"/>
    </row>
    <row r="588" s="71" customFormat="1" spans="1:11">
      <c r="A588" s="17"/>
      <c r="B588" s="17"/>
      <c r="C588" s="32"/>
      <c r="D588" s="32"/>
      <c r="E588" s="32"/>
      <c r="F588" s="17"/>
      <c r="G588" s="17"/>
      <c r="H588" s="72"/>
      <c r="I588" s="72"/>
      <c r="J588" s="32"/>
      <c r="K588" s="73"/>
    </row>
    <row r="589" s="71" customFormat="1" spans="1:11">
      <c r="A589" s="17"/>
      <c r="B589" s="17"/>
      <c r="C589" s="32"/>
      <c r="D589" s="32"/>
      <c r="E589" s="32"/>
      <c r="F589" s="17"/>
      <c r="G589" s="17"/>
      <c r="H589" s="72"/>
      <c r="I589" s="72"/>
      <c r="J589" s="32"/>
      <c r="K589" s="73"/>
    </row>
    <row r="590" s="71" customFormat="1" spans="1:11">
      <c r="A590" s="17"/>
      <c r="B590" s="17"/>
      <c r="C590" s="32"/>
      <c r="D590" s="32"/>
      <c r="E590" s="32"/>
      <c r="F590" s="17"/>
      <c r="G590" s="17"/>
      <c r="H590" s="72"/>
      <c r="I590" s="72"/>
      <c r="J590" s="32"/>
      <c r="K590" s="73"/>
    </row>
    <row r="591" s="71" customFormat="1" spans="1:11">
      <c r="A591" s="17"/>
      <c r="B591" s="17"/>
      <c r="C591" s="32"/>
      <c r="D591" s="32"/>
      <c r="E591" s="32"/>
      <c r="F591" s="17"/>
      <c r="G591" s="17"/>
      <c r="H591" s="72"/>
      <c r="I591" s="72"/>
      <c r="J591" s="32"/>
      <c r="K591" s="73"/>
    </row>
    <row r="592" s="71" customFormat="1" spans="1:11">
      <c r="A592" s="17"/>
      <c r="B592" s="17"/>
      <c r="C592" s="32"/>
      <c r="D592" s="32"/>
      <c r="E592" s="32"/>
      <c r="F592" s="17"/>
      <c r="G592" s="17"/>
      <c r="H592" s="72"/>
      <c r="I592" s="72"/>
      <c r="J592" s="32"/>
      <c r="K592" s="73"/>
    </row>
    <row r="593" s="71" customFormat="1" spans="1:11">
      <c r="A593" s="17"/>
      <c r="B593" s="17"/>
      <c r="C593" s="32"/>
      <c r="D593" s="32"/>
      <c r="E593" s="32"/>
      <c r="F593" s="17"/>
      <c r="G593" s="17"/>
      <c r="H593" s="72"/>
      <c r="I593" s="72"/>
      <c r="J593" s="32"/>
      <c r="K593" s="73"/>
    </row>
    <row r="594" s="71" customFormat="1" spans="1:11">
      <c r="A594" s="17"/>
      <c r="B594" s="17"/>
      <c r="C594" s="32"/>
      <c r="D594" s="32"/>
      <c r="E594" s="32"/>
      <c r="F594" s="17"/>
      <c r="G594" s="17"/>
      <c r="H594" s="72"/>
      <c r="I594" s="72"/>
      <c r="J594" s="32"/>
      <c r="K594" s="73"/>
    </row>
    <row r="595" s="71" customFormat="1" spans="1:11">
      <c r="A595" s="17"/>
      <c r="B595" s="17"/>
      <c r="C595" s="32"/>
      <c r="D595" s="32"/>
      <c r="E595" s="32"/>
      <c r="F595" s="17"/>
      <c r="G595" s="17"/>
      <c r="H595" s="72"/>
      <c r="I595" s="72"/>
      <c r="J595" s="32"/>
      <c r="K595" s="73"/>
    </row>
    <row r="596" s="71" customFormat="1" spans="1:11">
      <c r="A596" s="17"/>
      <c r="B596" s="17"/>
      <c r="C596" s="32"/>
      <c r="D596" s="32"/>
      <c r="E596" s="32"/>
      <c r="F596" s="17"/>
      <c r="G596" s="17"/>
      <c r="H596" s="72"/>
      <c r="I596" s="72"/>
      <c r="J596" s="32"/>
      <c r="K596" s="73"/>
    </row>
    <row r="597" s="71" customFormat="1" spans="1:11">
      <c r="A597" s="17"/>
      <c r="B597" s="17"/>
      <c r="C597" s="32"/>
      <c r="D597" s="32"/>
      <c r="E597" s="32"/>
      <c r="F597" s="17"/>
      <c r="G597" s="17"/>
      <c r="H597" s="72"/>
      <c r="I597" s="72"/>
      <c r="J597" s="32"/>
      <c r="K597" s="73"/>
    </row>
    <row r="598" s="71" customFormat="1" spans="1:11">
      <c r="A598" s="17"/>
      <c r="B598" s="17"/>
      <c r="C598" s="32"/>
      <c r="D598" s="32"/>
      <c r="E598" s="32"/>
      <c r="F598" s="17"/>
      <c r="G598" s="17"/>
      <c r="H598" s="72"/>
      <c r="I598" s="72"/>
      <c r="J598" s="32"/>
      <c r="K598" s="73"/>
    </row>
    <row r="599" s="71" customFormat="1" spans="1:11">
      <c r="A599" s="17"/>
      <c r="B599" s="17"/>
      <c r="C599" s="32"/>
      <c r="D599" s="32"/>
      <c r="E599" s="32"/>
      <c r="F599" s="17"/>
      <c r="G599" s="17"/>
      <c r="H599" s="72"/>
      <c r="I599" s="72"/>
      <c r="J599" s="32"/>
      <c r="K599" s="73"/>
    </row>
    <row r="600" s="71" customFormat="1" spans="1:11">
      <c r="A600" s="17"/>
      <c r="B600" s="17"/>
      <c r="C600" s="32"/>
      <c r="D600" s="32"/>
      <c r="E600" s="32"/>
      <c r="F600" s="17"/>
      <c r="G600" s="17"/>
      <c r="H600" s="72"/>
      <c r="I600" s="72"/>
      <c r="J600" s="32"/>
      <c r="K600" s="73"/>
    </row>
    <row r="601" s="71" customFormat="1" spans="1:11">
      <c r="A601" s="17"/>
      <c r="B601" s="17"/>
      <c r="C601" s="32"/>
      <c r="D601" s="32"/>
      <c r="E601" s="32"/>
      <c r="F601" s="17"/>
      <c r="G601" s="17"/>
      <c r="H601" s="72"/>
      <c r="I601" s="72"/>
      <c r="J601" s="32"/>
      <c r="K601" s="73"/>
    </row>
    <row r="602" s="71" customFormat="1" spans="1:11">
      <c r="A602" s="17"/>
      <c r="B602" s="17"/>
      <c r="C602" s="32"/>
      <c r="D602" s="32"/>
      <c r="E602" s="32"/>
      <c r="F602" s="17"/>
      <c r="G602" s="17"/>
      <c r="H602" s="72"/>
      <c r="I602" s="72"/>
      <c r="J602" s="32"/>
      <c r="K602" s="73"/>
    </row>
    <row r="603" s="71" customFormat="1" spans="1:11">
      <c r="A603" s="17"/>
      <c r="B603" s="17"/>
      <c r="C603" s="32"/>
      <c r="D603" s="32"/>
      <c r="E603" s="32"/>
      <c r="F603" s="17"/>
      <c r="G603" s="17"/>
      <c r="H603" s="72"/>
      <c r="I603" s="72"/>
      <c r="J603" s="32"/>
      <c r="K603" s="73"/>
    </row>
    <row r="604" s="71" customFormat="1" spans="1:11">
      <c r="A604" s="17"/>
      <c r="B604" s="17"/>
      <c r="C604" s="32"/>
      <c r="D604" s="32"/>
      <c r="E604" s="32"/>
      <c r="F604" s="17"/>
      <c r="G604" s="17"/>
      <c r="H604" s="72"/>
      <c r="I604" s="72"/>
      <c r="J604" s="32"/>
      <c r="K604" s="73"/>
    </row>
    <row r="605" s="71" customFormat="1" spans="1:11">
      <c r="A605" s="17"/>
      <c r="B605" s="17"/>
      <c r="C605" s="32"/>
      <c r="D605" s="32"/>
      <c r="E605" s="32"/>
      <c r="F605" s="17"/>
      <c r="G605" s="17"/>
      <c r="H605" s="72"/>
      <c r="I605" s="72"/>
      <c r="J605" s="32"/>
      <c r="K605" s="73"/>
    </row>
    <row r="606" s="71" customFormat="1" spans="1:11">
      <c r="A606" s="17"/>
      <c r="B606" s="17"/>
      <c r="C606" s="32"/>
      <c r="D606" s="32"/>
      <c r="E606" s="32"/>
      <c r="F606" s="17"/>
      <c r="G606" s="17"/>
      <c r="H606" s="72"/>
      <c r="I606" s="72"/>
      <c r="J606" s="32"/>
      <c r="K606" s="73"/>
    </row>
    <row r="607" s="71" customFormat="1" spans="1:11">
      <c r="A607" s="17"/>
      <c r="B607" s="17"/>
      <c r="C607" s="32"/>
      <c r="D607" s="32"/>
      <c r="E607" s="32"/>
      <c r="F607" s="17"/>
      <c r="G607" s="17"/>
      <c r="H607" s="72"/>
      <c r="I607" s="72"/>
      <c r="J607" s="32"/>
      <c r="K607" s="73"/>
    </row>
    <row r="608" s="71" customFormat="1" spans="1:11">
      <c r="A608" s="17"/>
      <c r="B608" s="17"/>
      <c r="C608" s="32"/>
      <c r="D608" s="32"/>
      <c r="E608" s="32"/>
      <c r="F608" s="17"/>
      <c r="G608" s="17"/>
      <c r="H608" s="72"/>
      <c r="I608" s="72"/>
      <c r="J608" s="32"/>
      <c r="K608" s="73"/>
    </row>
    <row r="609" s="71" customFormat="1" spans="1:11">
      <c r="A609" s="17"/>
      <c r="B609" s="17"/>
      <c r="C609" s="32"/>
      <c r="D609" s="32"/>
      <c r="E609" s="32"/>
      <c r="F609" s="17"/>
      <c r="G609" s="17"/>
      <c r="H609" s="72"/>
      <c r="I609" s="72"/>
      <c r="J609" s="32"/>
      <c r="K609" s="73"/>
    </row>
    <row r="610" s="71" customFormat="1" spans="1:11">
      <c r="A610" s="17"/>
      <c r="B610" s="17"/>
      <c r="C610" s="32"/>
      <c r="D610" s="32"/>
      <c r="E610" s="32"/>
      <c r="F610" s="17"/>
      <c r="G610" s="17"/>
      <c r="H610" s="72"/>
      <c r="I610" s="72"/>
      <c r="J610" s="32"/>
      <c r="K610" s="73"/>
    </row>
    <row r="611" s="71" customFormat="1" spans="1:11">
      <c r="A611" s="17"/>
      <c r="B611" s="17"/>
      <c r="C611" s="32"/>
      <c r="D611" s="32"/>
      <c r="E611" s="32"/>
      <c r="F611" s="17"/>
      <c r="G611" s="17"/>
      <c r="H611" s="72"/>
      <c r="I611" s="72"/>
      <c r="J611" s="32"/>
      <c r="K611" s="73"/>
    </row>
    <row r="612" s="71" customFormat="1" spans="1:11">
      <c r="A612" s="17"/>
      <c r="B612" s="17"/>
      <c r="C612" s="32"/>
      <c r="D612" s="32"/>
      <c r="E612" s="32"/>
      <c r="F612" s="17"/>
      <c r="G612" s="17"/>
      <c r="H612" s="72"/>
      <c r="I612" s="72"/>
      <c r="J612" s="32"/>
      <c r="K612" s="73"/>
    </row>
    <row r="613" s="71" customFormat="1" spans="1:11">
      <c r="A613" s="17"/>
      <c r="B613" s="17"/>
      <c r="C613" s="32"/>
      <c r="D613" s="32"/>
      <c r="E613" s="32"/>
      <c r="F613" s="17"/>
      <c r="G613" s="17"/>
      <c r="H613" s="72"/>
      <c r="I613" s="72"/>
      <c r="J613" s="32"/>
      <c r="K613" s="73"/>
    </row>
    <row r="614" s="71" customFormat="1" spans="1:11">
      <c r="A614" s="17"/>
      <c r="B614" s="17"/>
      <c r="C614" s="32"/>
      <c r="D614" s="32"/>
      <c r="E614" s="32"/>
      <c r="F614" s="17"/>
      <c r="G614" s="17"/>
      <c r="H614" s="72"/>
      <c r="I614" s="72"/>
      <c r="J614" s="32"/>
      <c r="K614" s="73"/>
    </row>
    <row r="615" s="71" customFormat="1" spans="1:11">
      <c r="A615" s="17"/>
      <c r="B615" s="17"/>
      <c r="C615" s="32"/>
      <c r="D615" s="32"/>
      <c r="E615" s="32"/>
      <c r="F615" s="17"/>
      <c r="G615" s="17"/>
      <c r="H615" s="72"/>
      <c r="I615" s="72"/>
      <c r="J615" s="32"/>
      <c r="K615" s="73"/>
    </row>
    <row r="616" s="71" customFormat="1" spans="1:11">
      <c r="A616" s="17"/>
      <c r="B616" s="17"/>
      <c r="C616" s="32"/>
      <c r="D616" s="32"/>
      <c r="E616" s="32"/>
      <c r="F616" s="17"/>
      <c r="G616" s="17"/>
      <c r="H616" s="72"/>
      <c r="I616" s="72"/>
      <c r="J616" s="32"/>
      <c r="K616" s="73"/>
    </row>
    <row r="617" s="71" customFormat="1" spans="1:11">
      <c r="A617" s="17"/>
      <c r="B617" s="17"/>
      <c r="C617" s="32"/>
      <c r="D617" s="32"/>
      <c r="E617" s="32"/>
      <c r="F617" s="17"/>
      <c r="G617" s="17"/>
      <c r="H617" s="72"/>
      <c r="I617" s="72"/>
      <c r="J617" s="32"/>
      <c r="K617" s="73"/>
    </row>
    <row r="618" s="71" customFormat="1" spans="1:11">
      <c r="A618" s="17"/>
      <c r="B618" s="17"/>
      <c r="C618" s="32"/>
      <c r="D618" s="32"/>
      <c r="E618" s="32"/>
      <c r="F618" s="17"/>
      <c r="G618" s="17"/>
      <c r="H618" s="72"/>
      <c r="I618" s="72"/>
      <c r="J618" s="32"/>
      <c r="K618" s="73"/>
    </row>
    <row r="619" s="71" customFormat="1" spans="1:11">
      <c r="A619" s="17"/>
      <c r="B619" s="17"/>
      <c r="C619" s="32"/>
      <c r="D619" s="32"/>
      <c r="E619" s="32"/>
      <c r="F619" s="17"/>
      <c r="G619" s="17"/>
      <c r="H619" s="72"/>
      <c r="I619" s="72"/>
      <c r="J619" s="32"/>
      <c r="K619" s="73"/>
    </row>
    <row r="620" s="71" customFormat="1" spans="1:11">
      <c r="A620" s="17"/>
      <c r="B620" s="17"/>
      <c r="C620" s="32"/>
      <c r="D620" s="32"/>
      <c r="E620" s="32"/>
      <c r="F620" s="17"/>
      <c r="G620" s="17"/>
      <c r="H620" s="72"/>
      <c r="I620" s="72"/>
      <c r="J620" s="32"/>
      <c r="K620" s="73"/>
    </row>
    <row r="621" s="71" customFormat="1" spans="1:11">
      <c r="A621" s="17"/>
      <c r="B621" s="17"/>
      <c r="C621" s="32"/>
      <c r="D621" s="32"/>
      <c r="E621" s="32"/>
      <c r="F621" s="17"/>
      <c r="G621" s="17"/>
      <c r="H621" s="72"/>
      <c r="I621" s="72"/>
      <c r="J621" s="32"/>
      <c r="K621" s="73"/>
    </row>
    <row r="622" s="71" customFormat="1" spans="1:11">
      <c r="A622" s="17"/>
      <c r="B622" s="17"/>
      <c r="C622" s="32"/>
      <c r="D622" s="32"/>
      <c r="E622" s="32"/>
      <c r="F622" s="17"/>
      <c r="G622" s="17"/>
      <c r="H622" s="72"/>
      <c r="I622" s="72"/>
      <c r="J622" s="32"/>
      <c r="K622" s="73"/>
    </row>
    <row r="623" s="71" customFormat="1" spans="1:11">
      <c r="A623" s="17"/>
      <c r="B623" s="17"/>
      <c r="C623" s="32"/>
      <c r="D623" s="32"/>
      <c r="E623" s="32"/>
      <c r="F623" s="17"/>
      <c r="G623" s="17"/>
      <c r="H623" s="72"/>
      <c r="I623" s="72"/>
      <c r="J623" s="32"/>
      <c r="K623" s="73"/>
    </row>
    <row r="624" s="71" customFormat="1" spans="1:11">
      <c r="A624" s="17"/>
      <c r="B624" s="17"/>
      <c r="C624" s="32"/>
      <c r="D624" s="32"/>
      <c r="E624" s="32"/>
      <c r="F624" s="17"/>
      <c r="G624" s="17"/>
      <c r="H624" s="72"/>
      <c r="I624" s="72"/>
      <c r="J624" s="32"/>
      <c r="K624" s="73"/>
    </row>
    <row r="625" s="71" customFormat="1" spans="1:11">
      <c r="A625" s="17"/>
      <c r="B625" s="17"/>
      <c r="C625" s="32"/>
      <c r="D625" s="32"/>
      <c r="E625" s="32"/>
      <c r="F625" s="17"/>
      <c r="G625" s="17"/>
      <c r="H625" s="72"/>
      <c r="I625" s="72"/>
      <c r="J625" s="32"/>
      <c r="K625" s="73"/>
    </row>
    <row r="626" s="71" customFormat="1" spans="1:11">
      <c r="A626" s="17"/>
      <c r="B626" s="17"/>
      <c r="C626" s="32"/>
      <c r="D626" s="32"/>
      <c r="E626" s="32"/>
      <c r="F626" s="17"/>
      <c r="G626" s="17"/>
      <c r="H626" s="72"/>
      <c r="I626" s="72"/>
      <c r="J626" s="32"/>
      <c r="K626" s="73"/>
    </row>
    <row r="627" s="71" customFormat="1" spans="1:11">
      <c r="A627" s="17"/>
      <c r="B627" s="17"/>
      <c r="C627" s="32"/>
      <c r="D627" s="32"/>
      <c r="E627" s="32"/>
      <c r="F627" s="17"/>
      <c r="G627" s="17"/>
      <c r="H627" s="72"/>
      <c r="I627" s="72"/>
      <c r="J627" s="32"/>
      <c r="K627" s="73"/>
    </row>
    <row r="628" s="71" customFormat="1" spans="1:11">
      <c r="A628" s="17"/>
      <c r="B628" s="17"/>
      <c r="C628" s="32"/>
      <c r="D628" s="32"/>
      <c r="E628" s="32"/>
      <c r="F628" s="17"/>
      <c r="G628" s="17"/>
      <c r="H628" s="72"/>
      <c r="I628" s="72"/>
      <c r="J628" s="32"/>
      <c r="K628" s="73"/>
    </row>
    <row r="629" s="71" customFormat="1" spans="1:11">
      <c r="A629" s="17"/>
      <c r="B629" s="17"/>
      <c r="C629" s="32"/>
      <c r="D629" s="32"/>
      <c r="E629" s="32"/>
      <c r="F629" s="17"/>
      <c r="G629" s="17"/>
      <c r="H629" s="72"/>
      <c r="I629" s="72"/>
      <c r="J629" s="32"/>
      <c r="K629" s="73"/>
    </row>
    <row r="630" s="71" customFormat="1" spans="1:11">
      <c r="A630" s="17"/>
      <c r="B630" s="17"/>
      <c r="C630" s="32"/>
      <c r="D630" s="32"/>
      <c r="E630" s="32"/>
      <c r="F630" s="17"/>
      <c r="G630" s="17"/>
      <c r="H630" s="72"/>
      <c r="I630" s="72"/>
      <c r="J630" s="32"/>
      <c r="K630" s="73"/>
    </row>
    <row r="631" s="71" customFormat="1" spans="1:11">
      <c r="A631" s="17"/>
      <c r="B631" s="17"/>
      <c r="C631" s="32"/>
      <c r="D631" s="32"/>
      <c r="E631" s="32"/>
      <c r="F631" s="17"/>
      <c r="G631" s="17"/>
      <c r="H631" s="72"/>
      <c r="I631" s="72"/>
      <c r="J631" s="32"/>
      <c r="K631" s="73"/>
    </row>
    <row r="632" s="71" customFormat="1" spans="1:11">
      <c r="A632" s="17"/>
      <c r="B632" s="17"/>
      <c r="C632" s="32"/>
      <c r="D632" s="32"/>
      <c r="E632" s="32"/>
      <c r="F632" s="17"/>
      <c r="G632" s="17"/>
      <c r="H632" s="72"/>
      <c r="I632" s="72"/>
      <c r="J632" s="32"/>
      <c r="K632" s="73"/>
    </row>
    <row r="633" s="71" customFormat="1" spans="1:11">
      <c r="A633" s="17"/>
      <c r="B633" s="17"/>
      <c r="C633" s="32"/>
      <c r="D633" s="32"/>
      <c r="E633" s="32"/>
      <c r="F633" s="17"/>
      <c r="G633" s="17"/>
      <c r="H633" s="72"/>
      <c r="I633" s="72"/>
      <c r="J633" s="32"/>
      <c r="K633" s="73"/>
    </row>
    <row r="634" s="71" customFormat="1" spans="1:11">
      <c r="A634" s="17"/>
      <c r="B634" s="17"/>
      <c r="C634" s="32"/>
      <c r="D634" s="32"/>
      <c r="E634" s="32"/>
      <c r="F634" s="17"/>
      <c r="G634" s="17"/>
      <c r="H634" s="72"/>
      <c r="I634" s="72"/>
      <c r="J634" s="32"/>
      <c r="K634" s="73"/>
    </row>
    <row r="635" s="71" customFormat="1" spans="1:11">
      <c r="A635" s="17"/>
      <c r="B635" s="17"/>
      <c r="C635" s="32"/>
      <c r="D635" s="32"/>
      <c r="E635" s="32"/>
      <c r="F635" s="17"/>
      <c r="G635" s="17"/>
      <c r="H635" s="72"/>
      <c r="I635" s="72"/>
      <c r="J635" s="32"/>
      <c r="K635" s="73"/>
    </row>
    <row r="636" s="71" customFormat="1" spans="1:11">
      <c r="A636" s="17"/>
      <c r="B636" s="17"/>
      <c r="C636" s="32"/>
      <c r="D636" s="32"/>
      <c r="E636" s="32"/>
      <c r="F636" s="17"/>
      <c r="G636" s="17"/>
      <c r="H636" s="72"/>
      <c r="I636" s="72"/>
      <c r="J636" s="32"/>
      <c r="K636" s="73"/>
    </row>
    <row r="637" s="71" customFormat="1" spans="1:11">
      <c r="A637" s="17"/>
      <c r="B637" s="17"/>
      <c r="C637" s="32"/>
      <c r="D637" s="32"/>
      <c r="E637" s="32"/>
      <c r="F637" s="17"/>
      <c r="G637" s="17"/>
      <c r="H637" s="72"/>
      <c r="I637" s="72"/>
      <c r="J637" s="32"/>
      <c r="K637" s="73"/>
    </row>
    <row r="638" s="71" customFormat="1" spans="1:11">
      <c r="A638" s="17"/>
      <c r="B638" s="17"/>
      <c r="C638" s="32"/>
      <c r="D638" s="32"/>
      <c r="E638" s="32"/>
      <c r="F638" s="17"/>
      <c r="G638" s="17"/>
      <c r="H638" s="72"/>
      <c r="I638" s="72"/>
      <c r="J638" s="32"/>
      <c r="K638" s="73"/>
    </row>
    <row r="639" s="71" customFormat="1" spans="1:11">
      <c r="A639" s="17"/>
      <c r="B639" s="17"/>
      <c r="C639" s="32"/>
      <c r="D639" s="32"/>
      <c r="E639" s="32"/>
      <c r="F639" s="17"/>
      <c r="G639" s="17"/>
      <c r="H639" s="72"/>
      <c r="I639" s="72"/>
      <c r="J639" s="32"/>
      <c r="K639" s="73"/>
    </row>
    <row r="640" s="71" customFormat="1" spans="1:11">
      <c r="A640" s="17"/>
      <c r="B640" s="17"/>
      <c r="C640" s="32"/>
      <c r="D640" s="32"/>
      <c r="E640" s="32"/>
      <c r="F640" s="17"/>
      <c r="G640" s="17"/>
      <c r="H640" s="72"/>
      <c r="I640" s="72"/>
      <c r="J640" s="32"/>
      <c r="K640" s="73"/>
    </row>
    <row r="641" s="71" customFormat="1" spans="1:11">
      <c r="A641" s="17"/>
      <c r="B641" s="17"/>
      <c r="C641" s="32"/>
      <c r="D641" s="32"/>
      <c r="E641" s="32"/>
      <c r="F641" s="17"/>
      <c r="G641" s="17"/>
      <c r="H641" s="72"/>
      <c r="I641" s="72"/>
      <c r="J641" s="32"/>
      <c r="K641" s="73"/>
    </row>
    <row r="642" s="71" customFormat="1" spans="1:11">
      <c r="A642" s="17"/>
      <c r="B642" s="17"/>
      <c r="C642" s="32"/>
      <c r="D642" s="32"/>
      <c r="E642" s="32"/>
      <c r="F642" s="17"/>
      <c r="G642" s="17"/>
      <c r="H642" s="72"/>
      <c r="I642" s="72"/>
      <c r="J642" s="32"/>
      <c r="K642" s="73"/>
    </row>
    <row r="643" s="71" customFormat="1" spans="1:11">
      <c r="A643" s="17"/>
      <c r="B643" s="17"/>
      <c r="C643" s="32"/>
      <c r="D643" s="32"/>
      <c r="E643" s="32"/>
      <c r="F643" s="17"/>
      <c r="G643" s="17"/>
      <c r="H643" s="72"/>
      <c r="I643" s="72"/>
      <c r="J643" s="32"/>
      <c r="K643" s="73"/>
    </row>
    <row r="644" s="71" customFormat="1" spans="1:11">
      <c r="A644" s="17"/>
      <c r="B644" s="17"/>
      <c r="C644" s="32"/>
      <c r="D644" s="32"/>
      <c r="E644" s="32"/>
      <c r="F644" s="17"/>
      <c r="G644" s="17"/>
      <c r="H644" s="72"/>
      <c r="I644" s="72"/>
      <c r="J644" s="32"/>
      <c r="K644" s="73"/>
    </row>
    <row r="645" s="71" customFormat="1" spans="1:11">
      <c r="A645" s="17"/>
      <c r="B645" s="17"/>
      <c r="C645" s="32"/>
      <c r="D645" s="32"/>
      <c r="E645" s="32"/>
      <c r="F645" s="17"/>
      <c r="G645" s="17"/>
      <c r="H645" s="72"/>
      <c r="I645" s="72"/>
      <c r="J645" s="32"/>
      <c r="K645" s="73"/>
    </row>
    <row r="646" s="71" customFormat="1" spans="1:11">
      <c r="A646" s="17"/>
      <c r="B646" s="17"/>
      <c r="C646" s="32"/>
      <c r="D646" s="32"/>
      <c r="E646" s="32"/>
      <c r="F646" s="17"/>
      <c r="G646" s="17"/>
      <c r="H646" s="72"/>
      <c r="I646" s="72"/>
      <c r="J646" s="32"/>
      <c r="K646" s="73"/>
    </row>
    <row r="647" s="71" customFormat="1" spans="1:11">
      <c r="A647" s="17"/>
      <c r="B647" s="17"/>
      <c r="C647" s="32"/>
      <c r="D647" s="32"/>
      <c r="E647" s="32"/>
      <c r="F647" s="17"/>
      <c r="G647" s="17"/>
      <c r="H647" s="72"/>
      <c r="I647" s="72"/>
      <c r="J647" s="32"/>
      <c r="K647" s="73"/>
    </row>
    <row r="648" s="71" customFormat="1" spans="1:11">
      <c r="A648" s="17"/>
      <c r="B648" s="17"/>
      <c r="C648" s="32"/>
      <c r="D648" s="32"/>
      <c r="E648" s="32"/>
      <c r="F648" s="17"/>
      <c r="G648" s="17"/>
      <c r="H648" s="72"/>
      <c r="I648" s="72"/>
      <c r="J648" s="32"/>
      <c r="K648" s="73"/>
    </row>
    <row r="649" s="71" customFormat="1" spans="1:11">
      <c r="A649" s="17"/>
      <c r="B649" s="17"/>
      <c r="C649" s="32"/>
      <c r="D649" s="32"/>
      <c r="E649" s="32"/>
      <c r="F649" s="17"/>
      <c r="G649" s="17"/>
      <c r="H649" s="72"/>
      <c r="I649" s="72"/>
      <c r="J649" s="32"/>
      <c r="K649" s="73"/>
    </row>
    <row r="650" s="71" customFormat="1" spans="1:11">
      <c r="A650" s="17"/>
      <c r="B650" s="17"/>
      <c r="C650" s="32"/>
      <c r="D650" s="32"/>
      <c r="E650" s="32"/>
      <c r="F650" s="17"/>
      <c r="G650" s="17"/>
      <c r="H650" s="72"/>
      <c r="I650" s="72"/>
      <c r="J650" s="32"/>
      <c r="K650" s="73"/>
    </row>
    <row r="651" s="71" customFormat="1" spans="1:11">
      <c r="A651" s="17"/>
      <c r="B651" s="17"/>
      <c r="C651" s="32"/>
      <c r="D651" s="32"/>
      <c r="E651" s="32"/>
      <c r="F651" s="17"/>
      <c r="G651" s="17"/>
      <c r="H651" s="72"/>
      <c r="I651" s="72"/>
      <c r="J651" s="32"/>
      <c r="K651" s="73"/>
    </row>
    <row r="652" s="71" customFormat="1" spans="1:11">
      <c r="A652" s="17"/>
      <c r="B652" s="17"/>
      <c r="C652" s="32"/>
      <c r="D652" s="32"/>
      <c r="E652" s="32"/>
      <c r="F652" s="17"/>
      <c r="G652" s="17"/>
      <c r="H652" s="72"/>
      <c r="I652" s="72"/>
      <c r="J652" s="32"/>
      <c r="K652" s="73"/>
    </row>
    <row r="653" s="71" customFormat="1" spans="1:11">
      <c r="A653" s="17"/>
      <c r="B653" s="17"/>
      <c r="C653" s="32"/>
      <c r="D653" s="32"/>
      <c r="E653" s="32"/>
      <c r="F653" s="17"/>
      <c r="G653" s="17"/>
      <c r="H653" s="72"/>
      <c r="I653" s="72"/>
      <c r="J653" s="32"/>
      <c r="K653" s="73"/>
    </row>
    <row r="654" s="71" customFormat="1" spans="1:11">
      <c r="A654" s="17"/>
      <c r="B654" s="17"/>
      <c r="C654" s="32"/>
      <c r="D654" s="32"/>
      <c r="E654" s="32"/>
      <c r="F654" s="17"/>
      <c r="G654" s="17"/>
      <c r="H654" s="72"/>
      <c r="I654" s="72"/>
      <c r="J654" s="32"/>
      <c r="K654" s="73"/>
    </row>
    <row r="655" s="71" customFormat="1" spans="1:11">
      <c r="A655" s="17"/>
      <c r="B655" s="17"/>
      <c r="C655" s="32"/>
      <c r="D655" s="32"/>
      <c r="E655" s="32"/>
      <c r="F655" s="17"/>
      <c r="G655" s="17"/>
      <c r="H655" s="72"/>
      <c r="I655" s="72"/>
      <c r="J655" s="32"/>
      <c r="K655" s="73"/>
    </row>
    <row r="656" s="71" customFormat="1" spans="1:11">
      <c r="A656" s="17"/>
      <c r="B656" s="17"/>
      <c r="C656" s="32"/>
      <c r="D656" s="32"/>
      <c r="E656" s="32"/>
      <c r="F656" s="17"/>
      <c r="G656" s="17"/>
      <c r="H656" s="72"/>
      <c r="I656" s="72"/>
      <c r="J656" s="32"/>
      <c r="K656" s="73"/>
    </row>
    <row r="657" s="71" customFormat="1" spans="1:11">
      <c r="A657" s="17"/>
      <c r="B657" s="17"/>
      <c r="C657" s="32"/>
      <c r="D657" s="32"/>
      <c r="E657" s="32"/>
      <c r="F657" s="17"/>
      <c r="G657" s="17"/>
      <c r="H657" s="72"/>
      <c r="I657" s="72"/>
      <c r="J657" s="32"/>
      <c r="K657" s="73"/>
    </row>
    <row r="658" s="71" customFormat="1" spans="1:11">
      <c r="A658" s="17"/>
      <c r="B658" s="17"/>
      <c r="C658" s="32"/>
      <c r="D658" s="32"/>
      <c r="E658" s="32"/>
      <c r="F658" s="17"/>
      <c r="G658" s="17"/>
      <c r="H658" s="72"/>
      <c r="I658" s="72"/>
      <c r="J658" s="32"/>
      <c r="K658" s="73"/>
    </row>
    <row r="659" s="71" customFormat="1" spans="1:11">
      <c r="A659" s="17"/>
      <c r="B659" s="17"/>
      <c r="C659" s="32"/>
      <c r="D659" s="32"/>
      <c r="E659" s="32"/>
      <c r="F659" s="17"/>
      <c r="G659" s="17"/>
      <c r="H659" s="72"/>
      <c r="I659" s="72"/>
      <c r="J659" s="32"/>
      <c r="K659" s="73"/>
    </row>
    <row r="660" s="71" customFormat="1" spans="1:11">
      <c r="A660" s="17"/>
      <c r="B660" s="17"/>
      <c r="C660" s="32"/>
      <c r="D660" s="32"/>
      <c r="E660" s="32"/>
      <c r="F660" s="17"/>
      <c r="G660" s="17"/>
      <c r="H660" s="72"/>
      <c r="I660" s="72"/>
      <c r="J660" s="32"/>
      <c r="K660" s="73"/>
    </row>
    <row r="661" s="71" customFormat="1" spans="1:11">
      <c r="A661" s="17"/>
      <c r="B661" s="17"/>
      <c r="C661" s="32"/>
      <c r="D661" s="32"/>
      <c r="E661" s="32"/>
      <c r="F661" s="17"/>
      <c r="G661" s="17"/>
      <c r="H661" s="72"/>
      <c r="I661" s="72"/>
      <c r="J661" s="32"/>
      <c r="K661" s="73"/>
    </row>
    <row r="662" s="71" customFormat="1" spans="1:11">
      <c r="A662" s="17"/>
      <c r="B662" s="17"/>
      <c r="C662" s="32"/>
      <c r="D662" s="32"/>
      <c r="E662" s="32"/>
      <c r="F662" s="17"/>
      <c r="G662" s="17"/>
      <c r="H662" s="72"/>
      <c r="I662" s="72"/>
      <c r="J662" s="32"/>
      <c r="K662" s="73"/>
    </row>
    <row r="663" s="71" customFormat="1" spans="1:11">
      <c r="A663" s="17"/>
      <c r="B663" s="17"/>
      <c r="C663" s="32"/>
      <c r="D663" s="32"/>
      <c r="E663" s="32"/>
      <c r="F663" s="17"/>
      <c r="G663" s="17"/>
      <c r="H663" s="72"/>
      <c r="I663" s="72"/>
      <c r="J663" s="32"/>
      <c r="K663" s="73"/>
    </row>
    <row r="664" s="71" customFormat="1" spans="1:11">
      <c r="A664" s="17"/>
      <c r="B664" s="17"/>
      <c r="C664" s="32"/>
      <c r="D664" s="32"/>
      <c r="E664" s="32"/>
      <c r="F664" s="17"/>
      <c r="G664" s="17"/>
      <c r="H664" s="72"/>
      <c r="I664" s="72"/>
      <c r="J664" s="32"/>
      <c r="K664" s="73"/>
    </row>
    <row r="665" s="71" customFormat="1" spans="1:11">
      <c r="A665" s="17"/>
      <c r="B665" s="17"/>
      <c r="C665" s="32"/>
      <c r="D665" s="32"/>
      <c r="E665" s="32"/>
      <c r="F665" s="17"/>
      <c r="G665" s="17"/>
      <c r="H665" s="72"/>
      <c r="I665" s="72"/>
      <c r="J665" s="32"/>
      <c r="K665" s="73"/>
    </row>
    <row r="666" s="71" customFormat="1" spans="1:11">
      <c r="A666" s="17"/>
      <c r="B666" s="17"/>
      <c r="C666" s="32"/>
      <c r="D666" s="32"/>
      <c r="E666" s="32"/>
      <c r="F666" s="17"/>
      <c r="G666" s="17"/>
      <c r="H666" s="72"/>
      <c r="I666" s="72"/>
      <c r="J666" s="32"/>
      <c r="K666" s="73"/>
    </row>
    <row r="667" s="71" customFormat="1" spans="1:11">
      <c r="A667" s="17"/>
      <c r="B667" s="17"/>
      <c r="C667" s="32"/>
      <c r="D667" s="32"/>
      <c r="E667" s="32"/>
      <c r="F667" s="17"/>
      <c r="G667" s="17"/>
      <c r="H667" s="72"/>
      <c r="I667" s="72"/>
      <c r="J667" s="32"/>
      <c r="K667" s="73"/>
    </row>
    <row r="668" s="71" customFormat="1" spans="1:11">
      <c r="A668" s="17"/>
      <c r="B668" s="17"/>
      <c r="C668" s="32"/>
      <c r="D668" s="32"/>
      <c r="E668" s="32"/>
      <c r="F668" s="17"/>
      <c r="G668" s="17"/>
      <c r="H668" s="72"/>
      <c r="I668" s="72"/>
      <c r="J668" s="32"/>
      <c r="K668" s="73"/>
    </row>
    <row r="669" s="71" customFormat="1" spans="1:11">
      <c r="A669" s="17"/>
      <c r="B669" s="17"/>
      <c r="C669" s="32"/>
      <c r="D669" s="32"/>
      <c r="E669" s="32"/>
      <c r="F669" s="17"/>
      <c r="G669" s="17"/>
      <c r="H669" s="72"/>
      <c r="I669" s="72"/>
      <c r="J669" s="32"/>
      <c r="K669" s="73"/>
    </row>
    <row r="670" s="71" customFormat="1" spans="1:11">
      <c r="A670" s="17"/>
      <c r="B670" s="17"/>
      <c r="C670" s="32"/>
      <c r="D670" s="32"/>
      <c r="E670" s="32"/>
      <c r="F670" s="17"/>
      <c r="G670" s="17"/>
      <c r="H670" s="72"/>
      <c r="I670" s="72"/>
      <c r="J670" s="32"/>
      <c r="K670" s="73"/>
    </row>
    <row r="671" s="71" customFormat="1" spans="1:11">
      <c r="A671" s="17"/>
      <c r="B671" s="17"/>
      <c r="C671" s="32"/>
      <c r="D671" s="32"/>
      <c r="E671" s="32"/>
      <c r="F671" s="17"/>
      <c r="G671" s="17"/>
      <c r="H671" s="72"/>
      <c r="I671" s="72"/>
      <c r="J671" s="32"/>
      <c r="K671" s="73"/>
    </row>
    <row r="672" s="71" customFormat="1" spans="1:11">
      <c r="A672" s="17"/>
      <c r="B672" s="17"/>
      <c r="C672" s="32"/>
      <c r="D672" s="32"/>
      <c r="E672" s="32"/>
      <c r="F672" s="17"/>
      <c r="G672" s="17"/>
      <c r="H672" s="72"/>
      <c r="I672" s="72"/>
      <c r="J672" s="32"/>
      <c r="K672" s="73"/>
    </row>
    <row r="673" s="71" customFormat="1" spans="1:11">
      <c r="A673" s="17"/>
      <c r="B673" s="17"/>
      <c r="C673" s="32"/>
      <c r="D673" s="32"/>
      <c r="E673" s="32"/>
      <c r="F673" s="17"/>
      <c r="G673" s="17"/>
      <c r="H673" s="72"/>
      <c r="I673" s="72"/>
      <c r="J673" s="32"/>
      <c r="K673" s="73"/>
    </row>
    <row r="674" s="71" customFormat="1" spans="1:11">
      <c r="A674" s="17"/>
      <c r="B674" s="17"/>
      <c r="C674" s="32"/>
      <c r="D674" s="32"/>
      <c r="E674" s="32"/>
      <c r="F674" s="17"/>
      <c r="G674" s="17"/>
      <c r="H674" s="72"/>
      <c r="I674" s="72"/>
      <c r="J674" s="32"/>
      <c r="K674" s="73"/>
    </row>
    <row r="675" s="71" customFormat="1" spans="1:11">
      <c r="A675" s="17"/>
      <c r="B675" s="17"/>
      <c r="C675" s="32"/>
      <c r="D675" s="32"/>
      <c r="E675" s="32"/>
      <c r="F675" s="17"/>
      <c r="G675" s="17"/>
      <c r="H675" s="72"/>
      <c r="I675" s="72"/>
      <c r="J675" s="32"/>
      <c r="K675" s="73"/>
    </row>
    <row r="676" s="71" customFormat="1" spans="1:11">
      <c r="A676" s="17"/>
      <c r="B676" s="17"/>
      <c r="C676" s="32"/>
      <c r="D676" s="32"/>
      <c r="E676" s="32"/>
      <c r="F676" s="17"/>
      <c r="G676" s="17"/>
      <c r="H676" s="72"/>
      <c r="I676" s="72"/>
      <c r="J676" s="32"/>
      <c r="K676" s="73"/>
    </row>
    <row r="677" s="71" customFormat="1" spans="1:11">
      <c r="A677" s="17"/>
      <c r="B677" s="17"/>
      <c r="C677" s="32"/>
      <c r="D677" s="32"/>
      <c r="E677" s="32"/>
      <c r="F677" s="17"/>
      <c r="G677" s="17"/>
      <c r="H677" s="72"/>
      <c r="I677" s="72"/>
      <c r="J677" s="32"/>
      <c r="K677" s="73"/>
    </row>
    <row r="678" s="71" customFormat="1" spans="1:11">
      <c r="A678" s="17"/>
      <c r="B678" s="17"/>
      <c r="C678" s="32"/>
      <c r="D678" s="32"/>
      <c r="E678" s="32"/>
      <c r="F678" s="17"/>
      <c r="G678" s="17"/>
      <c r="H678" s="72"/>
      <c r="I678" s="72"/>
      <c r="J678" s="32"/>
      <c r="K678" s="73"/>
    </row>
    <row r="679" s="71" customFormat="1" spans="1:11">
      <c r="A679" s="17"/>
      <c r="B679" s="17"/>
      <c r="C679" s="32"/>
      <c r="D679" s="32"/>
      <c r="E679" s="32"/>
      <c r="F679" s="17"/>
      <c r="G679" s="17"/>
      <c r="H679" s="72"/>
      <c r="I679" s="72"/>
      <c r="J679" s="32"/>
      <c r="K679" s="73"/>
    </row>
    <row r="680" s="71" customFormat="1" spans="1:11">
      <c r="A680" s="17"/>
      <c r="B680" s="17"/>
      <c r="C680" s="32"/>
      <c r="D680" s="32"/>
      <c r="E680" s="32"/>
      <c r="F680" s="17"/>
      <c r="G680" s="17"/>
      <c r="H680" s="72"/>
      <c r="I680" s="72"/>
      <c r="J680" s="32"/>
      <c r="K680" s="73"/>
    </row>
    <row r="681" s="71" customFormat="1" spans="1:11">
      <c r="A681" s="17"/>
      <c r="B681" s="17"/>
      <c r="C681" s="32"/>
      <c r="D681" s="32"/>
      <c r="E681" s="32"/>
      <c r="F681" s="17"/>
      <c r="G681" s="17"/>
      <c r="H681" s="72"/>
      <c r="I681" s="72"/>
      <c r="J681" s="32"/>
      <c r="K681" s="73"/>
    </row>
    <row r="682" s="71" customFormat="1" spans="1:11">
      <c r="A682" s="17"/>
      <c r="B682" s="17"/>
      <c r="C682" s="32"/>
      <c r="D682" s="32"/>
      <c r="E682" s="32"/>
      <c r="F682" s="17"/>
      <c r="G682" s="17"/>
      <c r="H682" s="72"/>
      <c r="I682" s="72"/>
      <c r="J682" s="32"/>
      <c r="K682" s="73"/>
    </row>
    <row r="683" s="71" customFormat="1" spans="1:11">
      <c r="A683" s="17"/>
      <c r="B683" s="17"/>
      <c r="C683" s="32"/>
      <c r="D683" s="32"/>
      <c r="E683" s="32"/>
      <c r="F683" s="17"/>
      <c r="G683" s="17"/>
      <c r="H683" s="72"/>
      <c r="I683" s="72"/>
      <c r="J683" s="32"/>
      <c r="K683" s="73"/>
    </row>
    <row r="684" s="71" customFormat="1" spans="1:11">
      <c r="A684" s="17"/>
      <c r="B684" s="17"/>
      <c r="C684" s="32"/>
      <c r="D684" s="32"/>
      <c r="E684" s="32"/>
      <c r="F684" s="17"/>
      <c r="G684" s="17"/>
      <c r="H684" s="72"/>
      <c r="I684" s="72"/>
      <c r="J684" s="32"/>
      <c r="K684" s="73"/>
    </row>
    <row r="685" s="71" customFormat="1" spans="1:11">
      <c r="A685" s="17"/>
      <c r="B685" s="17"/>
      <c r="C685" s="32"/>
      <c r="D685" s="32"/>
      <c r="E685" s="32"/>
      <c r="F685" s="17"/>
      <c r="G685" s="17"/>
      <c r="H685" s="72"/>
      <c r="I685" s="72"/>
      <c r="J685" s="32"/>
      <c r="K685" s="73"/>
    </row>
    <row r="686" s="71" customFormat="1" spans="1:11">
      <c r="A686" s="17"/>
      <c r="B686" s="17"/>
      <c r="C686" s="32"/>
      <c r="D686" s="32"/>
      <c r="E686" s="32"/>
      <c r="F686" s="17"/>
      <c r="G686" s="17"/>
      <c r="H686" s="72"/>
      <c r="I686" s="72"/>
      <c r="J686" s="32"/>
      <c r="K686" s="73"/>
    </row>
    <row r="687" s="71" customFormat="1" spans="1:11">
      <c r="A687" s="17"/>
      <c r="B687" s="17"/>
      <c r="C687" s="32"/>
      <c r="D687" s="32"/>
      <c r="E687" s="32"/>
      <c r="F687" s="17"/>
      <c r="G687" s="17"/>
      <c r="H687" s="72"/>
      <c r="I687" s="72"/>
      <c r="J687" s="32"/>
      <c r="K687" s="73"/>
    </row>
    <row r="688" s="71" customFormat="1" spans="1:11">
      <c r="A688" s="17"/>
      <c r="B688" s="17"/>
      <c r="C688" s="32"/>
      <c r="D688" s="32"/>
      <c r="E688" s="32"/>
      <c r="F688" s="17"/>
      <c r="G688" s="17"/>
      <c r="H688" s="72"/>
      <c r="I688" s="72"/>
      <c r="J688" s="32"/>
      <c r="K688" s="73"/>
    </row>
    <row r="689" s="71" customFormat="1" spans="1:11">
      <c r="A689" s="17"/>
      <c r="B689" s="17"/>
      <c r="C689" s="32"/>
      <c r="D689" s="32"/>
      <c r="E689" s="32"/>
      <c r="F689" s="17"/>
      <c r="G689" s="17"/>
      <c r="H689" s="72"/>
      <c r="I689" s="72"/>
      <c r="J689" s="32"/>
      <c r="K689" s="73"/>
    </row>
    <row r="690" s="71" customFormat="1" spans="1:11">
      <c r="A690" s="17"/>
      <c r="B690" s="17"/>
      <c r="C690" s="32"/>
      <c r="D690" s="32"/>
      <c r="E690" s="32"/>
      <c r="F690" s="17"/>
      <c r="G690" s="17"/>
      <c r="H690" s="72"/>
      <c r="I690" s="72"/>
      <c r="J690" s="32"/>
      <c r="K690" s="73"/>
    </row>
    <row r="691" s="71" customFormat="1" spans="1:11">
      <c r="A691" s="17"/>
      <c r="B691" s="17"/>
      <c r="C691" s="32"/>
      <c r="D691" s="32"/>
      <c r="E691" s="32"/>
      <c r="F691" s="17"/>
      <c r="G691" s="17"/>
      <c r="H691" s="72"/>
      <c r="I691" s="72"/>
      <c r="J691" s="32"/>
      <c r="K691" s="73"/>
    </row>
    <row r="692" s="71" customFormat="1" spans="1:11">
      <c r="A692" s="17"/>
      <c r="B692" s="17"/>
      <c r="C692" s="32"/>
      <c r="D692" s="32"/>
      <c r="E692" s="32"/>
      <c r="F692" s="17"/>
      <c r="G692" s="17"/>
      <c r="H692" s="72"/>
      <c r="I692" s="72"/>
      <c r="J692" s="32"/>
      <c r="K692" s="73"/>
    </row>
    <row r="693" s="71" customFormat="1" spans="1:11">
      <c r="A693" s="17"/>
      <c r="B693" s="17"/>
      <c r="C693" s="32"/>
      <c r="D693" s="32"/>
      <c r="E693" s="32"/>
      <c r="F693" s="17"/>
      <c r="G693" s="17"/>
      <c r="H693" s="72"/>
      <c r="I693" s="72"/>
      <c r="J693" s="32"/>
      <c r="K693" s="73"/>
    </row>
    <row r="694" s="71" customFormat="1" spans="1:11">
      <c r="A694" s="17"/>
      <c r="B694" s="17"/>
      <c r="C694" s="32"/>
      <c r="D694" s="32"/>
      <c r="E694" s="32"/>
      <c r="F694" s="17"/>
      <c r="G694" s="17"/>
      <c r="H694" s="72"/>
      <c r="I694" s="72"/>
      <c r="J694" s="32"/>
      <c r="K694" s="73"/>
    </row>
    <row r="695" s="71" customFormat="1" spans="1:11">
      <c r="A695" s="17"/>
      <c r="B695" s="17"/>
      <c r="C695" s="32"/>
      <c r="D695" s="32"/>
      <c r="E695" s="32"/>
      <c r="F695" s="17"/>
      <c r="G695" s="17"/>
      <c r="H695" s="72"/>
      <c r="I695" s="72"/>
      <c r="J695" s="32"/>
      <c r="K695" s="73"/>
    </row>
    <row r="696" s="71" customFormat="1" spans="1:11">
      <c r="A696" s="17"/>
      <c r="B696" s="17"/>
      <c r="C696" s="32"/>
      <c r="D696" s="32"/>
      <c r="E696" s="32"/>
      <c r="F696" s="17"/>
      <c r="G696" s="17"/>
      <c r="H696" s="72"/>
      <c r="I696" s="72"/>
      <c r="J696" s="32"/>
      <c r="K696" s="73"/>
    </row>
    <row r="697" s="71" customFormat="1" spans="1:11">
      <c r="A697" s="17"/>
      <c r="B697" s="17"/>
      <c r="C697" s="32"/>
      <c r="D697" s="32"/>
      <c r="E697" s="32"/>
      <c r="F697" s="17"/>
      <c r="G697" s="17"/>
      <c r="H697" s="72"/>
      <c r="I697" s="72"/>
      <c r="J697" s="32"/>
      <c r="K697" s="73"/>
    </row>
    <row r="698" s="71" customFormat="1" spans="1:11">
      <c r="A698" s="17"/>
      <c r="B698" s="17"/>
      <c r="C698" s="32"/>
      <c r="D698" s="32"/>
      <c r="E698" s="32"/>
      <c r="F698" s="17"/>
      <c r="G698" s="17"/>
      <c r="H698" s="72"/>
      <c r="I698" s="72"/>
      <c r="J698" s="32"/>
      <c r="K698" s="73"/>
    </row>
    <row r="699" s="71" customFormat="1" spans="1:11">
      <c r="A699" s="17"/>
      <c r="B699" s="17"/>
      <c r="C699" s="32"/>
      <c r="D699" s="32"/>
      <c r="E699" s="32"/>
      <c r="F699" s="17"/>
      <c r="G699" s="17"/>
      <c r="H699" s="72"/>
      <c r="I699" s="72"/>
      <c r="J699" s="32"/>
      <c r="K699" s="73"/>
    </row>
    <row r="700" s="71" customFormat="1" spans="1:11">
      <c r="A700" s="17"/>
      <c r="B700" s="17"/>
      <c r="C700" s="32"/>
      <c r="D700" s="32"/>
      <c r="E700" s="32"/>
      <c r="F700" s="17"/>
      <c r="G700" s="17"/>
      <c r="H700" s="72"/>
      <c r="I700" s="72"/>
      <c r="J700" s="32"/>
      <c r="K700" s="73"/>
    </row>
    <row r="701" s="71" customFormat="1" spans="1:11">
      <c r="A701" s="17"/>
      <c r="B701" s="17"/>
      <c r="C701" s="32"/>
      <c r="D701" s="32"/>
      <c r="E701" s="32"/>
      <c r="F701" s="17"/>
      <c r="G701" s="17"/>
      <c r="H701" s="72"/>
      <c r="I701" s="72"/>
      <c r="J701" s="32"/>
      <c r="K701" s="73"/>
    </row>
    <row r="702" s="71" customFormat="1" spans="1:11">
      <c r="A702" s="17"/>
      <c r="B702" s="17"/>
      <c r="C702" s="32"/>
      <c r="D702" s="32"/>
      <c r="E702" s="32"/>
      <c r="F702" s="17"/>
      <c r="G702" s="17"/>
      <c r="H702" s="72"/>
      <c r="I702" s="72"/>
      <c r="J702" s="32"/>
      <c r="K702" s="73"/>
    </row>
    <row r="703" s="71" customFormat="1" spans="1:11">
      <c r="A703" s="17"/>
      <c r="B703" s="17"/>
      <c r="C703" s="32"/>
      <c r="D703" s="32"/>
      <c r="E703" s="32"/>
      <c r="F703" s="17"/>
      <c r="G703" s="17"/>
      <c r="H703" s="72"/>
      <c r="I703" s="72"/>
      <c r="J703" s="32"/>
      <c r="K703" s="73"/>
    </row>
    <row r="704" s="71" customFormat="1" spans="1:11">
      <c r="A704" s="17"/>
      <c r="B704" s="17"/>
      <c r="C704" s="32"/>
      <c r="D704" s="32"/>
      <c r="E704" s="32"/>
      <c r="F704" s="17"/>
      <c r="G704" s="17"/>
      <c r="H704" s="72"/>
      <c r="I704" s="72"/>
      <c r="J704" s="32"/>
      <c r="K704" s="73"/>
    </row>
    <row r="705" s="71" customFormat="1" spans="1:11">
      <c r="A705" s="17"/>
      <c r="B705" s="17"/>
      <c r="C705" s="32"/>
      <c r="D705" s="32"/>
      <c r="E705" s="32"/>
      <c r="F705" s="17"/>
      <c r="G705" s="17"/>
      <c r="H705" s="72"/>
      <c r="I705" s="72"/>
      <c r="J705" s="32"/>
      <c r="K705" s="73"/>
    </row>
    <row r="706" s="71" customFormat="1" spans="1:11">
      <c r="A706" s="17"/>
      <c r="B706" s="17"/>
      <c r="C706" s="32"/>
      <c r="D706" s="32"/>
      <c r="E706" s="32"/>
      <c r="F706" s="17"/>
      <c r="G706" s="17"/>
      <c r="H706" s="72"/>
      <c r="I706" s="72"/>
      <c r="J706" s="32"/>
      <c r="K706" s="73"/>
    </row>
    <row r="707" s="71" customFormat="1" spans="1:11">
      <c r="A707" s="17"/>
      <c r="B707" s="17"/>
      <c r="C707" s="32"/>
      <c r="D707" s="32"/>
      <c r="E707" s="32"/>
      <c r="F707" s="17"/>
      <c r="G707" s="17"/>
      <c r="H707" s="72"/>
      <c r="I707" s="72"/>
      <c r="J707" s="32"/>
      <c r="K707" s="73"/>
    </row>
    <row r="708" s="71" customFormat="1" spans="1:11">
      <c r="A708" s="17"/>
      <c r="B708" s="17"/>
      <c r="C708" s="32"/>
      <c r="D708" s="32"/>
      <c r="E708" s="32"/>
      <c r="F708" s="17"/>
      <c r="G708" s="17"/>
      <c r="H708" s="72"/>
      <c r="I708" s="72"/>
      <c r="J708" s="32"/>
      <c r="K708" s="73"/>
    </row>
    <row r="709" s="71" customFormat="1" spans="1:11">
      <c r="A709" s="17"/>
      <c r="B709" s="17"/>
      <c r="C709" s="32"/>
      <c r="D709" s="32"/>
      <c r="E709" s="32"/>
      <c r="F709" s="17"/>
      <c r="G709" s="17"/>
      <c r="H709" s="72"/>
      <c r="I709" s="72"/>
      <c r="J709" s="32"/>
      <c r="K709" s="73"/>
    </row>
    <row r="710" s="71" customFormat="1" spans="1:11">
      <c r="A710" s="17"/>
      <c r="B710" s="17"/>
      <c r="C710" s="32"/>
      <c r="D710" s="32"/>
      <c r="E710" s="32"/>
      <c r="F710" s="17"/>
      <c r="G710" s="17"/>
      <c r="H710" s="72"/>
      <c r="I710" s="72"/>
      <c r="J710" s="32"/>
      <c r="K710" s="73"/>
    </row>
    <row r="711" s="71" customFormat="1" spans="1:11">
      <c r="A711" s="17"/>
      <c r="B711" s="17"/>
      <c r="C711" s="32"/>
      <c r="D711" s="32"/>
      <c r="E711" s="32"/>
      <c r="F711" s="17"/>
      <c r="G711" s="17"/>
      <c r="H711" s="72"/>
      <c r="I711" s="72"/>
      <c r="J711" s="32"/>
      <c r="K711" s="73"/>
    </row>
    <row r="712" s="71" customFormat="1" spans="1:11">
      <c r="A712" s="17"/>
      <c r="B712" s="17"/>
      <c r="C712" s="32"/>
      <c r="D712" s="32"/>
      <c r="E712" s="32"/>
      <c r="F712" s="17"/>
      <c r="G712" s="17"/>
      <c r="H712" s="72"/>
      <c r="I712" s="72"/>
      <c r="J712" s="32"/>
      <c r="K712" s="73"/>
    </row>
    <row r="713" s="71" customFormat="1" spans="1:11">
      <c r="A713" s="17"/>
      <c r="B713" s="17"/>
      <c r="C713" s="32"/>
      <c r="D713" s="32"/>
      <c r="E713" s="32"/>
      <c r="F713" s="17"/>
      <c r="G713" s="17"/>
      <c r="H713" s="72"/>
      <c r="I713" s="72"/>
      <c r="J713" s="32"/>
      <c r="K713" s="73"/>
    </row>
    <row r="714" s="71" customFormat="1" spans="1:11">
      <c r="A714" s="17"/>
      <c r="B714" s="17"/>
      <c r="C714" s="32"/>
      <c r="D714" s="32"/>
      <c r="E714" s="32"/>
      <c r="F714" s="17"/>
      <c r="G714" s="17"/>
      <c r="H714" s="72"/>
      <c r="I714" s="72"/>
      <c r="J714" s="32"/>
      <c r="K714" s="73"/>
    </row>
    <row r="715" s="71" customFormat="1" spans="1:11">
      <c r="A715" s="17"/>
      <c r="B715" s="17"/>
      <c r="C715" s="32"/>
      <c r="D715" s="32"/>
      <c r="E715" s="32"/>
      <c r="F715" s="17"/>
      <c r="G715" s="17"/>
      <c r="H715" s="72"/>
      <c r="I715" s="72"/>
      <c r="J715" s="32"/>
      <c r="K715" s="73"/>
    </row>
    <row r="716" s="71" customFormat="1" spans="1:11">
      <c r="A716" s="17"/>
      <c r="B716" s="17"/>
      <c r="C716" s="32"/>
      <c r="D716" s="32"/>
      <c r="E716" s="32"/>
      <c r="F716" s="17"/>
      <c r="G716" s="17"/>
      <c r="H716" s="72"/>
      <c r="I716" s="72"/>
      <c r="J716" s="32"/>
      <c r="K716" s="73"/>
    </row>
    <row r="717" s="71" customFormat="1" spans="1:11">
      <c r="A717" s="17"/>
      <c r="B717" s="17"/>
      <c r="C717" s="32"/>
      <c r="D717" s="32"/>
      <c r="E717" s="32"/>
      <c r="F717" s="17"/>
      <c r="G717" s="17"/>
      <c r="H717" s="72"/>
      <c r="I717" s="72"/>
      <c r="J717" s="32"/>
      <c r="K717" s="73"/>
    </row>
    <row r="718" s="71" customFormat="1" spans="1:11">
      <c r="A718" s="17"/>
      <c r="B718" s="17"/>
      <c r="C718" s="32"/>
      <c r="D718" s="32"/>
      <c r="E718" s="32"/>
      <c r="F718" s="17"/>
      <c r="G718" s="17"/>
      <c r="H718" s="72"/>
      <c r="I718" s="72"/>
      <c r="J718" s="32"/>
      <c r="K718" s="73"/>
    </row>
    <row r="719" s="71" customFormat="1" spans="1:11">
      <c r="A719" s="17"/>
      <c r="B719" s="17"/>
      <c r="C719" s="32"/>
      <c r="D719" s="32"/>
      <c r="E719" s="32"/>
      <c r="F719" s="17"/>
      <c r="G719" s="17"/>
      <c r="H719" s="72"/>
      <c r="I719" s="72"/>
      <c r="J719" s="32"/>
      <c r="K719" s="73"/>
    </row>
    <row r="720" s="71" customFormat="1" spans="1:11">
      <c r="A720" s="17"/>
      <c r="B720" s="17"/>
      <c r="C720" s="32"/>
      <c r="D720" s="32"/>
      <c r="E720" s="32"/>
      <c r="F720" s="17"/>
      <c r="G720" s="17"/>
      <c r="H720" s="72"/>
      <c r="I720" s="72"/>
      <c r="J720" s="32"/>
      <c r="K720" s="73"/>
    </row>
    <row r="721" s="71" customFormat="1" spans="1:11">
      <c r="A721" s="17"/>
      <c r="B721" s="17"/>
      <c r="C721" s="32"/>
      <c r="D721" s="32"/>
      <c r="E721" s="32"/>
      <c r="F721" s="17"/>
      <c r="G721" s="17"/>
      <c r="H721" s="72"/>
      <c r="I721" s="72"/>
      <c r="J721" s="32"/>
      <c r="K721" s="73"/>
    </row>
    <row r="722" s="71" customFormat="1" spans="1:11">
      <c r="A722" s="17"/>
      <c r="B722" s="17"/>
      <c r="C722" s="32"/>
      <c r="D722" s="32"/>
      <c r="E722" s="32"/>
      <c r="F722" s="17"/>
      <c r="G722" s="17"/>
      <c r="H722" s="72"/>
      <c r="I722" s="72"/>
      <c r="J722" s="32"/>
      <c r="K722" s="73"/>
    </row>
    <row r="723" s="71" customFormat="1" spans="1:11">
      <c r="A723" s="17"/>
      <c r="B723" s="17"/>
      <c r="C723" s="32"/>
      <c r="D723" s="32"/>
      <c r="E723" s="32"/>
      <c r="F723" s="17"/>
      <c r="G723" s="17"/>
      <c r="H723" s="72"/>
      <c r="I723" s="72"/>
      <c r="J723" s="32"/>
      <c r="K723" s="73"/>
    </row>
    <row r="724" s="71" customFormat="1" spans="1:11">
      <c r="A724" s="17"/>
      <c r="B724" s="17"/>
      <c r="C724" s="32"/>
      <c r="D724" s="32"/>
      <c r="E724" s="32"/>
      <c r="F724" s="17"/>
      <c r="G724" s="17"/>
      <c r="H724" s="72"/>
      <c r="I724" s="72"/>
      <c r="J724" s="32"/>
      <c r="K724" s="73"/>
    </row>
    <row r="725" s="71" customFormat="1" spans="1:11">
      <c r="A725" s="17"/>
      <c r="B725" s="17"/>
      <c r="C725" s="32"/>
      <c r="D725" s="32"/>
      <c r="E725" s="32"/>
      <c r="F725" s="17"/>
      <c r="G725" s="17"/>
      <c r="H725" s="72"/>
      <c r="I725" s="72"/>
      <c r="J725" s="32"/>
      <c r="K725" s="73"/>
    </row>
    <row r="726" s="71" customFormat="1" spans="1:11">
      <c r="A726" s="17"/>
      <c r="B726" s="17"/>
      <c r="C726" s="32"/>
      <c r="D726" s="32"/>
      <c r="E726" s="32"/>
      <c r="F726" s="17"/>
      <c r="G726" s="17"/>
      <c r="H726" s="72"/>
      <c r="I726" s="72"/>
      <c r="J726" s="32"/>
      <c r="K726" s="73"/>
    </row>
    <row r="727" s="71" customFormat="1" spans="1:11">
      <c r="A727" s="17"/>
      <c r="B727" s="17"/>
      <c r="C727" s="32"/>
      <c r="D727" s="32"/>
      <c r="E727" s="32"/>
      <c r="F727" s="17"/>
      <c r="G727" s="17"/>
      <c r="H727" s="72"/>
      <c r="I727" s="72"/>
      <c r="J727" s="32"/>
      <c r="K727" s="73"/>
    </row>
    <row r="728" s="71" customFormat="1" spans="1:11">
      <c r="A728" s="17"/>
      <c r="B728" s="17"/>
      <c r="C728" s="32"/>
      <c r="D728" s="32"/>
      <c r="E728" s="32"/>
      <c r="F728" s="17"/>
      <c r="G728" s="17"/>
      <c r="H728" s="72"/>
      <c r="I728" s="72"/>
      <c r="J728" s="32"/>
      <c r="K728" s="73"/>
    </row>
    <row r="729" s="71" customFormat="1" spans="1:11">
      <c r="A729" s="17"/>
      <c r="B729" s="17"/>
      <c r="C729" s="32"/>
      <c r="D729" s="32"/>
      <c r="E729" s="32"/>
      <c r="F729" s="17"/>
      <c r="G729" s="17"/>
      <c r="H729" s="72"/>
      <c r="I729" s="72"/>
      <c r="J729" s="32"/>
      <c r="K729" s="73"/>
    </row>
    <row r="730" s="71" customFormat="1" spans="1:11">
      <c r="A730" s="17"/>
      <c r="B730" s="17"/>
      <c r="C730" s="32"/>
      <c r="D730" s="32"/>
      <c r="E730" s="32"/>
      <c r="F730" s="17"/>
      <c r="G730" s="17"/>
      <c r="H730" s="72"/>
      <c r="I730" s="72"/>
      <c r="J730" s="32"/>
      <c r="K730" s="73"/>
    </row>
    <row r="731" s="71" customFormat="1" spans="1:11">
      <c r="A731" s="17"/>
      <c r="B731" s="17"/>
      <c r="C731" s="32"/>
      <c r="D731" s="32"/>
      <c r="E731" s="32"/>
      <c r="F731" s="17"/>
      <c r="G731" s="17"/>
      <c r="H731" s="72"/>
      <c r="I731" s="72"/>
      <c r="J731" s="32"/>
      <c r="K731" s="73"/>
    </row>
    <row r="732" s="71" customFormat="1" spans="1:11">
      <c r="A732" s="17"/>
      <c r="B732" s="17"/>
      <c r="C732" s="32"/>
      <c r="D732" s="32"/>
      <c r="E732" s="32"/>
      <c r="F732" s="17"/>
      <c r="G732" s="17"/>
      <c r="H732" s="72"/>
      <c r="I732" s="72"/>
      <c r="J732" s="32"/>
      <c r="K732" s="73"/>
    </row>
    <row r="733" s="71" customFormat="1" spans="1:11">
      <c r="A733" s="17"/>
      <c r="B733" s="17"/>
      <c r="C733" s="32"/>
      <c r="D733" s="32"/>
      <c r="E733" s="32"/>
      <c r="F733" s="17"/>
      <c r="G733" s="17"/>
      <c r="H733" s="72"/>
      <c r="I733" s="72"/>
      <c r="J733" s="32"/>
      <c r="K733" s="73"/>
    </row>
    <row r="734" s="71" customFormat="1" spans="1:11">
      <c r="A734" s="17"/>
      <c r="B734" s="17"/>
      <c r="C734" s="32"/>
      <c r="D734" s="32"/>
      <c r="E734" s="32"/>
      <c r="F734" s="17"/>
      <c r="G734" s="17"/>
      <c r="H734" s="72"/>
      <c r="I734" s="72"/>
      <c r="J734" s="32"/>
      <c r="K734" s="73"/>
    </row>
    <row r="735" s="71" customFormat="1" spans="1:11">
      <c r="A735" s="17"/>
      <c r="B735" s="17"/>
      <c r="C735" s="32"/>
      <c r="D735" s="32"/>
      <c r="E735" s="32"/>
      <c r="F735" s="17"/>
      <c r="G735" s="17"/>
      <c r="H735" s="72"/>
      <c r="I735" s="72"/>
      <c r="J735" s="32"/>
      <c r="K735" s="73"/>
    </row>
    <row r="736" s="71" customFormat="1" spans="1:11">
      <c r="A736" s="17"/>
      <c r="B736" s="17"/>
      <c r="C736" s="32"/>
      <c r="D736" s="32"/>
      <c r="E736" s="32"/>
      <c r="F736" s="17"/>
      <c r="G736" s="17"/>
      <c r="H736" s="72"/>
      <c r="I736" s="72"/>
      <c r="J736" s="32"/>
      <c r="K736" s="73"/>
    </row>
    <row r="737" s="71" customFormat="1" spans="1:11">
      <c r="A737" s="17"/>
      <c r="B737" s="17"/>
      <c r="C737" s="32"/>
      <c r="D737" s="32"/>
      <c r="E737" s="32"/>
      <c r="F737" s="17"/>
      <c r="G737" s="17"/>
      <c r="H737" s="72"/>
      <c r="I737" s="72"/>
      <c r="J737" s="32"/>
      <c r="K737" s="73"/>
    </row>
    <row r="738" s="71" customFormat="1" spans="1:11">
      <c r="A738" s="17"/>
      <c r="B738" s="17"/>
      <c r="C738" s="32"/>
      <c r="D738" s="32"/>
      <c r="E738" s="32"/>
      <c r="F738" s="17"/>
      <c r="G738" s="17"/>
      <c r="H738" s="72"/>
      <c r="I738" s="72"/>
      <c r="J738" s="32"/>
      <c r="K738" s="73"/>
    </row>
    <row r="739" s="71" customFormat="1" spans="1:11">
      <c r="A739" s="17"/>
      <c r="B739" s="17"/>
      <c r="C739" s="32"/>
      <c r="D739" s="32"/>
      <c r="E739" s="32"/>
      <c r="F739" s="17"/>
      <c r="G739" s="17"/>
      <c r="H739" s="72"/>
      <c r="I739" s="72"/>
      <c r="J739" s="32"/>
      <c r="K739" s="73"/>
    </row>
    <row r="740" s="71" customFormat="1" spans="1:11">
      <c r="A740" s="17"/>
      <c r="B740" s="17"/>
      <c r="C740" s="32"/>
      <c r="D740" s="32"/>
      <c r="E740" s="32"/>
      <c r="F740" s="17"/>
      <c r="G740" s="17"/>
      <c r="H740" s="72"/>
      <c r="I740" s="72"/>
      <c r="J740" s="32"/>
      <c r="K740" s="73"/>
    </row>
    <row r="741" s="71" customFormat="1" spans="1:11">
      <c r="A741" s="17"/>
      <c r="B741" s="17"/>
      <c r="C741" s="32"/>
      <c r="D741" s="32"/>
      <c r="E741" s="32"/>
      <c r="F741" s="17"/>
      <c r="G741" s="17"/>
      <c r="H741" s="72"/>
      <c r="I741" s="72"/>
      <c r="J741" s="32"/>
      <c r="K741" s="73"/>
    </row>
    <row r="742" s="71" customFormat="1" spans="1:11">
      <c r="A742" s="17"/>
      <c r="B742" s="17"/>
      <c r="C742" s="32"/>
      <c r="D742" s="32"/>
      <c r="E742" s="32"/>
      <c r="F742" s="17"/>
      <c r="G742" s="17"/>
      <c r="H742" s="72"/>
      <c r="I742" s="72"/>
      <c r="J742" s="32"/>
      <c r="K742" s="73"/>
    </row>
    <row r="743" s="71" customFormat="1" spans="1:11">
      <c r="A743" s="17"/>
      <c r="B743" s="17"/>
      <c r="C743" s="32"/>
      <c r="D743" s="32"/>
      <c r="E743" s="32"/>
      <c r="F743" s="17"/>
      <c r="G743" s="17"/>
      <c r="H743" s="72"/>
      <c r="I743" s="72"/>
      <c r="J743" s="32"/>
      <c r="K743" s="73"/>
    </row>
    <row r="744" s="71" customFormat="1" spans="1:11">
      <c r="A744" s="17"/>
      <c r="B744" s="17"/>
      <c r="C744" s="32"/>
      <c r="D744" s="32"/>
      <c r="E744" s="32"/>
      <c r="F744" s="17"/>
      <c r="G744" s="17"/>
      <c r="H744" s="72"/>
      <c r="I744" s="72"/>
      <c r="J744" s="32"/>
      <c r="K744" s="73"/>
    </row>
    <row r="745" s="71" customFormat="1" spans="1:11">
      <c r="A745" s="17"/>
      <c r="B745" s="17"/>
      <c r="C745" s="32"/>
      <c r="D745" s="32"/>
      <c r="E745" s="32"/>
      <c r="F745" s="17"/>
      <c r="G745" s="17"/>
      <c r="H745" s="72"/>
      <c r="I745" s="72"/>
      <c r="J745" s="32"/>
      <c r="K745" s="73"/>
    </row>
    <row r="746" s="71" customFormat="1" spans="1:11">
      <c r="A746" s="17"/>
      <c r="B746" s="17"/>
      <c r="C746" s="32"/>
      <c r="D746" s="32"/>
      <c r="E746" s="32"/>
      <c r="F746" s="17"/>
      <c r="G746" s="17"/>
      <c r="H746" s="72"/>
      <c r="I746" s="72"/>
      <c r="J746" s="32"/>
      <c r="K746" s="73"/>
    </row>
    <row r="747" s="71" customFormat="1" spans="1:11">
      <c r="A747" s="17"/>
      <c r="B747" s="17"/>
      <c r="C747" s="32"/>
      <c r="D747" s="32"/>
      <c r="E747" s="32"/>
      <c r="F747" s="17"/>
      <c r="G747" s="17"/>
      <c r="H747" s="72"/>
      <c r="I747" s="72"/>
      <c r="J747" s="32"/>
      <c r="K747" s="73"/>
    </row>
    <row r="748" s="71" customFormat="1" spans="1:11">
      <c r="A748" s="17"/>
      <c r="B748" s="17"/>
      <c r="C748" s="32"/>
      <c r="D748" s="32"/>
      <c r="E748" s="32"/>
      <c r="F748" s="17"/>
      <c r="G748" s="17"/>
      <c r="H748" s="72"/>
      <c r="I748" s="72"/>
      <c r="J748" s="32"/>
      <c r="K748" s="73"/>
    </row>
    <row r="749" s="71" customFormat="1" spans="1:11">
      <c r="A749" s="17"/>
      <c r="B749" s="17"/>
      <c r="C749" s="32"/>
      <c r="D749" s="32"/>
      <c r="E749" s="32"/>
      <c r="F749" s="17"/>
      <c r="G749" s="17"/>
      <c r="H749" s="72"/>
      <c r="I749" s="72"/>
      <c r="J749" s="32"/>
      <c r="K749" s="73"/>
    </row>
    <row r="750" s="71" customFormat="1" spans="1:11">
      <c r="A750" s="17"/>
      <c r="B750" s="17"/>
      <c r="C750" s="32"/>
      <c r="D750" s="32"/>
      <c r="E750" s="32"/>
      <c r="F750" s="17"/>
      <c r="G750" s="17"/>
      <c r="H750" s="72"/>
      <c r="I750" s="72"/>
      <c r="J750" s="32"/>
      <c r="K750" s="73"/>
    </row>
    <row r="751" s="71" customFormat="1" spans="1:11">
      <c r="A751" s="17"/>
      <c r="B751" s="17"/>
      <c r="C751" s="32"/>
      <c r="D751" s="32"/>
      <c r="E751" s="32"/>
      <c r="F751" s="17"/>
      <c r="G751" s="17"/>
      <c r="H751" s="72"/>
      <c r="I751" s="72"/>
      <c r="J751" s="32"/>
      <c r="K751" s="73"/>
    </row>
    <row r="752" s="71" customFormat="1" spans="1:11">
      <c r="A752" s="17"/>
      <c r="B752" s="17"/>
      <c r="C752" s="32"/>
      <c r="D752" s="32"/>
      <c r="E752" s="32"/>
      <c r="F752" s="17"/>
      <c r="G752" s="17"/>
      <c r="H752" s="72"/>
      <c r="I752" s="72"/>
      <c r="J752" s="32"/>
      <c r="K752" s="73"/>
    </row>
    <row r="753" s="71" customFormat="1" spans="1:11">
      <c r="A753" s="17"/>
      <c r="B753" s="17"/>
      <c r="C753" s="32"/>
      <c r="D753" s="32"/>
      <c r="E753" s="32"/>
      <c r="F753" s="17"/>
      <c r="G753" s="17"/>
      <c r="H753" s="72"/>
      <c r="I753" s="72"/>
      <c r="J753" s="32"/>
      <c r="K753" s="73"/>
    </row>
    <row r="754" s="71" customFormat="1" spans="1:11">
      <c r="A754" s="17"/>
      <c r="B754" s="17"/>
      <c r="C754" s="32"/>
      <c r="D754" s="32"/>
      <c r="E754" s="32"/>
      <c r="F754" s="17"/>
      <c r="G754" s="17"/>
      <c r="H754" s="72"/>
      <c r="I754" s="72"/>
      <c r="J754" s="32"/>
      <c r="K754" s="73"/>
    </row>
    <row r="755" s="71" customFormat="1" spans="1:11">
      <c r="A755" s="17"/>
      <c r="B755" s="17"/>
      <c r="C755" s="32"/>
      <c r="D755" s="32"/>
      <c r="E755" s="32"/>
      <c r="F755" s="17"/>
      <c r="G755" s="17"/>
      <c r="H755" s="72"/>
      <c r="I755" s="72"/>
      <c r="J755" s="32"/>
      <c r="K755" s="73"/>
    </row>
    <row r="756" s="71" customFormat="1" spans="1:11">
      <c r="A756" s="17"/>
      <c r="B756" s="17"/>
      <c r="C756" s="32"/>
      <c r="D756" s="32"/>
      <c r="E756" s="32"/>
      <c r="F756" s="17"/>
      <c r="G756" s="17"/>
      <c r="H756" s="72"/>
      <c r="I756" s="72"/>
      <c r="J756" s="32"/>
      <c r="K756" s="73"/>
    </row>
    <row r="757" s="71" customFormat="1" spans="1:11">
      <c r="A757" s="17"/>
      <c r="B757" s="17"/>
      <c r="C757" s="32"/>
      <c r="D757" s="32"/>
      <c r="E757" s="32"/>
      <c r="F757" s="17"/>
      <c r="G757" s="17"/>
      <c r="H757" s="72"/>
      <c r="I757" s="72"/>
      <c r="J757" s="32"/>
      <c r="K757" s="73"/>
    </row>
    <row r="758" s="71" customFormat="1" spans="1:11">
      <c r="A758" s="17"/>
      <c r="B758" s="17"/>
      <c r="C758" s="32"/>
      <c r="D758" s="32"/>
      <c r="E758" s="32"/>
      <c r="F758" s="17"/>
      <c r="G758" s="17"/>
      <c r="H758" s="72"/>
      <c r="I758" s="72"/>
      <c r="J758" s="32"/>
      <c r="K758" s="73"/>
    </row>
    <row r="759" s="71" customFormat="1" spans="1:11">
      <c r="A759" s="17"/>
      <c r="B759" s="17"/>
      <c r="C759" s="32"/>
      <c r="D759" s="32"/>
      <c r="E759" s="32"/>
      <c r="F759" s="17"/>
      <c r="G759" s="17"/>
      <c r="H759" s="72"/>
      <c r="I759" s="72"/>
      <c r="J759" s="32"/>
      <c r="K759" s="73"/>
    </row>
    <row r="760" s="71" customFormat="1" spans="1:11">
      <c r="A760" s="17"/>
      <c r="B760" s="17"/>
      <c r="C760" s="32"/>
      <c r="D760" s="32"/>
      <c r="E760" s="32"/>
      <c r="F760" s="17"/>
      <c r="G760" s="17"/>
      <c r="H760" s="72"/>
      <c r="I760" s="72"/>
      <c r="J760" s="32"/>
      <c r="K760" s="73"/>
    </row>
    <row r="761" s="71" customFormat="1" spans="1:11">
      <c r="A761" s="17"/>
      <c r="B761" s="17"/>
      <c r="C761" s="32"/>
      <c r="D761" s="32"/>
      <c r="E761" s="32"/>
      <c r="F761" s="17"/>
      <c r="G761" s="17"/>
      <c r="H761" s="72"/>
      <c r="I761" s="72"/>
      <c r="J761" s="32"/>
      <c r="K761" s="73"/>
    </row>
    <row r="762" s="71" customFormat="1" spans="1:11">
      <c r="A762" s="17"/>
      <c r="B762" s="17"/>
      <c r="C762" s="32"/>
      <c r="D762" s="32"/>
      <c r="E762" s="32"/>
      <c r="F762" s="17"/>
      <c r="G762" s="17"/>
      <c r="H762" s="72"/>
      <c r="I762" s="72"/>
      <c r="J762" s="32"/>
      <c r="K762" s="73"/>
    </row>
    <row r="763" s="71" customFormat="1" spans="1:11">
      <c r="A763" s="17"/>
      <c r="B763" s="17"/>
      <c r="C763" s="32"/>
      <c r="D763" s="32"/>
      <c r="E763" s="32"/>
      <c r="F763" s="17"/>
      <c r="G763" s="17"/>
      <c r="H763" s="72"/>
      <c r="I763" s="72"/>
      <c r="J763" s="32"/>
      <c r="K763" s="73"/>
    </row>
    <row r="764" s="71" customFormat="1" spans="1:11">
      <c r="A764" s="17"/>
      <c r="B764" s="17"/>
      <c r="C764" s="32"/>
      <c r="D764" s="32"/>
      <c r="E764" s="32"/>
      <c r="F764" s="17"/>
      <c r="G764" s="17"/>
      <c r="H764" s="72"/>
      <c r="I764" s="72"/>
      <c r="J764" s="32"/>
      <c r="K764" s="73"/>
    </row>
    <row r="765" s="71" customFormat="1" spans="1:11">
      <c r="A765" s="17"/>
      <c r="B765" s="17"/>
      <c r="C765" s="32"/>
      <c r="D765" s="32"/>
      <c r="E765" s="32"/>
      <c r="F765" s="17"/>
      <c r="G765" s="17"/>
      <c r="H765" s="72"/>
      <c r="I765" s="72"/>
      <c r="J765" s="32"/>
      <c r="K765" s="73"/>
    </row>
    <row r="766" s="71" customFormat="1" spans="1:11">
      <c r="A766" s="17"/>
      <c r="B766" s="17"/>
      <c r="C766" s="32"/>
      <c r="D766" s="32"/>
      <c r="E766" s="32"/>
      <c r="F766" s="17"/>
      <c r="G766" s="17"/>
      <c r="H766" s="72"/>
      <c r="I766" s="72"/>
      <c r="J766" s="32"/>
      <c r="K766" s="73"/>
    </row>
    <row r="767" s="71" customFormat="1" spans="1:11">
      <c r="A767" s="17"/>
      <c r="B767" s="17"/>
      <c r="C767" s="32"/>
      <c r="D767" s="32"/>
      <c r="E767" s="32"/>
      <c r="F767" s="17"/>
      <c r="G767" s="17"/>
      <c r="H767" s="72"/>
      <c r="I767" s="72"/>
      <c r="J767" s="32"/>
      <c r="K767" s="73"/>
    </row>
    <row r="768" s="71" customFormat="1" spans="1:11">
      <c r="A768" s="17"/>
      <c r="B768" s="17"/>
      <c r="C768" s="32"/>
      <c r="D768" s="32"/>
      <c r="E768" s="32"/>
      <c r="F768" s="17"/>
      <c r="G768" s="17"/>
      <c r="H768" s="72"/>
      <c r="I768" s="72"/>
      <c r="J768" s="32"/>
      <c r="K768" s="73"/>
    </row>
    <row r="769" s="71" customFormat="1" spans="1:11">
      <c r="A769" s="17"/>
      <c r="B769" s="17"/>
      <c r="C769" s="32"/>
      <c r="D769" s="32"/>
      <c r="E769" s="32"/>
      <c r="F769" s="17"/>
      <c r="G769" s="17"/>
      <c r="H769" s="72"/>
      <c r="I769" s="72"/>
      <c r="J769" s="32"/>
      <c r="K769" s="73"/>
    </row>
    <row r="770" s="71" customFormat="1" spans="1:11">
      <c r="A770" s="17"/>
      <c r="B770" s="17"/>
      <c r="C770" s="32"/>
      <c r="D770" s="32"/>
      <c r="E770" s="32"/>
      <c r="F770" s="17"/>
      <c r="G770" s="17"/>
      <c r="H770" s="72"/>
      <c r="I770" s="72"/>
      <c r="J770" s="32"/>
      <c r="K770" s="73"/>
    </row>
    <row r="771" s="71" customFormat="1" spans="1:11">
      <c r="A771" s="17"/>
      <c r="B771" s="17"/>
      <c r="C771" s="32"/>
      <c r="D771" s="32"/>
      <c r="E771" s="32"/>
      <c r="F771" s="17"/>
      <c r="G771" s="17"/>
      <c r="H771" s="72"/>
      <c r="I771" s="72"/>
      <c r="J771" s="32"/>
      <c r="K771" s="73"/>
    </row>
    <row r="772" s="71" customFormat="1" spans="1:11">
      <c r="A772" s="17"/>
      <c r="B772" s="17"/>
      <c r="C772" s="32"/>
      <c r="D772" s="32"/>
      <c r="E772" s="32"/>
      <c r="F772" s="17"/>
      <c r="G772" s="17"/>
      <c r="H772" s="72"/>
      <c r="I772" s="72"/>
      <c r="J772" s="32"/>
      <c r="K772" s="73"/>
    </row>
    <row r="773" s="71" customFormat="1" spans="1:11">
      <c r="A773" s="17"/>
      <c r="B773" s="17"/>
      <c r="C773" s="32"/>
      <c r="D773" s="32"/>
      <c r="E773" s="32"/>
      <c r="F773" s="17"/>
      <c r="G773" s="17"/>
      <c r="H773" s="72"/>
      <c r="I773" s="72"/>
      <c r="J773" s="32"/>
      <c r="K773" s="73"/>
    </row>
    <row r="774" s="71" customFormat="1" spans="1:11">
      <c r="A774" s="17"/>
      <c r="B774" s="17"/>
      <c r="C774" s="32"/>
      <c r="D774" s="32"/>
      <c r="E774" s="32"/>
      <c r="F774" s="17"/>
      <c r="G774" s="17"/>
      <c r="H774" s="72"/>
      <c r="I774" s="72"/>
      <c r="J774" s="32"/>
      <c r="K774" s="73"/>
    </row>
    <row r="775" s="71" customFormat="1" spans="1:11">
      <c r="A775" s="17"/>
      <c r="B775" s="17"/>
      <c r="C775" s="32"/>
      <c r="D775" s="32"/>
      <c r="E775" s="32"/>
      <c r="F775" s="17"/>
      <c r="G775" s="17"/>
      <c r="H775" s="72"/>
      <c r="I775" s="72"/>
      <c r="J775" s="32"/>
      <c r="K775" s="73"/>
    </row>
    <row r="776" s="71" customFormat="1" spans="1:11">
      <c r="A776" s="17"/>
      <c r="B776" s="17"/>
      <c r="C776" s="32"/>
      <c r="D776" s="32"/>
      <c r="E776" s="32"/>
      <c r="F776" s="17"/>
      <c r="G776" s="17"/>
      <c r="H776" s="72"/>
      <c r="I776" s="72"/>
      <c r="J776" s="32"/>
      <c r="K776" s="73"/>
    </row>
    <row r="777" s="71" customFormat="1" spans="1:11">
      <c r="A777" s="17"/>
      <c r="B777" s="17"/>
      <c r="C777" s="32"/>
      <c r="D777" s="32"/>
      <c r="E777" s="32"/>
      <c r="F777" s="17"/>
      <c r="G777" s="17"/>
      <c r="H777" s="72"/>
      <c r="I777" s="72"/>
      <c r="J777" s="32"/>
      <c r="K777" s="73"/>
    </row>
    <row r="778" s="71" customFormat="1" spans="1:11">
      <c r="A778" s="17"/>
      <c r="B778" s="17"/>
      <c r="C778" s="32"/>
      <c r="D778" s="32"/>
      <c r="E778" s="32"/>
      <c r="F778" s="17"/>
      <c r="G778" s="17"/>
      <c r="H778" s="72"/>
      <c r="I778" s="72"/>
      <c r="J778" s="32"/>
      <c r="K778" s="73"/>
    </row>
    <row r="779" s="71" customFormat="1" spans="1:11">
      <c r="A779" s="17"/>
      <c r="B779" s="17"/>
      <c r="C779" s="32"/>
      <c r="D779" s="32"/>
      <c r="E779" s="32"/>
      <c r="F779" s="17"/>
      <c r="G779" s="17"/>
      <c r="H779" s="72"/>
      <c r="I779" s="72"/>
      <c r="J779" s="32"/>
      <c r="K779" s="73"/>
    </row>
    <row r="780" s="71" customFormat="1" spans="1:11">
      <c r="A780" s="17"/>
      <c r="B780" s="17"/>
      <c r="C780" s="32"/>
      <c r="D780" s="32"/>
      <c r="E780" s="32"/>
      <c r="F780" s="17"/>
      <c r="G780" s="17"/>
      <c r="H780" s="72"/>
      <c r="I780" s="72"/>
      <c r="J780" s="32"/>
      <c r="K780" s="73"/>
    </row>
    <row r="781" s="71" customFormat="1" spans="1:11">
      <c r="A781" s="17"/>
      <c r="B781" s="17"/>
      <c r="C781" s="32"/>
      <c r="D781" s="32"/>
      <c r="E781" s="32"/>
      <c r="F781" s="17"/>
      <c r="G781" s="17"/>
      <c r="H781" s="72"/>
      <c r="I781" s="72"/>
      <c r="J781" s="32"/>
      <c r="K781" s="73"/>
    </row>
    <row r="782" s="71" customFormat="1" spans="1:11">
      <c r="A782" s="17"/>
      <c r="B782" s="17"/>
      <c r="C782" s="32"/>
      <c r="D782" s="32"/>
      <c r="E782" s="32"/>
      <c r="F782" s="17"/>
      <c r="G782" s="17"/>
      <c r="H782" s="72"/>
      <c r="I782" s="72"/>
      <c r="J782" s="32"/>
      <c r="K782" s="73"/>
    </row>
    <row r="783" s="71" customFormat="1" spans="1:11">
      <c r="A783" s="17"/>
      <c r="B783" s="17"/>
      <c r="C783" s="32"/>
      <c r="D783" s="32"/>
      <c r="E783" s="32"/>
      <c r="F783" s="17"/>
      <c r="G783" s="17"/>
      <c r="H783" s="72"/>
      <c r="I783" s="72"/>
      <c r="J783" s="32"/>
      <c r="K783" s="73"/>
    </row>
  </sheetData>
  <sortState ref="A2:J783">
    <sortCondition ref="C2" descending="1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4"/>
  <sheetViews>
    <sheetView workbookViewId="0">
      <selection activeCell="Q21" sqref="Q21"/>
    </sheetView>
  </sheetViews>
  <sheetFormatPr defaultColWidth="9" defaultRowHeight="12.75" outlineLevelCol="5"/>
  <cols>
    <col min="1" max="1" width="9" style="59"/>
    <col min="2" max="2" width="6.82857142857143" style="59" customWidth="1"/>
    <col min="3" max="3" width="16.6666666666667" style="59" customWidth="1"/>
    <col min="4" max="4" width="10.8285714285714" style="59" customWidth="1"/>
    <col min="5" max="5" width="12.8285714285714" style="59" customWidth="1"/>
    <col min="6" max="6" width="21" style="59" customWidth="1"/>
    <col min="7" max="8" width="9" style="59"/>
    <col min="9" max="9" width="11.7142857142857" style="59"/>
    <col min="10" max="16384" width="9" style="59"/>
  </cols>
  <sheetData>
    <row r="2" s="59" customFormat="1" spans="2:6">
      <c r="B2" s="60"/>
      <c r="C2" s="61" t="s">
        <v>442</v>
      </c>
      <c r="D2" s="61" t="s">
        <v>443</v>
      </c>
      <c r="E2" s="61" t="s">
        <v>444</v>
      </c>
      <c r="F2" s="61" t="s">
        <v>445</v>
      </c>
    </row>
    <row r="3" s="59" customFormat="1" ht="13.5" spans="2:6">
      <c r="B3" s="62" t="s">
        <v>446</v>
      </c>
      <c r="C3" s="32">
        <v>0.282050549166452</v>
      </c>
      <c r="D3" s="63">
        <f t="shared" ref="D3:D22" si="0">C3^2</f>
        <v>0.0795525122850972</v>
      </c>
      <c r="E3" s="63">
        <f>C3/1.555542</f>
        <v>0.181319790250891</v>
      </c>
      <c r="F3" s="63">
        <f>E3</f>
        <v>0.181319790250891</v>
      </c>
    </row>
    <row r="4" s="59" customFormat="1" ht="13.5" spans="2:6">
      <c r="B4" s="64" t="s">
        <v>447</v>
      </c>
      <c r="C4" s="32">
        <v>0.199862374457547</v>
      </c>
      <c r="D4" s="65">
        <f t="shared" si="0"/>
        <v>0.0399449687238087</v>
      </c>
      <c r="E4" s="63">
        <f t="shared" ref="E4:E22" si="1">C4/1.555542</f>
        <v>0.128484074655359</v>
      </c>
      <c r="F4" s="65">
        <f>SUM(E3:E4)</f>
        <v>0.309803864906251</v>
      </c>
    </row>
    <row r="5" s="59" customFormat="1" ht="13.5" spans="2:6">
      <c r="B5" s="64" t="s">
        <v>448</v>
      </c>
      <c r="C5" s="32">
        <v>0.140545304400624</v>
      </c>
      <c r="D5" s="65">
        <f t="shared" si="0"/>
        <v>0.0197529825890641</v>
      </c>
      <c r="E5" s="63">
        <f t="shared" si="1"/>
        <v>0.0903513401763655</v>
      </c>
      <c r="F5" s="65">
        <f>SUM(E3:E5)</f>
        <v>0.400155205082616</v>
      </c>
    </row>
    <row r="6" s="59" customFormat="1" ht="13.5" spans="2:6">
      <c r="B6" s="64" t="s">
        <v>449</v>
      </c>
      <c r="C6" s="32">
        <v>0.120848151549991</v>
      </c>
      <c r="D6" s="65">
        <f t="shared" si="0"/>
        <v>0.0146042757330496</v>
      </c>
      <c r="E6" s="63">
        <f t="shared" si="1"/>
        <v>0.0776887744271714</v>
      </c>
      <c r="F6" s="65">
        <f>SUM(E3:E6)</f>
        <v>0.477843979509788</v>
      </c>
    </row>
    <row r="7" s="59" customFormat="1" ht="13.5" spans="2:6">
      <c r="B7" s="64" t="s">
        <v>450</v>
      </c>
      <c r="C7" s="32">
        <v>0.109596207719852</v>
      </c>
      <c r="D7" s="65">
        <f t="shared" si="0"/>
        <v>0.0120113287465729</v>
      </c>
      <c r="E7" s="63">
        <f t="shared" si="1"/>
        <v>0.0704553189305413</v>
      </c>
      <c r="F7" s="65">
        <f>SUM(E3:E7)</f>
        <v>0.548299298440329</v>
      </c>
    </row>
    <row r="8" s="59" customFormat="1" ht="13.5" spans="2:6">
      <c r="B8" s="64" t="s">
        <v>451</v>
      </c>
      <c r="C8" s="32">
        <v>0.0979557574416059</v>
      </c>
      <c r="D8" s="65">
        <f t="shared" si="0"/>
        <v>0.00959533041595873</v>
      </c>
      <c r="E8" s="63">
        <f t="shared" si="1"/>
        <v>0.0629721071122515</v>
      </c>
      <c r="F8" s="65">
        <f>SUM(E3:E8)</f>
        <v>0.61127140555258</v>
      </c>
    </row>
    <row r="9" s="59" customFormat="1" ht="13.5" spans="2:6">
      <c r="B9" s="64" t="s">
        <v>452</v>
      </c>
      <c r="C9" s="32">
        <v>0.0863971920567687</v>
      </c>
      <c r="D9" s="65">
        <f t="shared" si="0"/>
        <v>0.00746447479529418</v>
      </c>
      <c r="E9" s="63">
        <f t="shared" si="1"/>
        <v>0.0555415360413082</v>
      </c>
      <c r="F9" s="65">
        <f>SUM(E3:E9)</f>
        <v>0.666812941593889</v>
      </c>
    </row>
    <row r="10" s="59" customFormat="1" ht="13.5" spans="2:6">
      <c r="B10" s="64" t="s">
        <v>453</v>
      </c>
      <c r="C10" s="32">
        <v>0.0814862145884241</v>
      </c>
      <c r="D10" s="65">
        <f t="shared" si="0"/>
        <v>0.0066400031679507</v>
      </c>
      <c r="E10" s="63">
        <f t="shared" si="1"/>
        <v>0.0523844515856365</v>
      </c>
      <c r="F10" s="65">
        <f>SUM(E3:E10)</f>
        <v>0.719197393179525</v>
      </c>
    </row>
    <row r="11" s="59" customFormat="1" ht="13.5" spans="2:6">
      <c r="B11" s="64" t="s">
        <v>454</v>
      </c>
      <c r="C11" s="32">
        <v>0.0632770979625175</v>
      </c>
      <c r="D11" s="65">
        <f t="shared" si="0"/>
        <v>0.00400399112655804</v>
      </c>
      <c r="E11" s="63">
        <f t="shared" si="1"/>
        <v>0.0406784888884501</v>
      </c>
      <c r="F11" s="65">
        <f>SUM(E3:E11)</f>
        <v>0.759875882067975</v>
      </c>
    </row>
    <row r="12" s="59" customFormat="1" ht="13.5" spans="2:6">
      <c r="B12" s="64" t="s">
        <v>455</v>
      </c>
      <c r="C12" s="32">
        <v>0.0552716094619129</v>
      </c>
      <c r="D12" s="65">
        <f t="shared" si="0"/>
        <v>0.00305495081251022</v>
      </c>
      <c r="E12" s="63">
        <f t="shared" si="1"/>
        <v>0.0355320585763116</v>
      </c>
      <c r="F12" s="65">
        <f>SUM(E3:E12)</f>
        <v>0.795407940644287</v>
      </c>
    </row>
    <row r="13" s="59" customFormat="1" ht="13.5" spans="2:6">
      <c r="B13" s="64" t="s">
        <v>456</v>
      </c>
      <c r="C13" s="32">
        <v>0.0508682996728479</v>
      </c>
      <c r="D13" s="65">
        <f t="shared" si="0"/>
        <v>0.00258758391160666</v>
      </c>
      <c r="E13" s="63">
        <f t="shared" si="1"/>
        <v>0.0327013347584623</v>
      </c>
      <c r="F13" s="65">
        <f>SUM(E3:E13)</f>
        <v>0.828109275402749</v>
      </c>
    </row>
    <row r="14" s="59" customFormat="1" ht="13.5" spans="2:6">
      <c r="B14" s="64" t="s">
        <v>457</v>
      </c>
      <c r="C14" s="32">
        <v>0.0475517707844668</v>
      </c>
      <c r="D14" s="65">
        <f t="shared" si="0"/>
        <v>0.00226117090473847</v>
      </c>
      <c r="E14" s="63">
        <f t="shared" si="1"/>
        <v>0.0305692618935823</v>
      </c>
      <c r="F14" s="65">
        <f>SUM(E3:E14)</f>
        <v>0.858678537296331</v>
      </c>
    </row>
    <row r="15" s="59" customFormat="1" ht="13.5" spans="2:6">
      <c r="B15" s="64" t="s">
        <v>458</v>
      </c>
      <c r="C15" s="32">
        <v>0.0396531753246134</v>
      </c>
      <c r="D15" s="65">
        <f t="shared" si="0"/>
        <v>0.00157237431332453</v>
      </c>
      <c r="E15" s="63">
        <f t="shared" si="1"/>
        <v>0.0254915491350368</v>
      </c>
      <c r="F15" s="65">
        <f>SUM(E3:E15)</f>
        <v>0.884170086431368</v>
      </c>
    </row>
    <row r="16" s="59" customFormat="1" ht="13.5" spans="2:6">
      <c r="B16" s="64" t="s">
        <v>459</v>
      </c>
      <c r="C16" s="32">
        <v>0.0354120050625197</v>
      </c>
      <c r="D16" s="65">
        <f t="shared" si="0"/>
        <v>0.00125401010254792</v>
      </c>
      <c r="E16" s="63">
        <f t="shared" si="1"/>
        <v>0.0227650587785606</v>
      </c>
      <c r="F16" s="65">
        <f>SUM(E3:E16)</f>
        <v>0.906935145209929</v>
      </c>
    </row>
    <row r="17" s="59" customFormat="1" ht="13.5" spans="2:6">
      <c r="B17" s="64" t="s">
        <v>460</v>
      </c>
      <c r="C17" s="32">
        <v>0.0348361224985651</v>
      </c>
      <c r="D17" s="65">
        <f t="shared" si="0"/>
        <v>0.00121355543073503</v>
      </c>
      <c r="E17" s="63">
        <f t="shared" si="1"/>
        <v>0.0223948453327298</v>
      </c>
      <c r="F17" s="65">
        <f>SUM(E3:E17)</f>
        <v>0.929329990542659</v>
      </c>
    </row>
    <row r="18" s="59" customFormat="1" ht="13.5" spans="2:6">
      <c r="B18" s="64" t="s">
        <v>461</v>
      </c>
      <c r="C18" s="32">
        <v>0.0340729682782711</v>
      </c>
      <c r="D18" s="65">
        <f t="shared" si="0"/>
        <v>0.00116096716729207</v>
      </c>
      <c r="E18" s="63">
        <f t="shared" si="1"/>
        <v>0.0219042419158538</v>
      </c>
      <c r="F18" s="65">
        <f>SUM(E3:E18)</f>
        <v>0.951234232458512</v>
      </c>
    </row>
    <row r="19" s="59" customFormat="1" ht="13.5" spans="2:6">
      <c r="B19" s="64" t="s">
        <v>462</v>
      </c>
      <c r="C19" s="32">
        <v>0.0262246151149176</v>
      </c>
      <c r="D19" s="65">
        <f t="shared" si="0"/>
        <v>0.000687730437925565</v>
      </c>
      <c r="E19" s="63">
        <f t="shared" si="1"/>
        <v>0.0168588280579487</v>
      </c>
      <c r="F19" s="65">
        <f>SUM(E3:E19)</f>
        <v>0.968093060516461</v>
      </c>
    </row>
    <row r="20" s="59" customFormat="1" ht="13.5" spans="2:6">
      <c r="B20" s="64" t="s">
        <v>463</v>
      </c>
      <c r="C20" s="32">
        <v>0.0207011143391572</v>
      </c>
      <c r="D20" s="65">
        <f t="shared" si="0"/>
        <v>0.00042853613488286</v>
      </c>
      <c r="E20" s="63">
        <f t="shared" si="1"/>
        <v>0.0133079751875277</v>
      </c>
      <c r="F20" s="65">
        <f>SUM(E3:E20)</f>
        <v>0.981401035703989</v>
      </c>
    </row>
    <row r="21" s="59" customFormat="1" ht="13.5" spans="2:6">
      <c r="B21" s="64" t="s">
        <v>464</v>
      </c>
      <c r="C21" s="32">
        <v>0.0178739693781085</v>
      </c>
      <c r="D21" s="65">
        <f t="shared" si="0"/>
        <v>0.00031947878132956</v>
      </c>
      <c r="E21" s="63">
        <f t="shared" si="1"/>
        <v>0.0114905090175055</v>
      </c>
      <c r="F21" s="65">
        <f>SUM(E3:E21)</f>
        <v>0.992891544721494</v>
      </c>
    </row>
    <row r="22" s="59" customFormat="1" ht="13.5" spans="2:6">
      <c r="B22" s="66" t="s">
        <v>465</v>
      </c>
      <c r="C22" s="32">
        <v>0.0110570706507749</v>
      </c>
      <c r="D22" s="67">
        <f t="shared" si="0"/>
        <v>0.000122258811376228</v>
      </c>
      <c r="E22" s="63">
        <f t="shared" si="1"/>
        <v>0.0071081787896276</v>
      </c>
      <c r="F22" s="65">
        <f>SUM(E3:E22)</f>
        <v>0.999999723511122</v>
      </c>
    </row>
    <row r="23" s="59" customFormat="1" ht="9.75" customHeight="1"/>
    <row r="24" s="59" customFormat="1" spans="3:4">
      <c r="C24" s="68" t="s">
        <v>466</v>
      </c>
      <c r="D24" s="69">
        <f>SUM(D3:D22)</f>
        <v>0.208232484391623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70"/>
  <sheetViews>
    <sheetView tabSelected="1" workbookViewId="0">
      <selection activeCell="P47" sqref="P47"/>
    </sheetView>
  </sheetViews>
  <sheetFormatPr defaultColWidth="9" defaultRowHeight="12"/>
  <cols>
    <col min="1" max="1" width="3.66666666666667" style="1" customWidth="1"/>
    <col min="2" max="2" width="12.6666666666667" style="1" customWidth="1"/>
    <col min="3" max="3" width="9.33333333333333" style="1" customWidth="1"/>
    <col min="4" max="4" width="7.66666666666667" style="1" customWidth="1"/>
    <col min="5" max="5" width="12.1619047619048" style="1" customWidth="1"/>
    <col min="6" max="6" width="12.5047619047619" style="1" customWidth="1"/>
    <col min="7" max="7" width="12.3333333333333" style="1" customWidth="1"/>
    <col min="8" max="8" width="7.66666666666667" style="1" customWidth="1"/>
    <col min="9" max="9" width="12.1619047619048" style="1" customWidth="1"/>
    <col min="10" max="10" width="12.5047619047619" style="2" customWidth="1"/>
    <col min="11" max="11" width="12.3333333333333" style="1" customWidth="1"/>
    <col min="12" max="12" width="7.66666666666667" style="1" customWidth="1"/>
    <col min="13" max="13" width="12.1619047619048" style="1" customWidth="1"/>
    <col min="14" max="14" width="12.5047619047619" style="2" customWidth="1"/>
    <col min="15" max="15" width="12.3333333333333" style="1" customWidth="1"/>
    <col min="16" max="16384" width="9" style="1"/>
  </cols>
  <sheetData>
    <row r="1" s="1" customFormat="1" spans="10:14">
      <c r="J1" s="2"/>
      <c r="K1" s="1"/>
      <c r="L1" s="1"/>
      <c r="M1" s="1"/>
      <c r="N1" s="2"/>
    </row>
    <row r="2" s="1" customFormat="1" spans="2:15">
      <c r="B2" s="3"/>
      <c r="C2" s="4"/>
      <c r="D2" s="5" t="s">
        <v>467</v>
      </c>
      <c r="E2" s="5"/>
      <c r="F2" s="5"/>
      <c r="G2" s="6"/>
      <c r="H2" s="7" t="s">
        <v>468</v>
      </c>
      <c r="I2" s="5"/>
      <c r="J2" s="26"/>
      <c r="K2" s="6"/>
      <c r="L2" s="5" t="s">
        <v>34</v>
      </c>
      <c r="M2" s="5"/>
      <c r="N2" s="26"/>
      <c r="O2" s="5"/>
    </row>
    <row r="3" s="1" customFormat="1" spans="2:15">
      <c r="B3" s="8"/>
      <c r="C3" s="9" t="s">
        <v>410</v>
      </c>
      <c r="D3" s="10" t="s">
        <v>411</v>
      </c>
      <c r="E3" s="10" t="s">
        <v>412</v>
      </c>
      <c r="F3" s="10" t="s">
        <v>415</v>
      </c>
      <c r="G3" s="9" t="s">
        <v>414</v>
      </c>
      <c r="H3" s="11" t="s">
        <v>411</v>
      </c>
      <c r="I3" s="10" t="s">
        <v>412</v>
      </c>
      <c r="J3" s="27" t="s">
        <v>415</v>
      </c>
      <c r="K3" s="9" t="s">
        <v>414</v>
      </c>
      <c r="L3" s="11" t="s">
        <v>411</v>
      </c>
      <c r="M3" s="10" t="s">
        <v>412</v>
      </c>
      <c r="N3" s="27" t="s">
        <v>415</v>
      </c>
      <c r="O3" s="10" t="s">
        <v>414</v>
      </c>
    </row>
    <row r="4" s="1" customFormat="1" ht="12.75" spans="2:15">
      <c r="B4" s="12" t="s">
        <v>410</v>
      </c>
      <c r="C4" s="12"/>
      <c r="D4" s="12"/>
      <c r="E4" s="13"/>
      <c r="F4" s="14">
        <f>F5</f>
        <v>9.42402169363964e-5</v>
      </c>
      <c r="G4" s="14">
        <f>F4/$F$69</f>
        <v>0.0148711564497144</v>
      </c>
      <c r="H4" s="15"/>
      <c r="I4" s="28"/>
      <c r="J4" s="29">
        <f>J5</f>
        <v>2.12984338957248e-7</v>
      </c>
      <c r="K4" s="30">
        <f t="shared" ref="K4:K30" si="0">J4/$J$69</f>
        <v>6.0383458588356e-5</v>
      </c>
      <c r="N4" s="29">
        <f>N5</f>
        <v>0.000124012653728539</v>
      </c>
      <c r="O4" s="31">
        <f t="shared" ref="O4:O30" si="1">N4/$N$69</f>
        <v>0.0154305451526395</v>
      </c>
    </row>
    <row r="5" s="1" customFormat="1" ht="13.5" spans="2:15">
      <c r="B5" s="16" t="s">
        <v>416</v>
      </c>
      <c r="C5" s="17">
        <v>0.0436399144510159</v>
      </c>
      <c r="D5" s="17">
        <v>0.257382886788736</v>
      </c>
      <c r="E5" s="17">
        <v>0.21374297233772</v>
      </c>
      <c r="F5" s="18">
        <v>9.42402169363964e-5</v>
      </c>
      <c r="G5" s="19">
        <f>F5/$F$69</f>
        <v>0.0148711564497144</v>
      </c>
      <c r="H5" s="17">
        <v>0.384993892856055</v>
      </c>
      <c r="I5" s="17">
        <v>0.0101612594633574</v>
      </c>
      <c r="J5" s="32">
        <v>2.12984338957248e-7</v>
      </c>
      <c r="K5" s="33">
        <f t="shared" si="0"/>
        <v>6.0383458588356e-5</v>
      </c>
      <c r="L5" s="17">
        <v>0.384993892856055</v>
      </c>
      <c r="M5" s="17">
        <v>0.245192231606372</v>
      </c>
      <c r="N5" s="32">
        <v>0.000124012653728539</v>
      </c>
      <c r="O5" s="34">
        <f t="shared" si="1"/>
        <v>0.0154305451526395</v>
      </c>
    </row>
    <row r="6" s="1" customFormat="1" ht="12.75" spans="2:15">
      <c r="B6" s="12" t="s">
        <v>26</v>
      </c>
      <c r="C6" s="20"/>
      <c r="D6" s="20"/>
      <c r="E6" s="21"/>
      <c r="F6" s="14">
        <f>SUM(F7:F51)</f>
        <v>0.00240376042818578</v>
      </c>
      <c r="G6" s="19">
        <f t="shared" ref="G6:G37" si="2">F6/$F$69</f>
        <v>0.379314676443382</v>
      </c>
      <c r="H6" s="22"/>
      <c r="I6" s="35"/>
      <c r="J6" s="29">
        <f>SUM(J7:J51)</f>
        <v>0.000226015568186255</v>
      </c>
      <c r="K6" s="30">
        <f t="shared" si="0"/>
        <v>0.0640779588241836</v>
      </c>
      <c r="L6" s="22"/>
      <c r="M6" s="35"/>
      <c r="N6" s="29">
        <f>SUM(N7:N51)</f>
        <v>0.00190654617206099</v>
      </c>
      <c r="O6" s="31">
        <f t="shared" si="1"/>
        <v>0.23722616933895</v>
      </c>
    </row>
    <row r="7" s="1" customFormat="1" ht="13.5" spans="2:15">
      <c r="B7" s="17" t="s">
        <v>55</v>
      </c>
      <c r="C7" s="17">
        <v>-0.0388303776159966</v>
      </c>
      <c r="D7" s="17">
        <v>-0.0816274874219542</v>
      </c>
      <c r="E7" s="17">
        <v>-0.0427971098059576</v>
      </c>
      <c r="F7" s="18">
        <v>-4.27673443679308e-5</v>
      </c>
      <c r="G7" s="19">
        <f t="shared" si="2"/>
        <v>-0.00674870973040686</v>
      </c>
      <c r="H7" s="17">
        <v>0.0649590245631582</v>
      </c>
      <c r="I7" s="17">
        <v>-0.0235003613096301</v>
      </c>
      <c r="J7" s="32">
        <v>4.89478210539699e-6</v>
      </c>
      <c r="K7" s="33">
        <f t="shared" si="0"/>
        <v>0.00138772584879864</v>
      </c>
      <c r="L7" s="17">
        <v>0.0649590245631582</v>
      </c>
      <c r="M7" s="17">
        <v>0.0296900878341366</v>
      </c>
      <c r="N7" s="32">
        <v>-1.63251848776276e-5</v>
      </c>
      <c r="O7" s="34">
        <f t="shared" si="1"/>
        <v>-0.00203129676533523</v>
      </c>
    </row>
    <row r="8" s="1" customFormat="1" ht="13.5" spans="2:15">
      <c r="B8" s="17" t="s">
        <v>49</v>
      </c>
      <c r="C8" s="17">
        <v>-0.00616494003428534</v>
      </c>
      <c r="D8" s="17">
        <v>-0.0178163010667769</v>
      </c>
      <c r="E8" s="17">
        <v>-0.0116513610324916</v>
      </c>
      <c r="F8" s="18">
        <v>0.000125307148167758</v>
      </c>
      <c r="G8" s="19">
        <f t="shared" si="2"/>
        <v>0.0197735347524502</v>
      </c>
      <c r="H8" s="17">
        <v>-0.00617013887640593</v>
      </c>
      <c r="I8" s="17">
        <v>0.00471548469110545</v>
      </c>
      <c r="J8" s="32">
        <v>-9.08912628357229e-6</v>
      </c>
      <c r="K8" s="33">
        <f t="shared" si="0"/>
        <v>-0.00257686965734411</v>
      </c>
      <c r="L8" s="17">
        <v>-0.00617013887640593</v>
      </c>
      <c r="M8" s="17">
        <v>-0.00305533975472914</v>
      </c>
      <c r="N8" s="32">
        <v>6.09307710374958e-5</v>
      </c>
      <c r="O8" s="34">
        <f t="shared" si="1"/>
        <v>0.00758144419469711</v>
      </c>
    </row>
    <row r="9" s="1" customFormat="1" ht="13.5" spans="2:15">
      <c r="B9" s="17" t="s">
        <v>115</v>
      </c>
      <c r="C9" s="17">
        <v>0.0428233372098679</v>
      </c>
      <c r="D9" s="17">
        <v>-0.0257099828293809</v>
      </c>
      <c r="E9" s="17">
        <v>-0.0685333200392488</v>
      </c>
      <c r="F9" s="18">
        <v>-3.89879382467401e-5</v>
      </c>
      <c r="G9" s="19">
        <f t="shared" si="2"/>
        <v>-0.00615231743057623</v>
      </c>
      <c r="H9" s="17">
        <v>0.0685573347539976</v>
      </c>
      <c r="I9" s="17">
        <v>0.0350693545882198</v>
      </c>
      <c r="J9" s="32">
        <v>1.12401771143287e-5</v>
      </c>
      <c r="K9" s="33">
        <f t="shared" si="0"/>
        <v>0.00318671679162801</v>
      </c>
      <c r="L9" s="17">
        <v>0.0685573347539976</v>
      </c>
      <c r="M9" s="17">
        <v>-0.0585957465228025</v>
      </c>
      <c r="N9" s="32">
        <v>-6.87044729109068e-5</v>
      </c>
      <c r="O9" s="34">
        <f t="shared" si="1"/>
        <v>-0.00854870401983883</v>
      </c>
    </row>
    <row r="10" s="1" customFormat="1" ht="13.5" spans="2:15">
      <c r="B10" s="17" t="s">
        <v>77</v>
      </c>
      <c r="C10" s="17">
        <v>-0.0827334547773082</v>
      </c>
      <c r="D10" s="17">
        <v>-0.0435050191961275</v>
      </c>
      <c r="E10" s="17">
        <v>0.0392284355811806</v>
      </c>
      <c r="F10" s="18">
        <v>-5.11961175807458e-5</v>
      </c>
      <c r="G10" s="19">
        <f t="shared" si="2"/>
        <v>-0.00807877463477281</v>
      </c>
      <c r="H10" s="17">
        <v>-0.0287289188088077</v>
      </c>
      <c r="I10" s="17">
        <v>-0.00800905342502186</v>
      </c>
      <c r="J10" s="32">
        <v>4.69610446379874e-8</v>
      </c>
      <c r="K10" s="33">
        <f t="shared" si="0"/>
        <v>1.33139850002448e-5</v>
      </c>
      <c r="L10" s="17">
        <v>-0.0287289188088077</v>
      </c>
      <c r="M10" s="17">
        <v>0.0326499876092672</v>
      </c>
      <c r="N10" s="32">
        <v>4.46396935271863e-5</v>
      </c>
      <c r="O10" s="34">
        <f t="shared" si="1"/>
        <v>0.00555439131299485</v>
      </c>
    </row>
    <row r="11" s="1" customFormat="1" ht="13.5" spans="2:15">
      <c r="B11" s="17" t="s">
        <v>39</v>
      </c>
      <c r="C11" s="17">
        <v>-0.143365782973755</v>
      </c>
      <c r="D11" s="17">
        <v>-0.371383207178805</v>
      </c>
      <c r="E11" s="17">
        <v>-0.22801742420505</v>
      </c>
      <c r="F11" s="18">
        <v>0.000386435958979828</v>
      </c>
      <c r="G11" s="19">
        <f t="shared" si="2"/>
        <v>0.0609798002445494</v>
      </c>
      <c r="H11" s="17">
        <v>0.0368858811543139</v>
      </c>
      <c r="I11" s="17">
        <v>0.0343448354918452</v>
      </c>
      <c r="J11" s="32">
        <v>-2.51790351576004e-6</v>
      </c>
      <c r="K11" s="36">
        <f t="shared" si="0"/>
        <v>-0.00071385400174372</v>
      </c>
      <c r="L11" s="17">
        <v>0.0368858811543139</v>
      </c>
      <c r="M11" s="17">
        <v>0.118182691537614</v>
      </c>
      <c r="N11" s="32">
        <v>0.000161816719742849</v>
      </c>
      <c r="O11" s="37">
        <f t="shared" si="1"/>
        <v>0.0201343985905643</v>
      </c>
    </row>
    <row r="12" s="1" customFormat="1" ht="13.5" spans="2:15">
      <c r="B12" s="17" t="s">
        <v>53</v>
      </c>
      <c r="C12" s="17">
        <v>-0.0032008564428891</v>
      </c>
      <c r="D12" s="17">
        <v>0.0948025251969869</v>
      </c>
      <c r="E12" s="17">
        <v>0.098003381639876</v>
      </c>
      <c r="F12" s="18">
        <v>-3.93364589882591e-5</v>
      </c>
      <c r="G12" s="19">
        <f t="shared" si="2"/>
        <v>-0.00620731418930183</v>
      </c>
      <c r="H12" s="17">
        <v>-0.0901652655682334</v>
      </c>
      <c r="I12" s="17">
        <v>0.00432281635074067</v>
      </c>
      <c r="J12" s="32">
        <v>6.3937202738306e-7</v>
      </c>
      <c r="K12" s="36">
        <f t="shared" si="0"/>
        <v>0.000181269169963656</v>
      </c>
      <c r="L12" s="17">
        <v>-0.0901652655682334</v>
      </c>
      <c r="M12" s="17">
        <v>-0.0248809153467545</v>
      </c>
      <c r="N12" s="32">
        <v>4.93946902087213e-5</v>
      </c>
      <c r="O12" s="37">
        <f t="shared" si="1"/>
        <v>0.00614604215497818</v>
      </c>
    </row>
    <row r="13" s="1" customFormat="1" ht="13.5" spans="2:15">
      <c r="B13" s="17" t="s">
        <v>75</v>
      </c>
      <c r="C13" s="17">
        <v>0.397324251216806</v>
      </c>
      <c r="D13" s="17">
        <v>0.461696952226327</v>
      </c>
      <c r="E13" s="17">
        <v>0.0643727010095209</v>
      </c>
      <c r="F13" s="18">
        <v>-1.16335972955921e-5</v>
      </c>
      <c r="G13" s="19">
        <f t="shared" si="2"/>
        <v>-0.00183578785236124</v>
      </c>
      <c r="H13" s="17">
        <v>0.362292037945736</v>
      </c>
      <c r="I13" s="17">
        <v>-0.20125872087224</v>
      </c>
      <c r="J13" s="32">
        <v>-1.72318736362087e-5</v>
      </c>
      <c r="K13" s="33">
        <f t="shared" si="0"/>
        <v>-0.00488543023025113</v>
      </c>
      <c r="L13" s="17">
        <v>0.362292037945736</v>
      </c>
      <c r="M13" s="17">
        <v>-0.0544868660669282</v>
      </c>
      <c r="N13" s="32">
        <v>8.52328158464522e-6</v>
      </c>
      <c r="O13" s="37">
        <f t="shared" si="1"/>
        <v>0.00106052791700128</v>
      </c>
    </row>
    <row r="14" s="1" customFormat="1" ht="13.5" spans="2:15">
      <c r="B14" s="17" t="s">
        <v>41</v>
      </c>
      <c r="C14" s="17">
        <v>0.0795597684325096</v>
      </c>
      <c r="D14" s="17">
        <v>0.122296515100906</v>
      </c>
      <c r="E14" s="17">
        <v>0.042736746668396</v>
      </c>
      <c r="F14" s="18">
        <v>2.696604081482e-5</v>
      </c>
      <c r="G14" s="19">
        <f t="shared" si="2"/>
        <v>0.00425525560979155</v>
      </c>
      <c r="H14" s="17">
        <v>0.15367787816669</v>
      </c>
      <c r="I14" s="17">
        <v>0.08122030863784</v>
      </c>
      <c r="J14" s="32">
        <v>5.16193664048744e-5</v>
      </c>
      <c r="K14" s="36">
        <f t="shared" si="0"/>
        <v>0.0146346716802101</v>
      </c>
      <c r="L14" s="17">
        <v>0.15367787816669</v>
      </c>
      <c r="M14" s="17">
        <v>0.0532782890690601</v>
      </c>
      <c r="N14" s="32">
        <v>8.24741185424679e-5</v>
      </c>
      <c r="O14" s="37">
        <f t="shared" si="1"/>
        <v>0.0102620222358875</v>
      </c>
    </row>
    <row r="15" s="1" customFormat="1" ht="13.5" spans="2:15">
      <c r="B15" s="17" t="s">
        <v>99</v>
      </c>
      <c r="C15" s="17">
        <v>0.10787622487308</v>
      </c>
      <c r="D15" s="17">
        <v>0.0557744543569164</v>
      </c>
      <c r="E15" s="17">
        <v>-0.0521017705161631</v>
      </c>
      <c r="F15" s="18">
        <v>1.93805991035135e-5</v>
      </c>
      <c r="G15" s="19">
        <f t="shared" si="2"/>
        <v>0.00305826886574403</v>
      </c>
      <c r="H15" s="17">
        <v>0.170890330480002</v>
      </c>
      <c r="I15" s="17">
        <v>-0.0154345344454826</v>
      </c>
      <c r="J15" s="32">
        <v>5.41334562545877e-6</v>
      </c>
      <c r="K15" s="33">
        <f t="shared" si="0"/>
        <v>0.00153474444646825</v>
      </c>
      <c r="L15" s="17">
        <v>0.170890330480002</v>
      </c>
      <c r="M15" s="17">
        <v>0.0192724834909887</v>
      </c>
      <c r="N15" s="32">
        <v>1.80011473994917e-5</v>
      </c>
      <c r="O15" s="34">
        <f t="shared" si="1"/>
        <v>0.00223983206064763</v>
      </c>
    </row>
    <row r="16" s="1" customFormat="1" ht="13.5" spans="2:15">
      <c r="B16" s="17" t="s">
        <v>81</v>
      </c>
      <c r="C16" s="17">
        <v>0.132143314643463</v>
      </c>
      <c r="D16" s="17">
        <v>0.250021650305983</v>
      </c>
      <c r="E16" s="17">
        <v>0.11787833566252</v>
      </c>
      <c r="F16" s="18">
        <v>-1.95254700925177e-5</v>
      </c>
      <c r="G16" s="19">
        <f t="shared" si="2"/>
        <v>-0.00308112958500532</v>
      </c>
      <c r="H16" s="17">
        <v>-0.0796251310833734</v>
      </c>
      <c r="I16" s="17">
        <v>-0.0100397549567807</v>
      </c>
      <c r="J16" s="32">
        <v>-1.5518707485211e-6</v>
      </c>
      <c r="K16" s="33">
        <f t="shared" si="0"/>
        <v>-0.00043997283338572</v>
      </c>
      <c r="L16" s="17">
        <v>-0.0796251310833734</v>
      </c>
      <c r="M16" s="17">
        <v>-0.0921500783929895</v>
      </c>
      <c r="N16" s="32">
        <v>8.64108843551248e-5</v>
      </c>
      <c r="O16" s="34">
        <f t="shared" si="1"/>
        <v>0.0107518629158599</v>
      </c>
    </row>
    <row r="17" s="1" customFormat="1" ht="13.5" spans="2:15">
      <c r="B17" s="17" t="s">
        <v>87</v>
      </c>
      <c r="C17" s="17">
        <v>-0.130728655686045</v>
      </c>
      <c r="D17" s="17">
        <v>0.0494995398768974</v>
      </c>
      <c r="E17" s="17">
        <v>0.180228195562942</v>
      </c>
      <c r="F17" s="18">
        <v>0.000492888904099141</v>
      </c>
      <c r="G17" s="19">
        <f t="shared" si="2"/>
        <v>0.0777781317092424</v>
      </c>
      <c r="H17" s="17">
        <v>-0.242090969098157</v>
      </c>
      <c r="I17" s="17">
        <v>-0.0104518297262311</v>
      </c>
      <c r="J17" s="32">
        <v>-2.50162051198038e-7</v>
      </c>
      <c r="K17" s="33">
        <f t="shared" si="0"/>
        <v>-7.09237586803369e-5</v>
      </c>
      <c r="L17" s="17">
        <v>-0.242090969098157</v>
      </c>
      <c r="M17" s="17">
        <v>-0.128494019630872</v>
      </c>
      <c r="N17" s="32">
        <v>-0.000101072031546003</v>
      </c>
      <c r="O17" s="34">
        <f t="shared" si="1"/>
        <v>-0.0125761081595232</v>
      </c>
    </row>
    <row r="18" s="1" customFormat="1" ht="13.5" spans="2:15">
      <c r="B18" s="17" t="s">
        <v>65</v>
      </c>
      <c r="C18" s="17">
        <v>0.211838195782692</v>
      </c>
      <c r="D18" s="17">
        <v>-0.023909206310416</v>
      </c>
      <c r="E18" s="17">
        <v>-0.235747402093108</v>
      </c>
      <c r="F18" s="18">
        <v>2.52479055113576e-5</v>
      </c>
      <c r="G18" s="19">
        <f t="shared" si="2"/>
        <v>0.00398413294337397</v>
      </c>
      <c r="H18" s="17">
        <v>0.247192343872665</v>
      </c>
      <c r="I18" s="17">
        <v>-0.0293957915026906</v>
      </c>
      <c r="J18" s="32">
        <v>-5.80172880962271e-6</v>
      </c>
      <c r="K18" s="30">
        <f t="shared" si="0"/>
        <v>-0.00164485545290279</v>
      </c>
      <c r="L18" s="17">
        <v>0.247192343872665</v>
      </c>
      <c r="M18" s="17">
        <v>-0.12473574496211</v>
      </c>
      <c r="N18" s="32">
        <v>-6.64288826219652e-5</v>
      </c>
      <c r="O18" s="31">
        <f t="shared" si="1"/>
        <v>-0.008265558730655</v>
      </c>
    </row>
    <row r="19" s="1" customFormat="1" ht="13.5" spans="2:15">
      <c r="B19" s="17" t="s">
        <v>101</v>
      </c>
      <c r="C19" s="17">
        <v>0.224281244785913</v>
      </c>
      <c r="D19" s="17">
        <v>0.204619231038177</v>
      </c>
      <c r="E19" s="17">
        <v>-0.0196620137477355</v>
      </c>
      <c r="F19" s="18">
        <v>-8.42848036002146e-6</v>
      </c>
      <c r="G19" s="19">
        <f t="shared" si="2"/>
        <v>-0.00133001869203907</v>
      </c>
      <c r="H19" s="17">
        <v>0.305716061340827</v>
      </c>
      <c r="I19" s="17">
        <v>-0.0619613208381061</v>
      </c>
      <c r="J19" s="32">
        <v>1.05285287122511e-5</v>
      </c>
      <c r="K19" s="33">
        <f t="shared" si="0"/>
        <v>0.00298495645550795</v>
      </c>
      <c r="L19" s="17">
        <v>0.305716061340827</v>
      </c>
      <c r="M19" s="17">
        <v>0.107917373024119</v>
      </c>
      <c r="N19" s="32">
        <v>0.00016579190380519</v>
      </c>
      <c r="O19" s="37">
        <f t="shared" si="1"/>
        <v>0.0206290195451185</v>
      </c>
    </row>
    <row r="20" s="1" customFormat="1" ht="13.5" spans="2:15">
      <c r="B20" s="17" t="s">
        <v>95</v>
      </c>
      <c r="C20" s="17">
        <v>0.0549110557306793</v>
      </c>
      <c r="D20" s="17">
        <v>-0.000653361117999116</v>
      </c>
      <c r="E20" s="17">
        <v>-0.0555644168486784</v>
      </c>
      <c r="F20" s="18">
        <v>2.58218963091802e-5</v>
      </c>
      <c r="G20" s="19">
        <f t="shared" si="2"/>
        <v>0.00407470899712899</v>
      </c>
      <c r="H20" s="17">
        <v>0.134141100012825</v>
      </c>
      <c r="I20" s="17">
        <v>0.00494935879373822</v>
      </c>
      <c r="J20" s="32">
        <v>8.41246570325601e-8</v>
      </c>
      <c r="K20" s="33">
        <f t="shared" si="0"/>
        <v>2.38502876270395e-5</v>
      </c>
      <c r="L20" s="17">
        <v>0.134141100012825</v>
      </c>
      <c r="M20" s="17">
        <v>0.0359917192360298</v>
      </c>
      <c r="N20" s="32">
        <v>2.50185108325127e-5</v>
      </c>
      <c r="O20" s="34">
        <f t="shared" si="1"/>
        <v>0.00311298282430066</v>
      </c>
    </row>
    <row r="21" s="1" customFormat="1" ht="13.5" spans="2:15">
      <c r="B21" s="17" t="s">
        <v>69</v>
      </c>
      <c r="C21" s="17">
        <v>0.152034350673528</v>
      </c>
      <c r="D21" s="17">
        <v>-0.00786429514894766</v>
      </c>
      <c r="E21" s="17">
        <v>-0.159898645822476</v>
      </c>
      <c r="F21" s="18">
        <v>-1.83724248723054e-5</v>
      </c>
      <c r="G21" s="19">
        <f t="shared" si="2"/>
        <v>-0.00289917843484037</v>
      </c>
      <c r="H21" s="17">
        <v>0.454083929635844</v>
      </c>
      <c r="I21" s="17">
        <v>-0.0449721518507836</v>
      </c>
      <c r="J21" s="32">
        <v>1.00646228003994e-6</v>
      </c>
      <c r="K21" s="33">
        <f t="shared" si="0"/>
        <v>0.000285343390528508</v>
      </c>
      <c r="L21" s="17">
        <v>0.454083929635844</v>
      </c>
      <c r="M21" s="17">
        <v>0.0934615815175798</v>
      </c>
      <c r="N21" s="32">
        <v>3.81058536351877e-5</v>
      </c>
      <c r="O21" s="34">
        <f t="shared" si="1"/>
        <v>0.00474140402143753</v>
      </c>
    </row>
    <row r="22" s="1" customFormat="1" ht="13.5" spans="2:15">
      <c r="B22" s="17" t="s">
        <v>83</v>
      </c>
      <c r="C22" s="17">
        <v>-0.137254609010166</v>
      </c>
      <c r="D22" s="17">
        <v>0.0075056804717916</v>
      </c>
      <c r="E22" s="17">
        <v>0.144760289481958</v>
      </c>
      <c r="F22" s="18">
        <v>0.000693365448788816</v>
      </c>
      <c r="G22" s="19">
        <f t="shared" si="2"/>
        <v>0.109413437287862</v>
      </c>
      <c r="H22" s="17">
        <v>-0.183499402236115</v>
      </c>
      <c r="I22" s="17">
        <v>0.0380211799015174</v>
      </c>
      <c r="J22" s="32">
        <v>1.94125501451669e-5</v>
      </c>
      <c r="K22" s="33">
        <f t="shared" si="0"/>
        <v>0.00550367657793075</v>
      </c>
      <c r="L22" s="17">
        <v>-0.183499402236115</v>
      </c>
      <c r="M22" s="17">
        <v>-0.0301264495148118</v>
      </c>
      <c r="N22" s="32">
        <v>-1.3340122510526e-5</v>
      </c>
      <c r="O22" s="34">
        <f t="shared" si="1"/>
        <v>-0.00165987386408974</v>
      </c>
    </row>
    <row r="23" s="1" customFormat="1" ht="13.5" spans="2:15">
      <c r="B23" s="17" t="s">
        <v>43</v>
      </c>
      <c r="C23" s="17">
        <v>0.0211250326483719</v>
      </c>
      <c r="D23" s="17">
        <v>-0.000298003136984887</v>
      </c>
      <c r="E23" s="17">
        <v>-0.0214230357853568</v>
      </c>
      <c r="F23" s="18">
        <v>5.76227561113091e-5</v>
      </c>
      <c r="G23" s="19">
        <f t="shared" si="2"/>
        <v>0.00909290161941538</v>
      </c>
      <c r="H23" s="17">
        <v>0.100673369333631</v>
      </c>
      <c r="I23" s="17">
        <v>-0.0236202279676509</v>
      </c>
      <c r="J23" s="32">
        <v>1.99960400285094e-6</v>
      </c>
      <c r="K23" s="36">
        <f t="shared" si="0"/>
        <v>0.000566910253074979</v>
      </c>
      <c r="L23" s="17">
        <v>0.100673369333631</v>
      </c>
      <c r="M23" s="17">
        <v>0.0454955528995034</v>
      </c>
      <c r="N23" s="32">
        <v>5.10458630853859e-5</v>
      </c>
      <c r="O23" s="34">
        <f t="shared" si="1"/>
        <v>0.00635149294457226</v>
      </c>
    </row>
    <row r="24" s="1" customFormat="1" ht="13.5" spans="2:15">
      <c r="B24" s="17" t="s">
        <v>103</v>
      </c>
      <c r="C24" s="17">
        <v>-0.0744180887847138</v>
      </c>
      <c r="D24" s="17">
        <v>0.000198753787024703</v>
      </c>
      <c r="E24" s="17">
        <v>0.0746168425717385</v>
      </c>
      <c r="F24" s="18">
        <v>7.6021740564716e-5</v>
      </c>
      <c r="G24" s="19">
        <f t="shared" si="2"/>
        <v>0.0119962711703062</v>
      </c>
      <c r="H24" s="17">
        <v>-0.126733123704238</v>
      </c>
      <c r="I24" s="17">
        <v>0.0148777087510907</v>
      </c>
      <c r="J24" s="32">
        <v>-3.47994817692506e-6</v>
      </c>
      <c r="K24" s="33">
        <f t="shared" si="0"/>
        <v>-0.000986604497118254</v>
      </c>
      <c r="L24" s="17">
        <v>-0.126733123704238</v>
      </c>
      <c r="M24" s="17">
        <v>-0.00704686126922177</v>
      </c>
      <c r="N24" s="32">
        <v>-3.88511709202795e-5</v>
      </c>
      <c r="O24" s="34">
        <f t="shared" si="1"/>
        <v>-0.00483414175161969</v>
      </c>
    </row>
    <row r="25" s="1" customFormat="1" ht="13.5" spans="2:15">
      <c r="B25" s="17" t="s">
        <v>85</v>
      </c>
      <c r="C25" s="17">
        <v>-0.0647852693568373</v>
      </c>
      <c r="D25" s="17">
        <v>-0.0748394956336165</v>
      </c>
      <c r="E25" s="17">
        <v>-0.0100542262767793</v>
      </c>
      <c r="F25" s="18">
        <v>-6.28533526892714e-6</v>
      </c>
      <c r="G25" s="19">
        <f t="shared" si="2"/>
        <v>-0.000991829254661068</v>
      </c>
      <c r="H25" s="17">
        <v>-0.252926290839369</v>
      </c>
      <c r="I25" s="17">
        <v>0.0110807449453614</v>
      </c>
      <c r="J25" s="32">
        <v>1.74092745425109e-6</v>
      </c>
      <c r="K25" s="38">
        <f t="shared" si="0"/>
        <v>0.000493572538496382</v>
      </c>
      <c r="L25" s="17">
        <v>-0.252926290839369</v>
      </c>
      <c r="M25" s="17">
        <v>-0.127501800262137</v>
      </c>
      <c r="N25" s="32">
        <v>0.000170786119046495</v>
      </c>
      <c r="O25" s="31">
        <f t="shared" si="1"/>
        <v>0.0212504356786015</v>
      </c>
    </row>
    <row r="26" s="1" customFormat="1" ht="13.5" spans="2:15">
      <c r="B26" s="17" t="s">
        <v>113</v>
      </c>
      <c r="C26" s="17">
        <v>0.0781627572612061</v>
      </c>
      <c r="D26" s="17">
        <v>0.0842188457402566</v>
      </c>
      <c r="E26" s="17">
        <v>0.00605608847905046</v>
      </c>
      <c r="F26" s="18">
        <v>-4.88004816433871e-6</v>
      </c>
      <c r="G26" s="19">
        <f t="shared" si="2"/>
        <v>-0.000770074200731118</v>
      </c>
      <c r="H26" s="17">
        <v>0.0862056597168372</v>
      </c>
      <c r="I26" s="17">
        <v>-0.0211465741251678</v>
      </c>
      <c r="J26" s="32">
        <v>1.10720851330699e-5</v>
      </c>
      <c r="K26" s="36">
        <f t="shared" si="0"/>
        <v>0.00313906082199631</v>
      </c>
      <c r="L26" s="17">
        <v>0.0862056597168372</v>
      </c>
      <c r="M26" s="17">
        <v>0.02094478337976</v>
      </c>
      <c r="N26" s="32">
        <v>-1.65800172531314e-5</v>
      </c>
      <c r="O26" s="34">
        <f t="shared" si="1"/>
        <v>-0.00206300483994166</v>
      </c>
    </row>
    <row r="27" s="1" customFormat="1" ht="13.5" spans="2:17">
      <c r="B27" s="17" t="s">
        <v>47</v>
      </c>
      <c r="C27" s="17">
        <v>0.000446961515214254</v>
      </c>
      <c r="D27" s="17">
        <v>0.0196560756939481</v>
      </c>
      <c r="E27" s="17">
        <v>0.0192091141787338</v>
      </c>
      <c r="F27" s="18">
        <v>3.45556311046279e-5</v>
      </c>
      <c r="G27" s="19">
        <f t="shared" si="2"/>
        <v>0.0054528970017372</v>
      </c>
      <c r="H27" s="17">
        <v>0.0205448888692004</v>
      </c>
      <c r="I27" s="17">
        <v>-0.0301248053441474</v>
      </c>
      <c r="J27" s="32">
        <v>-1.0623464814821e-5</v>
      </c>
      <c r="K27" s="33">
        <f t="shared" si="0"/>
        <v>-0.00301187190969644</v>
      </c>
      <c r="L27" s="17">
        <v>0.0205448888692004</v>
      </c>
      <c r="M27" s="17">
        <v>0.026967346598624</v>
      </c>
      <c r="N27" s="32">
        <v>-2.48966822764313e-5</v>
      </c>
      <c r="O27" s="34">
        <f t="shared" si="1"/>
        <v>-0.00309782404026552</v>
      </c>
      <c r="Q27" s="40"/>
    </row>
    <row r="28" s="1" customFormat="1" ht="13.5" spans="2:15">
      <c r="B28" s="17" t="s">
        <v>107</v>
      </c>
      <c r="C28" s="17">
        <v>0.0741212647593898</v>
      </c>
      <c r="D28" s="17">
        <v>0.0281024232352189</v>
      </c>
      <c r="E28" s="17">
        <v>-0.0460188415241709</v>
      </c>
      <c r="F28" s="18">
        <v>0.000149993905765772</v>
      </c>
      <c r="G28" s="19">
        <f t="shared" si="2"/>
        <v>0.0236691182560834</v>
      </c>
      <c r="H28" s="17">
        <v>0.0595452724402973</v>
      </c>
      <c r="I28" s="17">
        <v>0.00349887174646124</v>
      </c>
      <c r="J28" s="32">
        <v>-2.66728369139273e-6</v>
      </c>
      <c r="K28" s="33">
        <f t="shared" si="0"/>
        <v>-0.000756204963759986</v>
      </c>
      <c r="L28" s="17">
        <v>0.0595452724402973</v>
      </c>
      <c r="M28" s="17">
        <v>-0.0214927702932224</v>
      </c>
      <c r="N28" s="32">
        <v>2.64830169354259e-5</v>
      </c>
      <c r="O28" s="34">
        <f t="shared" si="1"/>
        <v>0.00329520719308793</v>
      </c>
    </row>
    <row r="29" s="1" customFormat="1" ht="13.5" spans="2:15">
      <c r="B29" s="17" t="s">
        <v>105</v>
      </c>
      <c r="C29" s="17">
        <v>-0.14234108846472</v>
      </c>
      <c r="D29" s="17">
        <v>-0.283667113744746</v>
      </c>
      <c r="E29" s="17">
        <v>-0.141326025280026</v>
      </c>
      <c r="F29" s="18">
        <v>0.000124369794305606</v>
      </c>
      <c r="G29" s="19">
        <f t="shared" si="2"/>
        <v>0.0196256198135211</v>
      </c>
      <c r="H29" s="17">
        <v>-0.09015986147166</v>
      </c>
      <c r="I29" s="17">
        <v>0.0483789524415629</v>
      </c>
      <c r="J29" s="32">
        <v>4.53991897464446e-5</v>
      </c>
      <c r="K29" s="33">
        <f t="shared" si="0"/>
        <v>0.0128711815498774</v>
      </c>
      <c r="L29" s="17">
        <v>-0.09015986147166</v>
      </c>
      <c r="M29" s="17">
        <v>0.0320511062668999</v>
      </c>
      <c r="N29" s="32">
        <v>5.54091492216488e-5</v>
      </c>
      <c r="O29" s="34">
        <f t="shared" si="1"/>
        <v>0.00689440434687859</v>
      </c>
    </row>
    <row r="30" s="1" customFormat="1" ht="13.5" spans="2:15">
      <c r="B30" s="17" t="s">
        <v>61</v>
      </c>
      <c r="C30" s="17">
        <v>0.00352080562109357</v>
      </c>
      <c r="D30" s="17">
        <v>0.162256265595395</v>
      </c>
      <c r="E30" s="17">
        <v>0.158735459974301</v>
      </c>
      <c r="F30" s="18">
        <v>8.75870750939334e-5</v>
      </c>
      <c r="G30" s="19">
        <f t="shared" si="2"/>
        <v>0.0138212871217588</v>
      </c>
      <c r="H30" s="17">
        <v>-0.0686998526904345</v>
      </c>
      <c r="I30" s="17">
        <v>0.0280228060400986</v>
      </c>
      <c r="J30" s="32">
        <v>1.03986709328273e-5</v>
      </c>
      <c r="K30" s="33">
        <f t="shared" si="0"/>
        <v>0.0029481403126657</v>
      </c>
      <c r="L30" s="17">
        <v>-0.0686998526904345</v>
      </c>
      <c r="M30" s="17">
        <v>-0.0275235009793225</v>
      </c>
      <c r="N30" s="32">
        <v>-7.60203409176018e-6</v>
      </c>
      <c r="O30" s="34">
        <f t="shared" si="1"/>
        <v>-0.000945899686668949</v>
      </c>
    </row>
    <row r="31" s="1" customFormat="1" ht="13.5" spans="2:15">
      <c r="B31" s="17" t="s">
        <v>57</v>
      </c>
      <c r="C31" s="17">
        <v>0.0659418546533543</v>
      </c>
      <c r="D31" s="17">
        <v>0.0417347968848068</v>
      </c>
      <c r="E31" s="17">
        <v>-0.0242070577685476</v>
      </c>
      <c r="F31" s="18">
        <v>-1.71448715530949e-5</v>
      </c>
      <c r="G31" s="19">
        <f t="shared" si="2"/>
        <v>-0.00270546986695086</v>
      </c>
      <c r="H31" s="17">
        <v>-0.0223764371894044</v>
      </c>
      <c r="I31" s="17">
        <v>-0.031794096113058</v>
      </c>
      <c r="J31" s="32">
        <v>1.35702052990055e-5</v>
      </c>
      <c r="K31" s="33">
        <f t="shared" ref="K31:K64" si="3">J31/$J$69</f>
        <v>0.00384730602127731</v>
      </c>
      <c r="L31" s="17">
        <v>-0.0223764371894044</v>
      </c>
      <c r="M31" s="17">
        <v>-0.125966543129006</v>
      </c>
      <c r="N31" s="32">
        <v>3.98593194134274e-5</v>
      </c>
      <c r="O31" s="34">
        <f t="shared" ref="O31:O64" si="4">N31/$N$69</f>
        <v>0.0049595828286096</v>
      </c>
    </row>
    <row r="32" s="1" customFormat="1" ht="13.5" spans="2:15">
      <c r="B32" s="17" t="s">
        <v>71</v>
      </c>
      <c r="C32" s="17">
        <v>-0.112712024061812</v>
      </c>
      <c r="D32" s="17">
        <v>-0.224171205063496</v>
      </c>
      <c r="E32" s="17">
        <v>-0.111459181001684</v>
      </c>
      <c r="F32" s="18">
        <v>0.000105976138622445</v>
      </c>
      <c r="G32" s="19">
        <f t="shared" si="2"/>
        <v>0.0167230911454146</v>
      </c>
      <c r="H32" s="17">
        <v>-0.178088633999893</v>
      </c>
      <c r="I32" s="17">
        <v>0.0241621244766483</v>
      </c>
      <c r="J32" s="32">
        <v>9.08163157515579e-6</v>
      </c>
      <c r="K32" s="33">
        <f t="shared" si="3"/>
        <v>0.0025747448231074</v>
      </c>
      <c r="L32" s="17">
        <v>-0.178088633999893</v>
      </c>
      <c r="M32" s="17">
        <v>-0.0474759933925709</v>
      </c>
      <c r="N32" s="32">
        <v>4.8189557416755e-6</v>
      </c>
      <c r="O32" s="34">
        <f t="shared" si="4"/>
        <v>0.000599609087660243</v>
      </c>
    </row>
    <row r="33" s="1" customFormat="1" ht="13.5" spans="2:15">
      <c r="B33" s="17" t="s">
        <v>93</v>
      </c>
      <c r="C33" s="17">
        <v>0.228509964278257</v>
      </c>
      <c r="D33" s="17">
        <v>0.308866486756787</v>
      </c>
      <c r="E33" s="17">
        <v>0.0803565224785297</v>
      </c>
      <c r="F33" s="18">
        <v>1.53650787701547e-5</v>
      </c>
      <c r="G33" s="19">
        <f t="shared" si="2"/>
        <v>0.00242461761741668</v>
      </c>
      <c r="H33" s="17">
        <v>0.226358895499779</v>
      </c>
      <c r="I33" s="17">
        <v>0.000535172772056073</v>
      </c>
      <c r="J33" s="32">
        <v>-1.19030530327323e-7</v>
      </c>
      <c r="K33" s="33">
        <f t="shared" si="3"/>
        <v>-3.37464957938184e-5</v>
      </c>
      <c r="L33" s="17">
        <v>0.226358895499779</v>
      </c>
      <c r="M33" s="17">
        <v>0.137307064792238</v>
      </c>
      <c r="N33" s="32">
        <v>0.000144945409418873</v>
      </c>
      <c r="O33" s="34">
        <f t="shared" si="4"/>
        <v>0.0180351489744069</v>
      </c>
    </row>
    <row r="34" s="1" customFormat="1" ht="13.5" spans="2:15">
      <c r="B34" s="17" t="s">
        <v>117</v>
      </c>
      <c r="C34" s="23">
        <v>8.45883201692595e-16</v>
      </c>
      <c r="D34" s="23">
        <v>1.38089142324979e-15</v>
      </c>
      <c r="E34" s="23">
        <v>5.35008221557197e-16</v>
      </c>
      <c r="F34" s="18">
        <v>0</v>
      </c>
      <c r="G34" s="19">
        <f t="shared" si="2"/>
        <v>0</v>
      </c>
      <c r="H34" s="23">
        <v>1.45165687869813e-15</v>
      </c>
      <c r="I34" s="23">
        <v>-1.43664170578922e-16</v>
      </c>
      <c r="J34" s="32">
        <v>0</v>
      </c>
      <c r="K34" s="33">
        <f t="shared" si="3"/>
        <v>0</v>
      </c>
      <c r="L34" s="23">
        <v>1.45165687869813e-15</v>
      </c>
      <c r="M34" s="23">
        <v>1.41394635416622e-17</v>
      </c>
      <c r="N34" s="32">
        <v>0</v>
      </c>
      <c r="O34" s="34">
        <f t="shared" si="4"/>
        <v>0</v>
      </c>
    </row>
    <row r="35" s="1" customFormat="1" ht="13.5" spans="2:15">
      <c r="B35" s="17" t="s">
        <v>63</v>
      </c>
      <c r="C35" s="17">
        <v>0.0633119232183823</v>
      </c>
      <c r="D35" s="17">
        <v>0.00972005635572696</v>
      </c>
      <c r="E35" s="17">
        <v>-0.0535918668626553</v>
      </c>
      <c r="F35" s="18">
        <v>1.79803733566456e-5</v>
      </c>
      <c r="G35" s="19">
        <f t="shared" si="2"/>
        <v>0.00283731249675939</v>
      </c>
      <c r="H35" s="17">
        <v>0.111631304467622</v>
      </c>
      <c r="I35" s="17">
        <v>-0.0185372938539038</v>
      </c>
      <c r="J35" s="32">
        <v>-4.00493771602731e-6</v>
      </c>
      <c r="K35" s="33">
        <f t="shared" si="3"/>
        <v>-0.00113544494355157</v>
      </c>
      <c r="L35" s="17">
        <v>0.111631304467622</v>
      </c>
      <c r="M35" s="17">
        <v>0.0241153159266923</v>
      </c>
      <c r="N35" s="32">
        <v>6.29217961657994e-6</v>
      </c>
      <c r="O35" s="34">
        <f t="shared" si="4"/>
        <v>0.000782918184257924</v>
      </c>
    </row>
    <row r="36" s="1" customFormat="1" ht="13.5" spans="2:15">
      <c r="B36" s="17" t="s">
        <v>111</v>
      </c>
      <c r="C36" s="17">
        <v>0.165197797562527</v>
      </c>
      <c r="D36" s="17">
        <v>0.182977631021165</v>
      </c>
      <c r="E36" s="17">
        <v>0.0177798334586379</v>
      </c>
      <c r="F36" s="18">
        <v>4.6780068624007e-5</v>
      </c>
      <c r="G36" s="19">
        <f t="shared" si="2"/>
        <v>0.0073819197562491</v>
      </c>
      <c r="H36" s="17">
        <v>0.168908975558438</v>
      </c>
      <c r="I36" s="17">
        <v>-0.0278053806001761</v>
      </c>
      <c r="J36" s="32">
        <v>8.78327115886953e-6</v>
      </c>
      <c r="K36" s="33">
        <f t="shared" si="3"/>
        <v>0.00249015628514526</v>
      </c>
      <c r="L36" s="17">
        <v>0.168908975558438</v>
      </c>
      <c r="M36" s="17">
        <v>0.0462154799349038</v>
      </c>
      <c r="N36" s="32">
        <v>6.65167169616321e-5</v>
      </c>
      <c r="O36" s="34">
        <f t="shared" si="4"/>
        <v>0.00827648771010535</v>
      </c>
    </row>
    <row r="37" s="1" customFormat="1" ht="13.5" spans="2:15">
      <c r="B37" s="17" t="s">
        <v>51</v>
      </c>
      <c r="C37" s="17">
        <v>-0.613380511969549</v>
      </c>
      <c r="D37" s="17">
        <v>-0.527467922582673</v>
      </c>
      <c r="E37" s="17">
        <v>0.0859125893868757</v>
      </c>
      <c r="F37" s="18">
        <v>-1.78664464840748e-5</v>
      </c>
      <c r="G37" s="19">
        <f t="shared" si="2"/>
        <v>-0.00281933477556027</v>
      </c>
      <c r="H37" s="17">
        <v>-0.70047833081544</v>
      </c>
      <c r="I37" s="17">
        <v>0.100495007169288</v>
      </c>
      <c r="J37" s="32">
        <v>2.72442683745657e-5</v>
      </c>
      <c r="K37" s="33">
        <f t="shared" si="3"/>
        <v>0.00772405689178801</v>
      </c>
      <c r="L37" s="17">
        <v>-0.70047833081544</v>
      </c>
      <c r="M37" s="17">
        <v>0.00343467883490487</v>
      </c>
      <c r="N37" s="32">
        <v>8.42322953562614e-7</v>
      </c>
      <c r="O37" s="34">
        <f t="shared" si="4"/>
        <v>0.000104807872239423</v>
      </c>
    </row>
    <row r="38" s="1" customFormat="1" ht="13.5" spans="2:15">
      <c r="B38" s="17" t="s">
        <v>109</v>
      </c>
      <c r="C38" s="17">
        <v>-0.0611862382350396</v>
      </c>
      <c r="D38" s="17">
        <v>-0.0534009295245759</v>
      </c>
      <c r="E38" s="17">
        <v>0.00778530871046361</v>
      </c>
      <c r="F38" s="18">
        <v>1.44274389225851e-5</v>
      </c>
      <c r="G38" s="19">
        <f t="shared" ref="G38:G66" si="5">F38/$F$69</f>
        <v>0.00227665754983635</v>
      </c>
      <c r="H38" s="17">
        <v>0.101734866823036</v>
      </c>
      <c r="I38" s="17">
        <v>0.0298928311752549</v>
      </c>
      <c r="J38" s="32">
        <v>-7.59698101740837e-6</v>
      </c>
      <c r="K38" s="33">
        <f t="shared" si="3"/>
        <v>-0.002153829670797</v>
      </c>
      <c r="L38" s="17">
        <v>0.101734866823036</v>
      </c>
      <c r="M38" s="17">
        <v>0.0944227704047304</v>
      </c>
      <c r="N38" s="32">
        <v>-3.18888137417758e-5</v>
      </c>
      <c r="O38" s="34">
        <f t="shared" si="4"/>
        <v>-0.00396783526126046</v>
      </c>
    </row>
    <row r="39" s="1" customFormat="1" ht="13.5" spans="2:15">
      <c r="B39" s="17" t="s">
        <v>59</v>
      </c>
      <c r="C39" s="17">
        <v>-0.140812468321197</v>
      </c>
      <c r="D39" s="17">
        <v>-0.0994017953501286</v>
      </c>
      <c r="E39" s="17">
        <v>0.0414106729710685</v>
      </c>
      <c r="F39" s="18">
        <v>5.62663770605806e-5</v>
      </c>
      <c r="G39" s="19">
        <f t="shared" si="5"/>
        <v>0.00887886428244584</v>
      </c>
      <c r="H39" s="17">
        <v>-0.196283559692776</v>
      </c>
      <c r="I39" s="17">
        <v>0.0375417071382676</v>
      </c>
      <c r="J39" s="32">
        <v>1.91813424297425e-6</v>
      </c>
      <c r="K39" s="33">
        <f t="shared" si="3"/>
        <v>0.00054381265868939</v>
      </c>
      <c r="L39" s="17">
        <v>-0.196283559692776</v>
      </c>
      <c r="M39" s="17">
        <v>-0.0461574405441095</v>
      </c>
      <c r="N39" s="32">
        <v>-3.49491129567437e-5</v>
      </c>
      <c r="O39" s="34">
        <f t="shared" si="4"/>
        <v>-0.00434861967153941</v>
      </c>
    </row>
    <row r="40" s="1" customFormat="1" ht="13.5" spans="2:15">
      <c r="B40" s="17" t="s">
        <v>91</v>
      </c>
      <c r="C40" s="17">
        <v>0.300722382848476</v>
      </c>
      <c r="D40" s="17">
        <v>0.302614945069792</v>
      </c>
      <c r="E40" s="17">
        <v>0.00189256222131596</v>
      </c>
      <c r="F40" s="18">
        <v>6.37257341360364e-7</v>
      </c>
      <c r="G40" s="19">
        <f t="shared" si="5"/>
        <v>0.000100559548037702</v>
      </c>
      <c r="H40" s="17">
        <v>0.423868349528392</v>
      </c>
      <c r="I40" s="17">
        <v>-0.0299282834206906</v>
      </c>
      <c r="J40" s="32">
        <v>5.18158410648351e-7</v>
      </c>
      <c r="K40" s="33">
        <f t="shared" si="3"/>
        <v>0.000146903744588815</v>
      </c>
      <c r="L40" s="17">
        <v>0.423868349528392</v>
      </c>
      <c r="M40" s="17">
        <v>0.135427128478503</v>
      </c>
      <c r="N40" s="32">
        <v>0.000185312247307767</v>
      </c>
      <c r="O40" s="34">
        <f t="shared" si="4"/>
        <v>0.0230578808972099</v>
      </c>
    </row>
    <row r="41" s="1" customFormat="1" ht="13.5" spans="2:15">
      <c r="B41" s="17" t="s">
        <v>417</v>
      </c>
      <c r="C41" s="17">
        <v>-0.604559709269374</v>
      </c>
      <c r="D41" s="17">
        <v>-0.517515498615028</v>
      </c>
      <c r="E41" s="17">
        <v>0.087044210654346</v>
      </c>
      <c r="F41" s="18">
        <v>-8.84499125225332e-5</v>
      </c>
      <c r="G41" s="19">
        <f t="shared" si="5"/>
        <v>-0.0139574433277662</v>
      </c>
      <c r="H41" s="17">
        <v>-0.853269596761586</v>
      </c>
      <c r="I41" s="17">
        <v>0.157106394982866</v>
      </c>
      <c r="J41" s="32">
        <v>3.45833638979221e-5</v>
      </c>
      <c r="K41" s="33">
        <f t="shared" si="3"/>
        <v>0.00980477312087909</v>
      </c>
      <c r="L41" s="17">
        <v>-0.853269596761586</v>
      </c>
      <c r="M41" s="17">
        <v>-0.184998965266998</v>
      </c>
      <c r="N41" s="32">
        <v>2.14137112021372e-5</v>
      </c>
      <c r="O41" s="34">
        <f t="shared" si="4"/>
        <v>0.00266444776122163</v>
      </c>
    </row>
    <row r="42" s="1" customFormat="1" ht="13.5" spans="2:15">
      <c r="B42" s="17" t="s">
        <v>97</v>
      </c>
      <c r="C42" s="17">
        <v>-0.0899958145247847</v>
      </c>
      <c r="D42" s="17">
        <v>-0.0112803261026439</v>
      </c>
      <c r="E42" s="17">
        <v>0.0787154884221407</v>
      </c>
      <c r="F42" s="18">
        <v>8.5845794716018e-5</v>
      </c>
      <c r="G42" s="19">
        <f t="shared" si="5"/>
        <v>0.0135465121502594</v>
      </c>
      <c r="H42" s="17">
        <v>-0.0756868245007546</v>
      </c>
      <c r="I42" s="17">
        <v>0.0310590186722652</v>
      </c>
      <c r="J42" s="32">
        <v>1.7871647479654e-5</v>
      </c>
      <c r="K42" s="33">
        <f t="shared" si="3"/>
        <v>0.00506681331959342</v>
      </c>
      <c r="L42" s="17">
        <v>-0.0756868245007546</v>
      </c>
      <c r="M42" s="17">
        <v>0.0479448662189232</v>
      </c>
      <c r="N42" s="32">
        <v>5.48145995970612e-6</v>
      </c>
      <c r="O42" s="34">
        <f t="shared" si="4"/>
        <v>0.000682042621197176</v>
      </c>
    </row>
    <row r="43" s="1" customFormat="1" ht="13.5" spans="2:15">
      <c r="B43" s="17" t="s">
        <v>45</v>
      </c>
      <c r="C43" s="17">
        <v>0.0794070576338429</v>
      </c>
      <c r="D43" s="17">
        <v>0.162560072172059</v>
      </c>
      <c r="E43" s="17">
        <v>0.0831530145382157</v>
      </c>
      <c r="F43" s="18">
        <v>-9.42391401612088e-5</v>
      </c>
      <c r="G43" s="19">
        <f t="shared" si="5"/>
        <v>-0.0148709865340161</v>
      </c>
      <c r="H43" s="17">
        <v>-0.0421053485975945</v>
      </c>
      <c r="I43" s="17">
        <v>-0.0132397398484989</v>
      </c>
      <c r="J43" s="32">
        <v>1.28645638492574e-5</v>
      </c>
      <c r="K43" s="33">
        <f t="shared" si="3"/>
        <v>0.00364724872378914</v>
      </c>
      <c r="L43" s="17">
        <v>-0.0421053485975945</v>
      </c>
      <c r="M43" s="17">
        <v>-0.0609934265369233</v>
      </c>
      <c r="N43" s="32">
        <v>-2.3795651682348e-5</v>
      </c>
      <c r="O43" s="34">
        <f t="shared" si="4"/>
        <v>-0.00296082590511046</v>
      </c>
    </row>
    <row r="44" s="1" customFormat="1" ht="13.5" spans="2:15">
      <c r="B44" s="17" t="s">
        <v>79</v>
      </c>
      <c r="C44" s="17">
        <v>-0.105482393159201</v>
      </c>
      <c r="D44" s="17">
        <v>-0.164604814086226</v>
      </c>
      <c r="E44" s="17">
        <v>-0.0591224209270252</v>
      </c>
      <c r="F44" s="18">
        <v>7.13124396333867e-5</v>
      </c>
      <c r="G44" s="19">
        <f t="shared" si="5"/>
        <v>0.0112531409739289</v>
      </c>
      <c r="H44" s="17">
        <v>-0.165925695093796</v>
      </c>
      <c r="I44" s="17">
        <v>0.00602622215637536</v>
      </c>
      <c r="J44" s="32">
        <v>3.69033338737075e-8</v>
      </c>
      <c r="K44" s="33">
        <f t="shared" si="3"/>
        <v>1.04625107350385e-5</v>
      </c>
      <c r="L44" s="17">
        <v>-0.165925695093796</v>
      </c>
      <c r="M44" s="17">
        <v>-0.000968443045296282</v>
      </c>
      <c r="N44" s="32">
        <v>-1.44103365153539e-6</v>
      </c>
      <c r="O44" s="34">
        <f t="shared" si="4"/>
        <v>-0.000179303757785586</v>
      </c>
    </row>
    <row r="45" s="1" customFormat="1" ht="13.5" spans="2:15">
      <c r="B45" s="17" t="s">
        <v>67</v>
      </c>
      <c r="C45" s="17">
        <v>-0.22344582817767</v>
      </c>
      <c r="D45" s="17">
        <v>-0.174380555239142</v>
      </c>
      <c r="E45" s="17">
        <v>0.049065272938528</v>
      </c>
      <c r="F45" s="18">
        <v>-6.66468637356527e-5</v>
      </c>
      <c r="G45" s="19">
        <f t="shared" si="5"/>
        <v>-0.0105169106111524</v>
      </c>
      <c r="H45" s="17">
        <v>-0.29131716052359</v>
      </c>
      <c r="I45" s="17">
        <v>0.0316278353042865</v>
      </c>
      <c r="J45" s="32">
        <v>-3.53543090068233e-6</v>
      </c>
      <c r="K45" s="33">
        <f t="shared" si="3"/>
        <v>-0.00100233447411454</v>
      </c>
      <c r="L45" s="17">
        <v>-0.29131716052359</v>
      </c>
      <c r="M45" s="17">
        <v>-0.0350796102480669</v>
      </c>
      <c r="N45" s="32">
        <v>7.31877539308321e-6</v>
      </c>
      <c r="O45" s="34">
        <f t="shared" si="4"/>
        <v>0.000910654604748676</v>
      </c>
    </row>
    <row r="46" s="1" customFormat="1" ht="13.5" spans="2:15">
      <c r="B46" s="17" t="s">
        <v>418</v>
      </c>
      <c r="C46" s="17">
        <v>0.0833740288710118</v>
      </c>
      <c r="D46" s="17">
        <v>0.168595505052832</v>
      </c>
      <c r="E46" s="17">
        <v>0.0852214761818205</v>
      </c>
      <c r="F46" s="18">
        <v>0.00017230924434037</v>
      </c>
      <c r="G46" s="19">
        <f t="shared" si="5"/>
        <v>0.0271904905741794</v>
      </c>
      <c r="H46" s="17">
        <v>0.177204393759583</v>
      </c>
      <c r="I46" s="17">
        <v>-0.0334470907253684</v>
      </c>
      <c r="J46" s="32">
        <v>6.03610666276951e-6</v>
      </c>
      <c r="K46" s="33">
        <f t="shared" si="3"/>
        <v>0.00171130421368401</v>
      </c>
      <c r="L46" s="17">
        <v>0.177204393759583</v>
      </c>
      <c r="M46" s="17">
        <v>0.137948993835602</v>
      </c>
      <c r="N46" s="32">
        <v>0.000407723010007126</v>
      </c>
      <c r="O46" s="34">
        <f t="shared" si="4"/>
        <v>0.0507318255559367</v>
      </c>
    </row>
    <row r="47" s="1" customFormat="1" ht="13.5" spans="2:15">
      <c r="B47" s="17" t="s">
        <v>73</v>
      </c>
      <c r="C47" s="17">
        <v>0.0825654293584742</v>
      </c>
      <c r="D47" s="17">
        <v>0.0121140104280224</v>
      </c>
      <c r="E47" s="17">
        <v>-0.0704514189304518</v>
      </c>
      <c r="F47" s="18">
        <v>-8.53913836418793e-5</v>
      </c>
      <c r="G47" s="19">
        <f t="shared" si="5"/>
        <v>-0.0134748058406213</v>
      </c>
      <c r="H47" s="17">
        <v>0.0219870661173925</v>
      </c>
      <c r="I47" s="17">
        <v>-0.0062808184085771</v>
      </c>
      <c r="J47" s="32">
        <v>-3.50027020527076e-6</v>
      </c>
      <c r="K47" s="33">
        <f t="shared" si="3"/>
        <v>-0.000992366021008</v>
      </c>
      <c r="L47" s="17">
        <v>0.0219870661173925</v>
      </c>
      <c r="M47" s="17">
        <v>-0.0534173877644839</v>
      </c>
      <c r="N47" s="32">
        <v>-2.64963597459704e-6</v>
      </c>
      <c r="O47" s="34">
        <f t="shared" si="4"/>
        <v>-0.000329686740141652</v>
      </c>
    </row>
    <row r="48" s="1" customFormat="1" ht="13.5" spans="2:15">
      <c r="B48" s="17" t="s">
        <v>419</v>
      </c>
      <c r="C48" s="17">
        <v>-0.0590403379971906</v>
      </c>
      <c r="D48" s="17">
        <v>-0.0931995363348734</v>
      </c>
      <c r="E48" s="17">
        <v>-0.0341591983376829</v>
      </c>
      <c r="F48" s="18">
        <v>-0.000100273201380021</v>
      </c>
      <c r="G48" s="19">
        <f t="shared" si="5"/>
        <v>-0.0158231646096743</v>
      </c>
      <c r="H48" s="17">
        <v>-0.07742351081533</v>
      </c>
      <c r="I48" s="17">
        <v>0.0123543914077325</v>
      </c>
      <c r="J48" s="32">
        <v>7.05638200284337e-7</v>
      </c>
      <c r="K48" s="33">
        <f t="shared" si="3"/>
        <v>0.000200056376228602</v>
      </c>
      <c r="L48" s="17">
        <v>-0.07742351081533</v>
      </c>
      <c r="M48" s="17">
        <v>-0.0298556031678897</v>
      </c>
      <c r="N48" s="32">
        <v>0.000102849052719765</v>
      </c>
      <c r="O48" s="34">
        <f t="shared" si="4"/>
        <v>0.0127972178982032</v>
      </c>
    </row>
    <row r="49" s="1" customFormat="1" ht="13.5" spans="2:15">
      <c r="B49" s="17" t="s">
        <v>89</v>
      </c>
      <c r="C49" s="17">
        <v>0.174356091506548</v>
      </c>
      <c r="D49" s="17">
        <v>0.147001640859957</v>
      </c>
      <c r="E49" s="17">
        <v>-0.0273544506465912</v>
      </c>
      <c r="F49" s="18">
        <v>-5.88750096991697e-5</v>
      </c>
      <c r="G49" s="19">
        <f t="shared" si="5"/>
        <v>-0.00929050790285974</v>
      </c>
      <c r="H49" s="17">
        <v>0.273366367456886</v>
      </c>
      <c r="I49" s="17">
        <v>-0.0312481613759302</v>
      </c>
      <c r="J49" s="32">
        <v>6.8729263861275e-6</v>
      </c>
      <c r="K49" s="33">
        <f t="shared" si="3"/>
        <v>0.00194855202898676</v>
      </c>
      <c r="L49" s="17">
        <v>0.273366367456886</v>
      </c>
      <c r="M49" s="17">
        <v>0.0818367489546114</v>
      </c>
      <c r="N49" s="32">
        <v>0.000177853793260883</v>
      </c>
      <c r="O49" s="34">
        <f t="shared" si="4"/>
        <v>0.0221298464710516</v>
      </c>
    </row>
    <row r="50" s="1" customFormat="1" ht="13.5" spans="2:15">
      <c r="B50" s="17" t="s">
        <v>420</v>
      </c>
      <c r="C50" s="17">
        <v>0.145884817791368</v>
      </c>
      <c r="D50" s="17">
        <v>0.010933270592669</v>
      </c>
      <c r="E50" s="17">
        <v>-0.134951547198699</v>
      </c>
      <c r="F50" s="18">
        <v>0.000245874997481302</v>
      </c>
      <c r="G50" s="19">
        <f t="shared" si="5"/>
        <v>0.038799205620307</v>
      </c>
      <c r="H50" s="17">
        <v>0.318524520047166</v>
      </c>
      <c r="I50" s="17">
        <v>-0.0766129561395683</v>
      </c>
      <c r="J50" s="32">
        <v>-2.27622653969472e-5</v>
      </c>
      <c r="K50" s="33">
        <f t="shared" si="3"/>
        <v>-0.00645335857417021</v>
      </c>
      <c r="L50" s="17">
        <v>0.318524520047166</v>
      </c>
      <c r="M50" s="17">
        <v>0.063793733117021</v>
      </c>
      <c r="N50" s="32">
        <v>7.88251382843064e-5</v>
      </c>
      <c r="O50" s="34">
        <f t="shared" si="4"/>
        <v>0.00980798990175249</v>
      </c>
    </row>
    <row r="51" s="1" customFormat="1" ht="13.5" spans="2:15">
      <c r="B51" s="17" t="s">
        <v>421</v>
      </c>
      <c r="C51" s="17">
        <v>-0.135001464013541</v>
      </c>
      <c r="D51" s="17">
        <v>-0.0910712721351263</v>
      </c>
      <c r="E51" s="17">
        <v>0.0439301918784146</v>
      </c>
      <c r="F51" s="18">
        <v>1.57204590115615e-5</v>
      </c>
      <c r="G51" s="19">
        <f t="shared" si="5"/>
        <v>0.00248069680887975</v>
      </c>
      <c r="H51" s="17">
        <v>-0.317195799177396</v>
      </c>
      <c r="I51" s="17">
        <v>0.00950581921508621</v>
      </c>
      <c r="J51" s="32">
        <v>5.16487942381852e-6</v>
      </c>
      <c r="K51" s="33">
        <f t="shared" si="3"/>
        <v>0.00146430148023512</v>
      </c>
      <c r="L51" s="17">
        <v>-0.317195799177396</v>
      </c>
      <c r="M51" s="17">
        <v>-0.103346276870472</v>
      </c>
      <c r="N51" s="32">
        <v>6.01872038762644e-5</v>
      </c>
      <c r="O51" s="34">
        <f t="shared" si="4"/>
        <v>0.0074889242274967</v>
      </c>
    </row>
    <row r="52" s="1" customFormat="1" ht="12.75" spans="2:15">
      <c r="B52" s="12" t="s">
        <v>422</v>
      </c>
      <c r="C52" s="20"/>
      <c r="D52" s="20"/>
      <c r="E52" s="21"/>
      <c r="F52" s="14">
        <f>SUM(F53:F58)</f>
        <v>0.000283773980386399</v>
      </c>
      <c r="G52" s="14">
        <f t="shared" si="5"/>
        <v>0.0447796853177077</v>
      </c>
      <c r="H52" s="24"/>
      <c r="I52" s="39"/>
      <c r="J52" s="29">
        <f>SUM(J53:J58)</f>
        <v>4.00889252002575e-5</v>
      </c>
      <c r="K52" s="30">
        <f t="shared" si="3"/>
        <v>0.0113656617502161</v>
      </c>
      <c r="L52" s="24"/>
      <c r="M52" s="39"/>
      <c r="N52" s="29">
        <f>SUM(N53:N58)</f>
        <v>0.000360498875016707</v>
      </c>
      <c r="O52" s="31">
        <f t="shared" si="4"/>
        <v>0.0448558594721925</v>
      </c>
    </row>
    <row r="53" s="1" customFormat="1" ht="13.5" spans="2:15">
      <c r="B53" s="17" t="s">
        <v>27</v>
      </c>
      <c r="C53" s="17">
        <v>-0.485386163656329</v>
      </c>
      <c r="D53" s="17">
        <v>-0.410494601266288</v>
      </c>
      <c r="E53" s="17">
        <v>0.0748915623900412</v>
      </c>
      <c r="F53" s="18">
        <v>8.89215288189739e-6</v>
      </c>
      <c r="G53" s="19">
        <f t="shared" si="5"/>
        <v>0.00140318646306516</v>
      </c>
      <c r="H53" s="17">
        <v>-0.524838308815157</v>
      </c>
      <c r="I53" s="17">
        <v>0.149079934886082</v>
      </c>
      <c r="J53" s="32">
        <v>1.09267677780968e-6</v>
      </c>
      <c r="K53" s="33">
        <f t="shared" si="3"/>
        <v>0.000309786171538993</v>
      </c>
      <c r="L53" s="17">
        <v>-0.524838308815157</v>
      </c>
      <c r="M53" s="17">
        <v>0.0741158513371749</v>
      </c>
      <c r="N53" s="32">
        <v>1.05835954381268e-5</v>
      </c>
      <c r="O53" s="34">
        <f t="shared" si="4"/>
        <v>0.00131688696576696</v>
      </c>
    </row>
    <row r="54" s="1" customFormat="1" ht="13.5" spans="2:15">
      <c r="B54" s="17" t="s">
        <v>28</v>
      </c>
      <c r="C54" s="17">
        <v>-0.385042538468834</v>
      </c>
      <c r="D54" s="17">
        <v>-0.729810903357719</v>
      </c>
      <c r="E54" s="17">
        <v>-0.344768364888885</v>
      </c>
      <c r="F54" s="18">
        <v>9.23357521304344e-6</v>
      </c>
      <c r="G54" s="19">
        <f t="shared" si="5"/>
        <v>0.00145706308885143</v>
      </c>
      <c r="H54" s="17">
        <v>-0.632376592104588</v>
      </c>
      <c r="I54" s="17">
        <v>0.107205626412401</v>
      </c>
      <c r="J54" s="32">
        <v>-8.90467744346687e-6</v>
      </c>
      <c r="K54" s="33">
        <f t="shared" si="3"/>
        <v>-0.00252457633402886</v>
      </c>
      <c r="L54" s="17">
        <v>-0.632376592104588</v>
      </c>
      <c r="M54" s="17">
        <v>0.250063837573619</v>
      </c>
      <c r="N54" s="32">
        <v>9.08887659589071e-5</v>
      </c>
      <c r="O54" s="34">
        <f t="shared" si="4"/>
        <v>0.0113090331093677</v>
      </c>
    </row>
    <row r="55" s="1" customFormat="1" ht="13.5" spans="2:15">
      <c r="B55" s="17" t="s">
        <v>29</v>
      </c>
      <c r="C55" s="17">
        <v>-0.788246159034168</v>
      </c>
      <c r="D55" s="17">
        <v>-0.851168788264706</v>
      </c>
      <c r="E55" s="17">
        <v>-0.0629226292305385</v>
      </c>
      <c r="F55" s="18">
        <v>6.45656148993495e-6</v>
      </c>
      <c r="G55" s="19">
        <f t="shared" si="5"/>
        <v>0.00101884884357627</v>
      </c>
      <c r="H55" s="17">
        <v>-1.34284903749646</v>
      </c>
      <c r="I55" s="17">
        <v>0.201442556788358</v>
      </c>
      <c r="J55" s="32">
        <v>4.35857024144215e-5</v>
      </c>
      <c r="K55" s="33">
        <f t="shared" si="3"/>
        <v>0.0123570374689095</v>
      </c>
      <c r="L55" s="17">
        <v>-1.34284903749646</v>
      </c>
      <c r="M55" s="17">
        <v>-0.25736245631211</v>
      </c>
      <c r="N55" s="32">
        <v>0.00018759296253754</v>
      </c>
      <c r="O55" s="34">
        <f t="shared" si="4"/>
        <v>0.0233416638683441</v>
      </c>
    </row>
    <row r="56" s="1" customFormat="1" ht="13.5" spans="2:15">
      <c r="B56" s="17" t="s">
        <v>30</v>
      </c>
      <c r="C56" s="17">
        <v>-0.307570110610517</v>
      </c>
      <c r="D56" s="17">
        <v>-1.09692345282611</v>
      </c>
      <c r="E56" s="17">
        <v>-0.789353342215598</v>
      </c>
      <c r="F56" s="18">
        <v>0.000178572458197506</v>
      </c>
      <c r="G56" s="19">
        <f t="shared" si="5"/>
        <v>0.0281788290582722</v>
      </c>
      <c r="H56" s="17">
        <v>-0.949024210094118</v>
      </c>
      <c r="I56" s="17">
        <v>0.0332249368046184</v>
      </c>
      <c r="J56" s="32">
        <v>1.24632907932705e-6</v>
      </c>
      <c r="K56" s="33">
        <f t="shared" si="3"/>
        <v>0.000353348329353527</v>
      </c>
      <c r="L56" s="17">
        <v>-0.949024210094118</v>
      </c>
      <c r="M56" s="17">
        <v>-0.304152896301254</v>
      </c>
      <c r="N56" s="32">
        <v>7.42682157739131e-5</v>
      </c>
      <c r="O56" s="34">
        <f t="shared" si="4"/>
        <v>0.00924098487089796</v>
      </c>
    </row>
    <row r="57" s="1" customFormat="1" ht="13.5" spans="2:15">
      <c r="B57" s="17" t="s">
        <v>31</v>
      </c>
      <c r="C57" s="17">
        <v>-0.33986619326302</v>
      </c>
      <c r="D57" s="17">
        <v>-0.650176716712124</v>
      </c>
      <c r="E57" s="17">
        <v>-0.310310523449104</v>
      </c>
      <c r="F57" s="18">
        <v>8.32335867988984e-5</v>
      </c>
      <c r="G57" s="19">
        <f t="shared" si="5"/>
        <v>0.0131343043489882</v>
      </c>
      <c r="H57" s="17">
        <v>-0.363639205248439</v>
      </c>
      <c r="I57" s="17">
        <v>0.0742250050586763</v>
      </c>
      <c r="J57" s="32">
        <v>3.39141930829721e-6</v>
      </c>
      <c r="K57" s="33">
        <f t="shared" si="3"/>
        <v>0.000961505565906524</v>
      </c>
      <c r="L57" s="17">
        <v>-0.363639205248439</v>
      </c>
      <c r="M57" s="17">
        <v>-0.0522616283406929</v>
      </c>
      <c r="N57" s="32">
        <v>-1.99863220401583e-6</v>
      </c>
      <c r="O57" s="34">
        <f t="shared" si="4"/>
        <v>-0.000248684174883425</v>
      </c>
    </row>
    <row r="58" s="1" customFormat="1" ht="13.5" spans="2:15">
      <c r="B58" s="17" t="s">
        <v>32</v>
      </c>
      <c r="C58" s="17">
        <v>-0.067421273931564</v>
      </c>
      <c r="D58" s="17">
        <v>0.202060226919891</v>
      </c>
      <c r="E58" s="17">
        <v>0.269481500851455</v>
      </c>
      <c r="F58" s="18">
        <v>-2.61435419488116e-6</v>
      </c>
      <c r="G58" s="19">
        <f t="shared" si="5"/>
        <v>-0.000412546485045598</v>
      </c>
      <c r="H58" s="17">
        <v>0.0670327786908283</v>
      </c>
      <c r="I58" s="17">
        <v>0.0166793810653885</v>
      </c>
      <c r="J58" s="32">
        <v>-3.22524936131066e-7</v>
      </c>
      <c r="K58" s="33">
        <f t="shared" si="3"/>
        <v>-9.14394514635727e-5</v>
      </c>
      <c r="L58" s="17">
        <v>0.0670327786908283</v>
      </c>
      <c r="M58" s="17">
        <v>0.117025368321539</v>
      </c>
      <c r="N58" s="32">
        <v>-8.36032487764575e-7</v>
      </c>
      <c r="O58" s="34">
        <f t="shared" si="4"/>
        <v>-0.000104025167300778</v>
      </c>
    </row>
    <row r="59" s="1" customFormat="1" ht="12.75" spans="2:15">
      <c r="B59" s="12" t="s">
        <v>423</v>
      </c>
      <c r="C59" s="20"/>
      <c r="D59" s="20"/>
      <c r="E59" s="21"/>
      <c r="F59" s="25">
        <f>SUM(F60:F64)</f>
        <v>0.000154558146882247</v>
      </c>
      <c r="G59" s="14">
        <f t="shared" si="5"/>
        <v>0.0243893579363796</v>
      </c>
      <c r="H59" s="24"/>
      <c r="I59" s="39"/>
      <c r="J59" s="29">
        <f>SUM(J60:J64)</f>
        <v>1.23372797229577e-5</v>
      </c>
      <c r="K59" s="30">
        <f t="shared" si="3"/>
        <v>0.00349775773604518</v>
      </c>
      <c r="L59" s="24"/>
      <c r="M59" s="39"/>
      <c r="N59" s="29">
        <f>SUM(N60:N64)</f>
        <v>0.000260658768390663</v>
      </c>
      <c r="O59" s="31">
        <f t="shared" si="4"/>
        <v>0.0324330362600563</v>
      </c>
    </row>
    <row r="60" s="1" customFormat="1" ht="13.5" spans="2:15">
      <c r="B60" s="17" t="s">
        <v>424</v>
      </c>
      <c r="C60" s="17">
        <v>0.00856153085813754</v>
      </c>
      <c r="D60" s="17">
        <v>0.0721974574800726</v>
      </c>
      <c r="E60" s="17">
        <v>0.0636359266219351</v>
      </c>
      <c r="F60" s="18">
        <v>0.000161114931057364</v>
      </c>
      <c r="G60" s="19">
        <f t="shared" si="5"/>
        <v>0.0254240219730826</v>
      </c>
      <c r="H60" s="17">
        <v>-0.135857240845105</v>
      </c>
      <c r="I60" s="17">
        <v>-0.00392635070855864</v>
      </c>
      <c r="J60" s="32">
        <v>-3.78787305652332e-7</v>
      </c>
      <c r="K60" s="33">
        <f t="shared" si="3"/>
        <v>-0.000107390466813824</v>
      </c>
      <c r="L60" s="17">
        <v>-0.135857240845105</v>
      </c>
      <c r="M60" s="17">
        <v>-0.0984834271223708</v>
      </c>
      <c r="N60" s="32">
        <v>0.000292925145724001</v>
      </c>
      <c r="O60" s="34">
        <f t="shared" si="4"/>
        <v>0.0364478506953965</v>
      </c>
    </row>
    <row r="61" s="1" customFormat="1" ht="13.5" spans="2:15">
      <c r="B61" s="17" t="s">
        <v>425</v>
      </c>
      <c r="C61" s="17">
        <v>0.0315499586810856</v>
      </c>
      <c r="D61" s="17">
        <v>0.0855474898064785</v>
      </c>
      <c r="E61" s="17">
        <v>0.0539975311253929</v>
      </c>
      <c r="F61" s="18">
        <v>-6.76419981163349e-5</v>
      </c>
      <c r="G61" s="19">
        <f t="shared" si="5"/>
        <v>-0.0106739433466946</v>
      </c>
      <c r="H61" s="17">
        <v>-0.113704422358928</v>
      </c>
      <c r="I61" s="17">
        <v>-0.0133903744272271</v>
      </c>
      <c r="J61" s="32">
        <v>1.98699092234242e-6</v>
      </c>
      <c r="K61" s="33">
        <f t="shared" si="3"/>
        <v>0.000563334302710335</v>
      </c>
      <c r="L61" s="17">
        <v>-0.113704422358928</v>
      </c>
      <c r="M61" s="17">
        <v>-0.100622170708394</v>
      </c>
      <c r="N61" s="32">
        <v>-0.00010836646971443</v>
      </c>
      <c r="O61" s="34">
        <f t="shared" si="4"/>
        <v>-0.0134837345519672</v>
      </c>
    </row>
    <row r="62" s="1" customFormat="1" ht="13.5" spans="2:15">
      <c r="B62" s="17" t="s">
        <v>426</v>
      </c>
      <c r="C62" s="17">
        <v>0.0229633656228063</v>
      </c>
      <c r="D62" s="17">
        <v>-0.104051815860032</v>
      </c>
      <c r="E62" s="17">
        <v>-0.127015181482838</v>
      </c>
      <c r="F62" s="18">
        <v>2.9533358179524e-5</v>
      </c>
      <c r="G62" s="19">
        <f t="shared" si="5"/>
        <v>0.00466037965797099</v>
      </c>
      <c r="H62" s="17">
        <v>0.164965390669176</v>
      </c>
      <c r="I62" s="17">
        <v>0.0389629703681202</v>
      </c>
      <c r="J62" s="32">
        <v>-9.05092877652455e-6</v>
      </c>
      <c r="K62" s="33">
        <f t="shared" si="3"/>
        <v>-0.00256604023394008</v>
      </c>
      <c r="L62" s="17">
        <v>0.164965390669176</v>
      </c>
      <c r="M62" s="17">
        <v>0.0911205987260639</v>
      </c>
      <c r="N62" s="32">
        <v>-3.85316109341502e-5</v>
      </c>
      <c r="O62" s="34">
        <f t="shared" si="4"/>
        <v>-0.00479437980276455</v>
      </c>
    </row>
    <row r="63" s="1" customFormat="1" ht="13.5" spans="2:15">
      <c r="B63" s="17" t="s">
        <v>427</v>
      </c>
      <c r="C63" s="17">
        <v>-0.0404239066486426</v>
      </c>
      <c r="D63" s="17">
        <v>-0.188469498462219</v>
      </c>
      <c r="E63" s="17">
        <v>-0.148045591813577</v>
      </c>
      <c r="F63" s="18">
        <v>2.89157138223788e-5</v>
      </c>
      <c r="G63" s="19">
        <f t="shared" si="5"/>
        <v>0.00456291504929348</v>
      </c>
      <c r="H63" s="17">
        <v>0.175640265455754</v>
      </c>
      <c r="I63" s="17">
        <v>0.0600194398496328</v>
      </c>
      <c r="J63" s="32">
        <v>1.95094153201002e-5</v>
      </c>
      <c r="K63" s="33">
        <f t="shared" si="3"/>
        <v>0.00553113894585825</v>
      </c>
      <c r="L63" s="17">
        <v>0.175640265455754</v>
      </c>
      <c r="M63" s="17">
        <v>0.131859927935099</v>
      </c>
      <c r="N63" s="32">
        <v>7.05934508887559e-5</v>
      </c>
      <c r="O63" s="34">
        <f t="shared" si="4"/>
        <v>0.00878374422826261</v>
      </c>
    </row>
    <row r="64" s="1" customFormat="1" ht="13.5" spans="2:15">
      <c r="B64" s="17" t="s">
        <v>428</v>
      </c>
      <c r="C64" s="17">
        <v>-0.020313322617418</v>
      </c>
      <c r="D64" s="17">
        <v>0.0427468210996591</v>
      </c>
      <c r="E64" s="17">
        <v>0.0630601437170771</v>
      </c>
      <c r="F64" s="18">
        <v>2.63614193931481e-6</v>
      </c>
      <c r="G64" s="19">
        <f t="shared" si="5"/>
        <v>0.000415984602727117</v>
      </c>
      <c r="H64" s="17">
        <v>-0.187139452666264</v>
      </c>
      <c r="I64" s="17">
        <v>0.00256634566401464</v>
      </c>
      <c r="J64" s="32">
        <v>2.70589562691988e-7</v>
      </c>
      <c r="K64" s="33">
        <f t="shared" si="3"/>
        <v>7.67151882304959e-5</v>
      </c>
      <c r="L64" s="17">
        <v>-0.187139452666264</v>
      </c>
      <c r="M64" s="17">
        <v>-0.142311241717361</v>
      </c>
      <c r="N64" s="32">
        <v>4.4038252426486e-5</v>
      </c>
      <c r="O64" s="34">
        <f t="shared" si="4"/>
        <v>0.005479555691129</v>
      </c>
    </row>
    <row r="65" s="1" customFormat="1" ht="6.75" customHeight="1" spans="2:15">
      <c r="B65" s="41"/>
      <c r="C65" s="42"/>
      <c r="D65" s="41"/>
      <c r="E65" s="41"/>
      <c r="F65" s="43"/>
      <c r="G65" s="19"/>
      <c r="H65" s="44"/>
      <c r="I65" s="43"/>
      <c r="J65" s="55"/>
      <c r="K65" s="38"/>
      <c r="L65" s="44"/>
      <c r="M65" s="43"/>
      <c r="N65" s="56"/>
      <c r="O65" s="31"/>
    </row>
    <row r="66" s="1" customFormat="1" ht="12.75" spans="2:15">
      <c r="B66" s="41" t="s">
        <v>429</v>
      </c>
      <c r="C66" s="42"/>
      <c r="D66" s="41"/>
      <c r="E66" s="41"/>
      <c r="F66" s="43">
        <f t="shared" ref="F66:J66" si="6">F4+F6+F18+F25</f>
        <v>0.00251696321536461</v>
      </c>
      <c r="G66" s="14">
        <f t="shared" si="5"/>
        <v>0.397178136581809</v>
      </c>
      <c r="H66" s="44"/>
      <c r="I66" s="43"/>
      <c r="J66" s="55">
        <f t="shared" si="6"/>
        <v>0.000222167751169841</v>
      </c>
      <c r="K66" s="38">
        <f>J66/$J$69</f>
        <v>0.0629870593683656</v>
      </c>
      <c r="L66" s="44"/>
      <c r="M66" s="43"/>
      <c r="N66" s="29">
        <f>N4+N6+N18+N25</f>
        <v>0.00213491606221405</v>
      </c>
      <c r="O66" s="31">
        <f>N66/$N$69</f>
        <v>0.265641591439536</v>
      </c>
    </row>
    <row r="67" s="1" customFormat="1" spans="2:15">
      <c r="B67" s="45" t="s">
        <v>430</v>
      </c>
      <c r="C67" s="46"/>
      <c r="D67" s="45"/>
      <c r="E67" s="45"/>
      <c r="F67" s="47">
        <v>0.003820151</v>
      </c>
      <c r="G67" s="48">
        <f>F67/$F$69</f>
        <v>0.602821863418191</v>
      </c>
      <c r="H67" s="49"/>
      <c r="I67" s="47"/>
      <c r="J67" s="57">
        <v>0.003305029</v>
      </c>
      <c r="K67" s="48">
        <f>J67/$J$69</f>
        <v>0.937012940631634</v>
      </c>
      <c r="L67" s="49"/>
      <c r="M67" s="47"/>
      <c r="N67" s="57">
        <v>0.005901913</v>
      </c>
      <c r="O67" s="47">
        <f>N67/$N$69</f>
        <v>0.734358408560464</v>
      </c>
    </row>
    <row r="68" s="1" customFormat="1" ht="5.25" customHeight="1" spans="10:14">
      <c r="J68" s="2"/>
      <c r="K68" s="1"/>
      <c r="L68" s="1"/>
      <c r="M68" s="1"/>
      <c r="N68" s="2"/>
    </row>
    <row r="69" s="1" customFormat="1" spans="2:14">
      <c r="B69" s="50" t="s">
        <v>431</v>
      </c>
      <c r="C69" s="50"/>
      <c r="D69" s="50"/>
      <c r="E69" s="50"/>
      <c r="F69" s="51">
        <f>F66+F67</f>
        <v>0.00633711421536461</v>
      </c>
      <c r="G69" s="51"/>
      <c r="H69" s="51"/>
      <c r="I69" s="51"/>
      <c r="J69" s="2">
        <f>J66+J67</f>
        <v>0.00352719675116984</v>
      </c>
      <c r="N69" s="2">
        <f>N66+N67</f>
        <v>0.00803682906221406</v>
      </c>
    </row>
    <row r="70" s="1" customFormat="1" spans="2:14">
      <c r="B70" s="52" t="s">
        <v>433</v>
      </c>
      <c r="C70" s="52"/>
      <c r="D70" s="52"/>
      <c r="E70" s="52"/>
      <c r="F70" s="53">
        <f>SQRT(F69)</f>
        <v>0.0796059935894566</v>
      </c>
      <c r="G70" s="54"/>
      <c r="H70" s="54"/>
      <c r="I70" s="54"/>
      <c r="J70" s="58">
        <f>SQRT(J69)</f>
        <v>0.0593902075360058</v>
      </c>
      <c r="N70" s="58">
        <f>SQRT(N69)</f>
        <v>0.0896483634106839</v>
      </c>
    </row>
  </sheetData>
  <mergeCells count="3">
    <mergeCell ref="D2:G2"/>
    <mergeCell ref="H2:K2"/>
    <mergeCell ref="L2:O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Monthly performance</vt:lpstr>
      <vt:lpstr>Monthly performance+</vt:lpstr>
      <vt:lpstr>VaR</vt:lpstr>
      <vt:lpstr>Sector Style weights</vt:lpstr>
      <vt:lpstr>Corr</vt:lpstr>
      <vt:lpstr>Breakdown</vt:lpstr>
      <vt:lpstr>Stock level</vt:lpstr>
      <vt:lpstr>PCA</vt:lpstr>
      <vt:lpstr>Breakdown2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Shanle</dc:creator>
  <cp:lastModifiedBy>51722</cp:lastModifiedBy>
  <dcterms:created xsi:type="dcterms:W3CDTF">2018-03-14T08:08:00Z</dcterms:created>
  <dcterms:modified xsi:type="dcterms:W3CDTF">2020-05-01T16:37:54Z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7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-1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  <property fmtid="{D5CDD505-2E9C-101B-9397-08002B2CF9AE}" pid="21" name="KSOProductBuildVer">
    <vt:lpwstr>2052-11.1.0.9584</vt:lpwstr>
  </property>
</Properties>
</file>