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ytrey5/Documents/"/>
    </mc:Choice>
  </mc:AlternateContent>
  <xr:revisionPtr revIDLastSave="0" documentId="13_ncr:1_{76153816-9468-1B40-8DFE-1D71CE917082}" xr6:coauthVersionLast="47" xr6:coauthVersionMax="47" xr10:uidLastSave="{00000000-0000-0000-0000-000000000000}"/>
  <bookViews>
    <workbookView xWindow="0" yWindow="1240" windowWidth="28380" windowHeight="16740" activeTab="1" xr2:uid="{7468EBE0-69E9-2348-96C9-80379D0FDE8B}"/>
  </bookViews>
  <sheets>
    <sheet name="Sheet2" sheetId="2" r:id="rId1"/>
    <sheet name="Sheet1" sheetId="1" r:id="rId2"/>
  </sheets>
  <definedNames>
    <definedName name="_xlchart.v1.0" hidden="1">Sheet1!$B$29:$B$34</definedName>
    <definedName name="_xlchart.v1.1" hidden="1">Sheet1!$C$28</definedName>
    <definedName name="_xlchart.v1.10" hidden="1">Sheet1!$D$28</definedName>
    <definedName name="_xlchart.v1.11" hidden="1">Sheet1!$D$29:$D$34</definedName>
    <definedName name="_xlchart.v1.12" hidden="1">Sheet1!$E$28</definedName>
    <definedName name="_xlchart.v1.13" hidden="1">Sheet1!$E$29:$E$34</definedName>
    <definedName name="_xlchart.v1.14" hidden="1">Sheet1!$B$29:$B$34</definedName>
    <definedName name="_xlchart.v1.15" hidden="1">Sheet1!$C$28</definedName>
    <definedName name="_xlchart.v1.16" hidden="1">Sheet1!$C$29:$C$34</definedName>
    <definedName name="_xlchart.v1.17" hidden="1">Sheet1!$D$28</definedName>
    <definedName name="_xlchart.v1.18" hidden="1">Sheet1!$D$29:$D$34</definedName>
    <definedName name="_xlchart.v1.19" hidden="1">Sheet1!$E$28</definedName>
    <definedName name="_xlchart.v1.2" hidden="1">Sheet1!$C$29:$C$34</definedName>
    <definedName name="_xlchart.v1.20" hidden="1">Sheet1!$E$29:$E$34</definedName>
    <definedName name="_xlchart.v1.21" hidden="1">Sheet1!$B$29:$B$34</definedName>
    <definedName name="_xlchart.v1.22" hidden="1">Sheet1!$C$28</definedName>
    <definedName name="_xlchart.v1.23" hidden="1">Sheet1!$C$29:$C$34</definedName>
    <definedName name="_xlchart.v1.24" hidden="1">Sheet1!$D$28</definedName>
    <definedName name="_xlchart.v1.25" hidden="1">Sheet1!$D$29:$D$34</definedName>
    <definedName name="_xlchart.v1.26" hidden="1">Sheet1!$E$28</definedName>
    <definedName name="_xlchart.v1.27" hidden="1">Sheet1!$E$29:$E$34</definedName>
    <definedName name="_xlchart.v1.3" hidden="1">Sheet1!$D$28</definedName>
    <definedName name="_xlchart.v1.4" hidden="1">Sheet1!$D$29:$D$34</definedName>
    <definedName name="_xlchart.v1.5" hidden="1">Sheet1!$E$28</definedName>
    <definedName name="_xlchart.v1.6" hidden="1">Sheet1!$E$29:$E$34</definedName>
    <definedName name="_xlchart.v1.7" hidden="1">Sheet1!$B$29:$B$34</definedName>
    <definedName name="_xlchart.v1.8" hidden="1">Sheet1!$C$28</definedName>
    <definedName name="_xlchart.v1.9" hidden="1">Sheet1!$C$29:$C$34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34" i="1" l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01" i="1"/>
  <c r="E201" i="1"/>
  <c r="D226" i="1"/>
  <c r="D227" i="1"/>
  <c r="D228" i="1"/>
  <c r="D216" i="1"/>
  <c r="D217" i="1"/>
  <c r="D218" i="1"/>
  <c r="D219" i="1"/>
  <c r="D220" i="1"/>
  <c r="D221" i="1"/>
  <c r="D222" i="1"/>
  <c r="D223" i="1"/>
  <c r="D224" i="1"/>
  <c r="D225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01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07" i="1"/>
  <c r="F208" i="1"/>
  <c r="F209" i="1"/>
  <c r="F210" i="1"/>
  <c r="F211" i="1"/>
  <c r="F212" i="1"/>
  <c r="F203" i="1"/>
  <c r="F204" i="1"/>
  <c r="F205" i="1"/>
  <c r="F206" i="1"/>
  <c r="F202" i="1"/>
  <c r="B229" i="1"/>
  <c r="F229" i="1" l="1"/>
  <c r="M173" i="1" l="1"/>
  <c r="C34" i="1"/>
  <c r="E17" i="1"/>
  <c r="D17" i="1"/>
  <c r="C17" i="1"/>
  <c r="E103" i="1" l="1"/>
  <c r="G32" i="1" l="1"/>
  <c r="M17" i="1"/>
  <c r="E30" i="1"/>
  <c r="E31" i="1" s="1"/>
  <c r="E32" i="1" s="1"/>
  <c r="E33" i="1" s="1"/>
  <c r="D34" i="1"/>
</calcChain>
</file>

<file path=xl/sharedStrings.xml><?xml version="1.0" encoding="utf-8"?>
<sst xmlns="http://schemas.openxmlformats.org/spreadsheetml/2006/main" count="461" uniqueCount="173">
  <si>
    <t>Total grams of sugar per day</t>
  </si>
  <si>
    <t>Y</t>
  </si>
  <si>
    <t>X1</t>
  </si>
  <si>
    <t>X2</t>
  </si>
  <si>
    <t>X3</t>
  </si>
  <si>
    <t>X4</t>
  </si>
  <si>
    <t>X5</t>
  </si>
  <si>
    <t>X6</t>
  </si>
  <si>
    <t>X7</t>
  </si>
  <si>
    <t>X8</t>
  </si>
  <si>
    <t>Date</t>
  </si>
  <si>
    <t>X9</t>
  </si>
  <si>
    <t>Day 1 (Jan 27)</t>
  </si>
  <si>
    <t>Breakfast grams</t>
  </si>
  <si>
    <t>Lunch grams</t>
  </si>
  <si>
    <t>Dinner Grams</t>
  </si>
  <si>
    <t>Snack Grams</t>
  </si>
  <si>
    <t>Miles Driven</t>
  </si>
  <si>
    <t>Workout (Y/N)</t>
  </si>
  <si>
    <t>Weekday or Weekend</t>
  </si>
  <si>
    <t>Social Time in Mins</t>
  </si>
  <si>
    <t>Work Time in mins</t>
  </si>
  <si>
    <t>yes</t>
  </si>
  <si>
    <t>Day 2 (Jan 28)</t>
  </si>
  <si>
    <t>Weekday</t>
  </si>
  <si>
    <t>no</t>
  </si>
  <si>
    <t>X10</t>
  </si>
  <si>
    <t>Alcohol in grams</t>
  </si>
  <si>
    <t>Day 3 (Jan 29)</t>
  </si>
  <si>
    <t>Day 4 (Jan 30)</t>
  </si>
  <si>
    <t>Day 5 (Jan 31)</t>
  </si>
  <si>
    <t>Day 6 (Feb 1)</t>
  </si>
  <si>
    <t>Weekend</t>
  </si>
  <si>
    <t>Day 7 (Feb 2)</t>
  </si>
  <si>
    <t>Day 8 (Feb 3)</t>
  </si>
  <si>
    <t>Day 9 (Feb 4)</t>
  </si>
  <si>
    <t>Day 10 (Feb 5)</t>
  </si>
  <si>
    <t>Day 11 (Feb 6)</t>
  </si>
  <si>
    <t>Day 12 (Feb 7)</t>
  </si>
  <si>
    <t>Day 13 (Feb 8)</t>
  </si>
  <si>
    <t>Day 14 (Feb 9)</t>
  </si>
  <si>
    <t>Baseline Data</t>
  </si>
  <si>
    <t>X11</t>
  </si>
  <si>
    <t>Time Spent Sleeping in Mins</t>
  </si>
  <si>
    <t>SQL for Baseline Data</t>
  </si>
  <si>
    <t>3. Total possible defects per day</t>
  </si>
  <si>
    <t>4. Total actual defects</t>
  </si>
  <si>
    <t>5. Defects per opportunity rate</t>
  </si>
  <si>
    <t>6. Defects per million opportunities</t>
  </si>
  <si>
    <t>7. SQL Value</t>
  </si>
  <si>
    <t>D=1</t>
  </si>
  <si>
    <t>2. Number of days</t>
  </si>
  <si>
    <t>Sugar Category</t>
  </si>
  <si>
    <t>Contribution in %</t>
  </si>
  <si>
    <t>Breakfast Grams</t>
  </si>
  <si>
    <t>Lunch Grams</t>
  </si>
  <si>
    <t>Alcohol Grams</t>
  </si>
  <si>
    <t>Mean Weekly Sugar in Grams Consumed</t>
  </si>
  <si>
    <t>Total</t>
  </si>
  <si>
    <t>12/14 = 85.71%</t>
  </si>
  <si>
    <t>0.4 14% yield</t>
  </si>
  <si>
    <t>n=((z*STDEV)/E)^2</t>
  </si>
  <si>
    <t>Sample Size for Continuous Data (Sleep Time) 95% confidence interval</t>
  </si>
  <si>
    <t>E=68 STDEV=71 Z* =1.96</t>
  </si>
  <si>
    <t>n=((1.96*71)/68)^2</t>
  </si>
  <si>
    <t>n= 4 samples are needed to detect a change in the population mean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</si>
  <si>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</si>
  <si>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</si>
  <si>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</si>
  <si>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</si>
  <si>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</si>
  <si>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</si>
  <si>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</si>
  <si>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</si>
  <si>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</si>
  <si>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</si>
  <si>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</si>
  <si>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</si>
  <si>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</si>
  <si>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Descriptive Statistics for Data</t>
  </si>
  <si>
    <t>Observations</t>
  </si>
  <si>
    <t>SUMMARY OUTPUT</t>
  </si>
  <si>
    <t>Regression Statistics</t>
  </si>
  <si>
    <t>Multiple R</t>
  </si>
  <si>
    <t>R Square</t>
  </si>
  <si>
    <t>Adjusted R Square</t>
  </si>
  <si>
    <t>ANOVA</t>
  </si>
  <si>
    <t>Regression</t>
  </si>
  <si>
    <t>Residual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</si>
  <si>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</si>
  <si>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</si>
  <si>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</si>
  <si>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</si>
  <si>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</si>
  <si>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</si>
  <si>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</si>
  <si>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</si>
  <si>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</si>
  <si>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</si>
  <si>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</si>
  <si>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</si>
  <si>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</si>
  <si>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Work Time in mins X</t>
  </si>
  <si>
    <t>Total grams of sugar per day Y</t>
  </si>
  <si>
    <t>Sleep Time X</t>
  </si>
  <si>
    <t>Column 1</t>
  </si>
  <si>
    <t>Column 2</t>
  </si>
  <si>
    <t>Column 3</t>
  </si>
  <si>
    <t>Column 4</t>
  </si>
  <si>
    <t>Column 5</t>
  </si>
  <si>
    <t xml:space="preserve">Data After Improvements </t>
  </si>
  <si>
    <t>Day 1 (Feb 19)</t>
  </si>
  <si>
    <t>Day 2 (Feb 20)</t>
  </si>
  <si>
    <t>Day 3 (Feb 21)</t>
  </si>
  <si>
    <t>Day 4 (Feb 22)</t>
  </si>
  <si>
    <t>Day 5 (Feb 23)</t>
  </si>
  <si>
    <t>Day 6 (Feb 24)</t>
  </si>
  <si>
    <t>Day 7 (Feb 25)</t>
  </si>
  <si>
    <t>Day 8 (Feb 26)</t>
  </si>
  <si>
    <t>Day 9 (Feb 27)</t>
  </si>
  <si>
    <t>Day 10 (Feb 28)</t>
  </si>
  <si>
    <t>Day 11 (Feb 29)</t>
  </si>
  <si>
    <t>Day 12 (Mar 1)</t>
  </si>
  <si>
    <t>Day 13 (Mar 2)</t>
  </si>
  <si>
    <t>Day 14 (Mar 3)</t>
  </si>
  <si>
    <t xml:space="preserve">1. Defects per day (Not eating less than 37.5g sugar) </t>
  </si>
  <si>
    <t>Cumulative %</t>
  </si>
  <si>
    <t>Miles Driven &amp; Sleep Time</t>
  </si>
  <si>
    <t>SQL for Improved Data</t>
  </si>
  <si>
    <t>3/14 = 21.4%</t>
  </si>
  <si>
    <t>2.3 or 78.8%</t>
  </si>
  <si>
    <t>Column1</t>
  </si>
  <si>
    <t>Baseline Data and Improved Data</t>
  </si>
  <si>
    <t>(Jan 29)</t>
  </si>
  <si>
    <t xml:space="preserve"> (Feb 1)</t>
  </si>
  <si>
    <t xml:space="preserve"> (Feb 2)</t>
  </si>
  <si>
    <t xml:space="preserve"> (Feb 3)</t>
  </si>
  <si>
    <t xml:space="preserve"> (Feb 4)</t>
  </si>
  <si>
    <t xml:space="preserve"> (Feb 5)</t>
  </si>
  <si>
    <t xml:space="preserve"> (Feb 6)</t>
  </si>
  <si>
    <t xml:space="preserve"> (Feb 7)</t>
  </si>
  <si>
    <t xml:space="preserve"> (Feb 9)</t>
  </si>
  <si>
    <t>(Feb 20)</t>
  </si>
  <si>
    <t>(Feb 22)</t>
  </si>
  <si>
    <t>(Feb 23)</t>
  </si>
  <si>
    <t>(Feb 24)</t>
  </si>
  <si>
    <t>(Feb 25)</t>
  </si>
  <si>
    <t>(Feb 26)</t>
  </si>
  <si>
    <t>(Feb 27)</t>
  </si>
  <si>
    <t xml:space="preserve"> (Mar 1)</t>
  </si>
  <si>
    <t>(Jan 27)</t>
  </si>
  <si>
    <t>(Jan 28)</t>
  </si>
  <si>
    <t>(Jan 30)</t>
  </si>
  <si>
    <t>(Jan 31)</t>
  </si>
  <si>
    <t>(Feb 19)</t>
  </si>
  <si>
    <t>(Feb 21)</t>
  </si>
  <si>
    <t>(Feb 28)</t>
  </si>
  <si>
    <t>(Feb 29)</t>
  </si>
  <si>
    <t xml:space="preserve"> (Feb 8)</t>
  </si>
  <si>
    <t xml:space="preserve"> (Mar 2)</t>
  </si>
  <si>
    <t xml:space="preserve"> (Mar 3)</t>
  </si>
  <si>
    <t>X</t>
  </si>
  <si>
    <t>X bar</t>
  </si>
  <si>
    <t>UCL</t>
  </si>
  <si>
    <t>LCL</t>
  </si>
  <si>
    <t>mR</t>
  </si>
  <si>
    <t>mRbar</t>
  </si>
  <si>
    <t>URL</t>
  </si>
  <si>
    <t>RESIDUAL OUTPUT</t>
  </si>
  <si>
    <t>Observation</t>
  </si>
  <si>
    <t>Residuals</t>
  </si>
  <si>
    <t>X52</t>
  </si>
  <si>
    <t>Predicted Total grams of sugar per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</si>
</sst>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FFFFFF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/>
        <bgColor theme="4" tint="0.79998168889431442"/>
      </patternFill>
    </fill>
    <fill>
      <patternFill patternType="solid">
        <fgColor rgb="FFD9E1F2"/>
        <bgColor rgb="FFD9E1F2"/>
      </patternFill>
    </fill>
    <fill>
      <patternFill patternType="solid">
        <fgColor rgb="FF44546A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FFFF"/>
        <bgColor rgb="FFD9E1F2"/>
      </patternFill>
    </fill>
  </fills>
  <borders count="15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/>
      <top style="thin">
        <color theme="4" tint="0.39997558519241921"/>
      </top>
      <bottom style="medium">
        <color indexed="64"/>
      </bottom>
      <diagonal/>
    </border>
    <border>
      <left/>
      <right/>
      <top style="thin">
        <color theme="4" tint="0.39997558519241921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theme="4" tint="0.39997558519241921"/>
      </bottom>
      <diagonal/>
    </border>
    <border>
      <left/>
      <right/>
      <top style="thin">
        <color rgb="FF8EA9DB"/>
      </top>
      <bottom style="thin">
        <color rgb="FF8EA9DB"/>
      </bottom>
      <diagonal/>
    </border>
    <border>
      <left/>
      <right/>
      <top style="medium">
        <color indexed="64"/>
      </top>
      <bottom style="thin">
        <color theme="4" tint="0.39997558519241921"/>
      </bottom>
      <diagonal/>
    </border>
    <border>
      <left/>
      <right style="medium">
        <color indexed="64"/>
      </right>
      <top style="medium">
        <color indexed="64"/>
      </top>
      <bottom style="thin">
        <color rgb="FF8EA9DB"/>
      </bottom>
      <diagonal/>
    </border>
    <border>
      <left/>
      <right style="medium">
        <color indexed="64"/>
      </right>
      <top style="thin">
        <color rgb="FF8EA9DB"/>
      </top>
      <bottom style="thin">
        <color rgb="FF8EA9DB"/>
      </bottom>
      <diagonal/>
    </border>
    <border>
      <left/>
      <right style="medium">
        <color indexed="64"/>
      </right>
      <top style="thin">
        <color rgb="FF8EA9DB"/>
      </top>
      <bottom style="medium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2" borderId="0" xfId="0" applyFill="1"/>
    <xf numFmtId="0" fontId="0" fillId="0" borderId="0" xfId="0" applyFill="1"/>
    <xf numFmtId="0" fontId="0" fillId="2" borderId="0" xfId="0" applyFill="1" applyAlignment="1">
      <alignment horizontal="left" vertical="top"/>
    </xf>
    <xf numFmtId="0" fontId="0" fillId="2" borderId="0" xfId="0" applyFont="1" applyFill="1" applyAlignment="1">
      <alignment horizontal="left" vertical="top"/>
    </xf>
    <xf numFmtId="0" fontId="0" fillId="2" borderId="0" xfId="0" applyFill="1" applyAlignment="1">
      <alignment horizontal="left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9" fontId="0" fillId="0" borderId="0" xfId="0" applyNumberFormat="1" applyAlignment="1">
      <alignment horizontal="left"/>
    </xf>
    <xf numFmtId="0" fontId="0" fillId="0" borderId="0" xfId="0" applyNumberFormat="1"/>
    <xf numFmtId="10" fontId="0" fillId="0" borderId="0" xfId="0" applyNumberFormat="1"/>
    <xf numFmtId="0" fontId="0" fillId="3" borderId="0" xfId="0" applyFill="1"/>
    <xf numFmtId="4" fontId="0" fillId="0" borderId="0" xfId="0" applyNumberFormat="1" applyAlignment="1">
      <alignment horizontal="left"/>
    </xf>
    <xf numFmtId="0" fontId="2" fillId="4" borderId="1" xfId="0" applyFont="1" applyFill="1" applyBorder="1"/>
    <xf numFmtId="0" fontId="0" fillId="5" borderId="1" xfId="0" applyFont="1" applyFill="1" applyBorder="1"/>
    <xf numFmtId="0" fontId="0" fillId="0" borderId="1" xfId="0" applyFont="1" applyBorder="1"/>
    <xf numFmtId="0" fontId="2" fillId="4" borderId="3" xfId="0" applyFont="1" applyFill="1" applyBorder="1"/>
    <xf numFmtId="0" fontId="0" fillId="5" borderId="3" xfId="0" applyFont="1" applyFill="1" applyBorder="1"/>
    <xf numFmtId="0" fontId="2" fillId="4" borderId="2" xfId="0" applyFont="1" applyFill="1" applyBorder="1"/>
    <xf numFmtId="0" fontId="0" fillId="0" borderId="2" xfId="0" applyFont="1" applyBorder="1"/>
    <xf numFmtId="0" fontId="0" fillId="5" borderId="2" xfId="0" applyFont="1" applyFill="1" applyBorder="1"/>
    <xf numFmtId="0" fontId="0" fillId="0" borderId="0" xfId="0" applyFill="1" applyBorder="1" applyAlignment="1"/>
    <xf numFmtId="0" fontId="0" fillId="0" borderId="4" xfId="0" applyFill="1" applyBorder="1" applyAlignment="1"/>
    <xf numFmtId="0" fontId="5" fillId="0" borderId="5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Continuous"/>
    </xf>
    <xf numFmtId="0" fontId="0" fillId="2" borderId="1" xfId="0" applyFont="1" applyFill="1" applyBorder="1" applyAlignment="1">
      <alignment horizontal="left" vertical="top"/>
    </xf>
    <xf numFmtId="0" fontId="0" fillId="2" borderId="1" xfId="0" applyFont="1" applyFill="1" applyBorder="1" applyAlignment="1">
      <alignment horizontal="left"/>
    </xf>
    <xf numFmtId="0" fontId="0" fillId="0" borderId="1" xfId="0" applyFont="1" applyFill="1" applyBorder="1" applyAlignment="1">
      <alignment horizontal="left" vertical="top"/>
    </xf>
    <xf numFmtId="0" fontId="0" fillId="0" borderId="1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0" fontId="0" fillId="0" borderId="3" xfId="0" applyFont="1" applyBorder="1" applyAlignment="1">
      <alignment horizontal="left"/>
    </xf>
    <xf numFmtId="0" fontId="0" fillId="5" borderId="3" xfId="0" applyFont="1" applyFill="1" applyBorder="1" applyAlignment="1">
      <alignment horizontal="left"/>
    </xf>
    <xf numFmtId="0" fontId="0" fillId="6" borderId="1" xfId="0" applyFont="1" applyFill="1" applyBorder="1" applyAlignment="1">
      <alignment horizontal="left" vertical="top"/>
    </xf>
    <xf numFmtId="0" fontId="0" fillId="6" borderId="1" xfId="0" applyFont="1" applyFill="1" applyBorder="1" applyAlignment="1">
      <alignment horizontal="left"/>
    </xf>
    <xf numFmtId="0" fontId="0" fillId="7" borderId="0" xfId="0" applyFill="1" applyBorder="1"/>
    <xf numFmtId="0" fontId="0" fillId="6" borderId="0" xfId="0" applyFill="1" applyBorder="1" applyAlignment="1">
      <alignment horizontal="left" vertical="center"/>
    </xf>
    <xf numFmtId="0" fontId="0" fillId="0" borderId="1" xfId="0" applyFont="1" applyBorder="1" applyAlignment="1">
      <alignment horizontal="left"/>
    </xf>
    <xf numFmtId="0" fontId="0" fillId="5" borderId="1" xfId="0" applyFont="1" applyFill="1" applyBorder="1" applyAlignment="1">
      <alignment horizontal="left"/>
    </xf>
    <xf numFmtId="0" fontId="0" fillId="0" borderId="0" xfId="0" applyBorder="1"/>
    <xf numFmtId="0" fontId="5" fillId="0" borderId="0" xfId="0" applyFont="1" applyFill="1" applyBorder="1" applyAlignment="1">
      <alignment horizontal="centerContinuous"/>
    </xf>
    <xf numFmtId="0" fontId="0" fillId="0" borderId="0" xfId="0" applyFont="1" applyBorder="1"/>
    <xf numFmtId="0" fontId="2" fillId="7" borderId="9" xfId="0" applyFont="1" applyFill="1" applyBorder="1"/>
    <xf numFmtId="0" fontId="2" fillId="0" borderId="0" xfId="0" applyFont="1" applyFill="1" applyBorder="1"/>
    <xf numFmtId="0" fontId="0" fillId="0" borderId="0" xfId="0" applyFont="1" applyFill="1" applyBorder="1" applyAlignment="1">
      <alignment horizontal="left" vertical="center"/>
    </xf>
    <xf numFmtId="0" fontId="3" fillId="6" borderId="6" xfId="0" applyFont="1" applyFill="1" applyBorder="1" applyAlignment="1">
      <alignment horizontal="left" vertical="center"/>
    </xf>
    <xf numFmtId="0" fontId="3" fillId="6" borderId="7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/>
    </xf>
    <xf numFmtId="0" fontId="4" fillId="0" borderId="0" xfId="0" applyFont="1" applyBorder="1"/>
    <xf numFmtId="0" fontId="3" fillId="0" borderId="8" xfId="0" applyFont="1" applyFill="1" applyBorder="1" applyAlignment="1">
      <alignment horizontal="left"/>
    </xf>
    <xf numFmtId="0" fontId="0" fillId="0" borderId="1" xfId="0" applyFont="1" applyBorder="1" applyAlignment="1">
      <alignment horizontal="left" vertical="top"/>
    </xf>
    <xf numFmtId="0" fontId="0" fillId="5" borderId="1" xfId="0" applyFont="1" applyFill="1" applyBorder="1" applyAlignment="1">
      <alignment horizontal="left" vertical="top"/>
    </xf>
    <xf numFmtId="0" fontId="3" fillId="0" borderId="1" xfId="0" applyFont="1" applyFill="1" applyBorder="1" applyAlignment="1">
      <alignment horizontal="left" vertical="top"/>
    </xf>
    <xf numFmtId="0" fontId="3" fillId="0" borderId="8" xfId="0" applyFont="1" applyFill="1" applyBorder="1" applyAlignment="1">
      <alignment horizontal="left" vertical="top"/>
    </xf>
    <xf numFmtId="0" fontId="0" fillId="2" borderId="2" xfId="0" applyFont="1" applyFill="1" applyBorder="1"/>
    <xf numFmtId="0" fontId="6" fillId="9" borderId="10" xfId="0" applyFont="1" applyFill="1" applyBorder="1"/>
    <xf numFmtId="0" fontId="6" fillId="0" borderId="10" xfId="0" applyFont="1" applyBorder="1"/>
    <xf numFmtId="0" fontId="6" fillId="9" borderId="10" xfId="0" applyFont="1" applyFill="1" applyBorder="1" applyAlignment="1">
      <alignment horizontal="left" vertical="top"/>
    </xf>
    <xf numFmtId="0" fontId="6" fillId="0" borderId="10" xfId="0" applyFont="1" applyBorder="1" applyAlignment="1">
      <alignment horizontal="left"/>
    </xf>
    <xf numFmtId="0" fontId="6" fillId="9" borderId="10" xfId="0" applyFont="1" applyFill="1" applyBorder="1" applyAlignment="1">
      <alignment horizontal="left"/>
    </xf>
    <xf numFmtId="4" fontId="6" fillId="9" borderId="10" xfId="0" applyNumberFormat="1" applyFont="1" applyFill="1" applyBorder="1" applyAlignment="1">
      <alignment horizontal="left"/>
    </xf>
    <xf numFmtId="13" fontId="6" fillId="0" borderId="10" xfId="0" applyNumberFormat="1" applyFont="1" applyBorder="1" applyAlignment="1">
      <alignment horizontal="left"/>
    </xf>
    <xf numFmtId="16" fontId="0" fillId="0" borderId="2" xfId="0" applyNumberFormat="1" applyFont="1" applyBorder="1"/>
    <xf numFmtId="0" fontId="0" fillId="2" borderId="1" xfId="0" applyFont="1" applyFill="1" applyBorder="1"/>
    <xf numFmtId="16" fontId="0" fillId="0" borderId="1" xfId="0" applyNumberFormat="1" applyFont="1" applyBorder="1"/>
    <xf numFmtId="0" fontId="2" fillId="8" borderId="11" xfId="0" applyFont="1" applyFill="1" applyBorder="1"/>
    <xf numFmtId="0" fontId="0" fillId="6" borderId="8" xfId="0" applyFont="1" applyFill="1" applyBorder="1" applyAlignment="1">
      <alignment horizontal="left"/>
    </xf>
    <xf numFmtId="0" fontId="7" fillId="10" borderId="12" xfId="0" applyFont="1" applyFill="1" applyBorder="1"/>
    <xf numFmtId="0" fontId="6" fillId="11" borderId="13" xfId="0" applyFont="1" applyFill="1" applyBorder="1" applyAlignment="1">
      <alignment horizontal="left"/>
    </xf>
    <xf numFmtId="0" fontId="6" fillId="12" borderId="13" xfId="0" applyFont="1" applyFill="1" applyBorder="1" applyAlignment="1">
      <alignment horizontal="left"/>
    </xf>
    <xf numFmtId="0" fontId="6" fillId="12" borderId="14" xfId="0" applyFont="1" applyFill="1" applyBorder="1" applyAlignment="1">
      <alignment horizontal="left"/>
    </xf>
  </cellXfs>
  <cellStyles count="1">
    <cellStyle name="Normal" xfId="0" builtinId="0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none">
          <fgColor indexed="64"/>
          <bgColor theme="0"/>
        </patternFill>
      </fill>
      <alignment horizontal="left" vertical="center" textRotation="0" wrapText="0" indent="0" justifyLastLine="0" shrinkToFit="0" readingOrder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theme="0"/>
        </patternFill>
      </fill>
    </dxf>
    <dxf>
      <fill>
        <patternFill patternType="solid">
          <bgColor theme="3"/>
        </patternFill>
      </fill>
    </dxf>
    <dxf>
      <fill>
        <patternFill patternType="solid">
          <fgColor indexed="64"/>
          <bgColor theme="5"/>
        </patternFill>
      </fill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Times Series for Sugar Consumed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Sheet1!$A$201:$A$228</c:f>
              <c:strCache>
                <c:ptCount val="28"/>
                <c:pt idx="0">
                  <c:v>(Jan 27)</c:v>
                </c:pt>
                <c:pt idx="1">
                  <c:v>(Jan 28)</c:v>
                </c:pt>
                <c:pt idx="2">
                  <c:v>(Jan 29)</c:v>
                </c:pt>
                <c:pt idx="3">
                  <c:v>(Jan 30)</c:v>
                </c:pt>
                <c:pt idx="4">
                  <c:v>(Jan 31)</c:v>
                </c:pt>
                <c:pt idx="5">
                  <c:v> (Feb 1)</c:v>
                </c:pt>
                <c:pt idx="6">
                  <c:v> (Feb 2)</c:v>
                </c:pt>
                <c:pt idx="7">
                  <c:v> (Feb 3)</c:v>
                </c:pt>
                <c:pt idx="8">
                  <c:v> (Feb 4)</c:v>
                </c:pt>
                <c:pt idx="9">
                  <c:v> (Feb 5)</c:v>
                </c:pt>
                <c:pt idx="10">
                  <c:v> (Feb 6)</c:v>
                </c:pt>
                <c:pt idx="11">
                  <c:v> (Feb 7)</c:v>
                </c:pt>
                <c:pt idx="12">
                  <c:v> (Feb 8)</c:v>
                </c:pt>
                <c:pt idx="13">
                  <c:v> (Feb 9)</c:v>
                </c:pt>
                <c:pt idx="14">
                  <c:v>(Feb 19)</c:v>
                </c:pt>
                <c:pt idx="15">
                  <c:v>(Feb 20)</c:v>
                </c:pt>
                <c:pt idx="16">
                  <c:v>(Feb 21)</c:v>
                </c:pt>
                <c:pt idx="17">
                  <c:v>(Feb 22)</c:v>
                </c:pt>
                <c:pt idx="18">
                  <c:v>(Feb 23)</c:v>
                </c:pt>
                <c:pt idx="19">
                  <c:v>(Feb 24)</c:v>
                </c:pt>
                <c:pt idx="20">
                  <c:v>(Feb 25)</c:v>
                </c:pt>
                <c:pt idx="21">
                  <c:v>(Feb 26)</c:v>
                </c:pt>
                <c:pt idx="22">
                  <c:v>(Feb 27)</c:v>
                </c:pt>
                <c:pt idx="23">
                  <c:v>(Feb 28)</c:v>
                </c:pt>
                <c:pt idx="24">
                  <c:v>(Feb 29)</c:v>
                </c:pt>
                <c:pt idx="25">
                  <c:v> (Mar 1)</c:v>
                </c:pt>
                <c:pt idx="26">
                  <c:v> (Mar 2)</c:v>
                </c:pt>
                <c:pt idx="27">
                  <c:v> (Mar 3)</c:v>
                </c:pt>
              </c:strCache>
            </c:strRef>
          </c:cat>
          <c:val>
            <c:numRef>
              <c:f>Sheet1!$B$201:$B$228</c:f>
              <c:numCache>
                <c:formatCode>General</c:formatCode>
                <c:ptCount val="28"/>
                <c:pt idx="0">
                  <c:v>40</c:v>
                </c:pt>
                <c:pt idx="1">
                  <c:v>90</c:v>
                </c:pt>
                <c:pt idx="2">
                  <c:v>15</c:v>
                </c:pt>
                <c:pt idx="3">
                  <c:v>40</c:v>
                </c:pt>
                <c:pt idx="4">
                  <c:v>50</c:v>
                </c:pt>
                <c:pt idx="5">
                  <c:v>40</c:v>
                </c:pt>
                <c:pt idx="6">
                  <c:v>50</c:v>
                </c:pt>
                <c:pt idx="7">
                  <c:v>40</c:v>
                </c:pt>
                <c:pt idx="8">
                  <c:v>65</c:v>
                </c:pt>
                <c:pt idx="9">
                  <c:v>10</c:v>
                </c:pt>
                <c:pt idx="10">
                  <c:v>60</c:v>
                </c:pt>
                <c:pt idx="11">
                  <c:v>70</c:v>
                </c:pt>
                <c:pt idx="12">
                  <c:v>45</c:v>
                </c:pt>
                <c:pt idx="13">
                  <c:v>50</c:v>
                </c:pt>
                <c:pt idx="14">
                  <c:v>15</c:v>
                </c:pt>
                <c:pt idx="15">
                  <c:v>20</c:v>
                </c:pt>
                <c:pt idx="16">
                  <c:v>20</c:v>
                </c:pt>
                <c:pt idx="17">
                  <c:v>40</c:v>
                </c:pt>
                <c:pt idx="18">
                  <c:v>44</c:v>
                </c:pt>
                <c:pt idx="19">
                  <c:v>12</c:v>
                </c:pt>
                <c:pt idx="20">
                  <c:v>16</c:v>
                </c:pt>
                <c:pt idx="21">
                  <c:v>40</c:v>
                </c:pt>
                <c:pt idx="22">
                  <c:v>23</c:v>
                </c:pt>
                <c:pt idx="23">
                  <c:v>10</c:v>
                </c:pt>
                <c:pt idx="24">
                  <c:v>15</c:v>
                </c:pt>
                <c:pt idx="25">
                  <c:v>13</c:v>
                </c:pt>
                <c:pt idx="26">
                  <c:v>15</c:v>
                </c:pt>
                <c:pt idx="27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27-834D-A1DA-AB88FAED90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0675983"/>
        <c:axId val="1660677615"/>
      </c:lineChart>
      <c:catAx>
        <c:axId val="1660675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0677615"/>
        <c:crosses val="autoZero"/>
        <c:auto val="1"/>
        <c:lblAlgn val="ctr"/>
        <c:lblOffset val="100"/>
        <c:noMultiLvlLbl val="0"/>
      </c:catAx>
      <c:valAx>
        <c:axId val="1660677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0675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Miles Driven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Total grams of sugar per day</c:v>
          </c:tx>
          <c:spPr>
            <a:ln w="19050">
              <a:noFill/>
            </a:ln>
          </c:spPr>
          <c:xVal>
            <c:numRef>
              <c:f>Sheet1!$N$3:$N$16</c:f>
              <c:numCache>
                <c:formatCode>General</c:formatCode>
                <c:ptCount val="14"/>
                <c:pt idx="0">
                  <c:v>20</c:v>
                </c:pt>
                <c:pt idx="1">
                  <c:v>40</c:v>
                </c:pt>
                <c:pt idx="2">
                  <c:v>0</c:v>
                </c:pt>
                <c:pt idx="3">
                  <c:v>60</c:v>
                </c:pt>
                <c:pt idx="4">
                  <c:v>15</c:v>
                </c:pt>
                <c:pt idx="5">
                  <c:v>0</c:v>
                </c:pt>
                <c:pt idx="6">
                  <c:v>0</c:v>
                </c:pt>
                <c:pt idx="7">
                  <c:v>20</c:v>
                </c:pt>
                <c:pt idx="8">
                  <c:v>30</c:v>
                </c:pt>
                <c:pt idx="9">
                  <c:v>15</c:v>
                </c:pt>
                <c:pt idx="10">
                  <c:v>20</c:v>
                </c:pt>
                <c:pt idx="11">
                  <c:v>30</c:v>
                </c:pt>
                <c:pt idx="12">
                  <c:v>60</c:v>
                </c:pt>
                <c:pt idx="13">
                  <c:v>30</c:v>
                </c:pt>
              </c:numCache>
            </c:numRef>
          </c:xVal>
          <c:yVal>
            <c:numRef>
              <c:f>Sheet1!$B$3:$B$16</c:f>
              <c:numCache>
                <c:formatCode>General</c:formatCode>
                <c:ptCount val="14"/>
                <c:pt idx="0">
                  <c:v>40</c:v>
                </c:pt>
                <c:pt idx="1">
                  <c:v>90</c:v>
                </c:pt>
                <c:pt idx="2">
                  <c:v>15</c:v>
                </c:pt>
                <c:pt idx="3">
                  <c:v>40</c:v>
                </c:pt>
                <c:pt idx="4">
                  <c:v>50</c:v>
                </c:pt>
                <c:pt idx="5">
                  <c:v>40</c:v>
                </c:pt>
                <c:pt idx="6">
                  <c:v>50</c:v>
                </c:pt>
                <c:pt idx="7">
                  <c:v>40</c:v>
                </c:pt>
                <c:pt idx="8">
                  <c:v>65</c:v>
                </c:pt>
                <c:pt idx="9">
                  <c:v>10</c:v>
                </c:pt>
                <c:pt idx="10">
                  <c:v>60</c:v>
                </c:pt>
                <c:pt idx="11">
                  <c:v>70</c:v>
                </c:pt>
                <c:pt idx="12">
                  <c:v>45</c:v>
                </c:pt>
                <c:pt idx="13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F71-0040-A087-88BF1D0254CE}"/>
            </c:ext>
          </c:extLst>
        </c:ser>
        <c:ser>
          <c:idx val="1"/>
          <c:order val="1"/>
          <c:tx>
            <c:v>Predicted Total grams of sugar per day</c:v>
          </c:tx>
          <c:spPr>
            <a:ln w="19050">
              <a:noFill/>
            </a:ln>
          </c:spPr>
          <c:xVal>
            <c:numRef>
              <c:f>Sheet1!$N$3:$N$16</c:f>
              <c:numCache>
                <c:formatCode>General</c:formatCode>
                <c:ptCount val="14"/>
                <c:pt idx="0">
                  <c:v>20</c:v>
                </c:pt>
                <c:pt idx="1">
                  <c:v>40</c:v>
                </c:pt>
                <c:pt idx="2">
                  <c:v>0</c:v>
                </c:pt>
                <c:pt idx="3">
                  <c:v>60</c:v>
                </c:pt>
                <c:pt idx="4">
                  <c:v>15</c:v>
                </c:pt>
                <c:pt idx="5">
                  <c:v>0</c:v>
                </c:pt>
                <c:pt idx="6">
                  <c:v>0</c:v>
                </c:pt>
                <c:pt idx="7">
                  <c:v>20</c:v>
                </c:pt>
                <c:pt idx="8">
                  <c:v>30</c:v>
                </c:pt>
                <c:pt idx="9">
                  <c:v>15</c:v>
                </c:pt>
                <c:pt idx="10">
                  <c:v>20</c:v>
                </c:pt>
                <c:pt idx="11">
                  <c:v>30</c:v>
                </c:pt>
                <c:pt idx="12">
                  <c:v>60</c:v>
                </c:pt>
                <c:pt idx="13">
                  <c:v>30</c:v>
                </c:pt>
              </c:numCache>
            </c:numRef>
          </c:xVal>
          <c:yVal>
            <c:numRef>
              <c:f>Sheet1!$B$319:$B$332</c:f>
              <c:numCache>
                <c:formatCode>General</c:formatCode>
                <c:ptCount val="14"/>
                <c:pt idx="0">
                  <c:v>28.884050683829429</c:v>
                </c:pt>
                <c:pt idx="1">
                  <c:v>77.450623491552676</c:v>
                </c:pt>
                <c:pt idx="2">
                  <c:v>23.413817377312938</c:v>
                </c:pt>
                <c:pt idx="3">
                  <c:v>39.82451729686241</c:v>
                </c:pt>
                <c:pt idx="4">
                  <c:v>41.881938857602563</c:v>
                </c:pt>
                <c:pt idx="5">
                  <c:v>37.779263877715195</c:v>
                </c:pt>
                <c:pt idx="6">
                  <c:v>52.144710378117452</c:v>
                </c:pt>
                <c:pt idx="7">
                  <c:v>28.884050683829429</c:v>
                </c:pt>
                <c:pt idx="8">
                  <c:v>74.715506838294431</c:v>
                </c:pt>
                <c:pt idx="9">
                  <c:v>27.516492357200306</c:v>
                </c:pt>
                <c:pt idx="10">
                  <c:v>57.614943684633943</c:v>
                </c:pt>
                <c:pt idx="11">
                  <c:v>74.715506838294431</c:v>
                </c:pt>
                <c:pt idx="12">
                  <c:v>54.189963797264667</c:v>
                </c:pt>
                <c:pt idx="13">
                  <c:v>45.984613837489931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F71-0040-A087-88BF1D0254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8002719"/>
        <c:axId val="1238138431"/>
      </c:scatterChart>
      <c:valAx>
        <c:axId val="12380027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Miles Driven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38138431"/>
        <c:crosses val="autoZero"/>
        <c:crossBetween val="midCat"/>
      </c:valAx>
      <c:valAx>
        <c:axId val="123813843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grams of sugar per day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38002719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6517497812773405"/>
                  <c:y val="-0.1594006999125109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Sheet1!$B$53:$B$66</c:f>
              <c:numCache>
                <c:formatCode>General</c:formatCode>
                <c:ptCount val="14"/>
                <c:pt idx="0">
                  <c:v>480</c:v>
                </c:pt>
                <c:pt idx="1">
                  <c:v>300</c:v>
                </c:pt>
                <c:pt idx="2">
                  <c:v>480</c:v>
                </c:pt>
                <c:pt idx="3">
                  <c:v>480</c:v>
                </c:pt>
                <c:pt idx="4">
                  <c:v>420</c:v>
                </c:pt>
                <c:pt idx="5">
                  <c:v>420</c:v>
                </c:pt>
                <c:pt idx="6">
                  <c:v>360</c:v>
                </c:pt>
                <c:pt idx="7">
                  <c:v>480</c:v>
                </c:pt>
                <c:pt idx="8">
                  <c:v>300</c:v>
                </c:pt>
                <c:pt idx="9">
                  <c:v>480</c:v>
                </c:pt>
                <c:pt idx="10">
                  <c:v>360</c:v>
                </c:pt>
                <c:pt idx="11">
                  <c:v>300</c:v>
                </c:pt>
                <c:pt idx="12">
                  <c:v>420</c:v>
                </c:pt>
                <c:pt idx="13">
                  <c:v>420</c:v>
                </c:pt>
              </c:numCache>
            </c:numRef>
          </c:xVal>
          <c:yVal>
            <c:numRef>
              <c:f>Sheet1!$C$53:$C$66</c:f>
              <c:numCache>
                <c:formatCode>General</c:formatCode>
                <c:ptCount val="14"/>
                <c:pt idx="0">
                  <c:v>40</c:v>
                </c:pt>
                <c:pt idx="1">
                  <c:v>90</c:v>
                </c:pt>
                <c:pt idx="2">
                  <c:v>15</c:v>
                </c:pt>
                <c:pt idx="3">
                  <c:v>40</c:v>
                </c:pt>
                <c:pt idx="4">
                  <c:v>50</c:v>
                </c:pt>
                <c:pt idx="5">
                  <c:v>40</c:v>
                </c:pt>
                <c:pt idx="6">
                  <c:v>50</c:v>
                </c:pt>
                <c:pt idx="7">
                  <c:v>40</c:v>
                </c:pt>
                <c:pt idx="8">
                  <c:v>65</c:v>
                </c:pt>
                <c:pt idx="9">
                  <c:v>10</c:v>
                </c:pt>
                <c:pt idx="10">
                  <c:v>60</c:v>
                </c:pt>
                <c:pt idx="11">
                  <c:v>70</c:v>
                </c:pt>
                <c:pt idx="12">
                  <c:v>45</c:v>
                </c:pt>
                <c:pt idx="13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3A-BC4F-BC43-B999955D00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3091183"/>
        <c:axId val="1726192559"/>
      </c:scatterChart>
      <c:valAx>
        <c:axId val="1473091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6192559"/>
        <c:crosses val="autoZero"/>
        <c:crossBetween val="midCat"/>
      </c:valAx>
      <c:valAx>
        <c:axId val="1726192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30911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Moving</a:t>
            </a:r>
            <a:r>
              <a:rPr lang="en-US" baseline="0"/>
              <a:t> Range Chart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Sheet1!$E$231</c:f>
              <c:strCache>
                <c:ptCount val="1"/>
                <c:pt idx="0">
                  <c:v>mR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Sheet1!$D$232:$D$259</c:f>
              <c:strCache>
                <c:ptCount val="28"/>
                <c:pt idx="0">
                  <c:v>(Jan 27)</c:v>
                </c:pt>
                <c:pt idx="1">
                  <c:v>(Jan 28)</c:v>
                </c:pt>
                <c:pt idx="2">
                  <c:v>(Jan 29)</c:v>
                </c:pt>
                <c:pt idx="3">
                  <c:v>(Jan 30)</c:v>
                </c:pt>
                <c:pt idx="4">
                  <c:v>(Jan 31)</c:v>
                </c:pt>
                <c:pt idx="5">
                  <c:v> (Feb 1)</c:v>
                </c:pt>
                <c:pt idx="6">
                  <c:v> (Feb 2)</c:v>
                </c:pt>
                <c:pt idx="7">
                  <c:v> (Feb 3)</c:v>
                </c:pt>
                <c:pt idx="8">
                  <c:v> (Feb 4)</c:v>
                </c:pt>
                <c:pt idx="9">
                  <c:v> (Feb 5)</c:v>
                </c:pt>
                <c:pt idx="10">
                  <c:v> (Feb 6)</c:v>
                </c:pt>
                <c:pt idx="11">
                  <c:v> (Feb 7)</c:v>
                </c:pt>
                <c:pt idx="12">
                  <c:v> (Feb 8)</c:v>
                </c:pt>
                <c:pt idx="13">
                  <c:v> (Feb 9)</c:v>
                </c:pt>
                <c:pt idx="14">
                  <c:v>(Feb 19)</c:v>
                </c:pt>
                <c:pt idx="15">
                  <c:v>(Feb 20)</c:v>
                </c:pt>
                <c:pt idx="16">
                  <c:v>(Feb 21)</c:v>
                </c:pt>
                <c:pt idx="17">
                  <c:v>(Feb 22)</c:v>
                </c:pt>
                <c:pt idx="18">
                  <c:v>(Feb 23)</c:v>
                </c:pt>
                <c:pt idx="19">
                  <c:v>(Feb 24)</c:v>
                </c:pt>
                <c:pt idx="20">
                  <c:v>(Feb 25)</c:v>
                </c:pt>
                <c:pt idx="21">
                  <c:v>(Feb 26)</c:v>
                </c:pt>
                <c:pt idx="22">
                  <c:v>(Feb 27)</c:v>
                </c:pt>
                <c:pt idx="23">
                  <c:v>(Feb 28)</c:v>
                </c:pt>
                <c:pt idx="24">
                  <c:v>(Feb 29)</c:v>
                </c:pt>
                <c:pt idx="25">
                  <c:v> (Mar 1)</c:v>
                </c:pt>
                <c:pt idx="26">
                  <c:v> (Mar 2)</c:v>
                </c:pt>
                <c:pt idx="27">
                  <c:v> (Mar 3)</c:v>
                </c:pt>
              </c:strCache>
            </c:strRef>
          </c:cat>
          <c:val>
            <c:numRef>
              <c:f>Sheet1!$E$232:$E$259</c:f>
              <c:numCache>
                <c:formatCode>General</c:formatCode>
                <c:ptCount val="28"/>
                <c:pt idx="1">
                  <c:v>50</c:v>
                </c:pt>
                <c:pt idx="2">
                  <c:v>75</c:v>
                </c:pt>
                <c:pt idx="3">
                  <c:v>25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25</c:v>
                </c:pt>
                <c:pt idx="9">
                  <c:v>55</c:v>
                </c:pt>
                <c:pt idx="10">
                  <c:v>50</c:v>
                </c:pt>
                <c:pt idx="11">
                  <c:v>10</c:v>
                </c:pt>
                <c:pt idx="12">
                  <c:v>25</c:v>
                </c:pt>
                <c:pt idx="13">
                  <c:v>5</c:v>
                </c:pt>
                <c:pt idx="14">
                  <c:v>35</c:v>
                </c:pt>
                <c:pt idx="15">
                  <c:v>5</c:v>
                </c:pt>
                <c:pt idx="16">
                  <c:v>0</c:v>
                </c:pt>
                <c:pt idx="17">
                  <c:v>20</c:v>
                </c:pt>
                <c:pt idx="18">
                  <c:v>4</c:v>
                </c:pt>
                <c:pt idx="19">
                  <c:v>32</c:v>
                </c:pt>
                <c:pt idx="20">
                  <c:v>4</c:v>
                </c:pt>
                <c:pt idx="21">
                  <c:v>24</c:v>
                </c:pt>
                <c:pt idx="22">
                  <c:v>17</c:v>
                </c:pt>
                <c:pt idx="23">
                  <c:v>13</c:v>
                </c:pt>
                <c:pt idx="24">
                  <c:v>5</c:v>
                </c:pt>
                <c:pt idx="25">
                  <c:v>2</c:v>
                </c:pt>
                <c:pt idx="26">
                  <c:v>2</c:v>
                </c:pt>
                <c:pt idx="27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90-9445-8F62-403D5C931F1A}"/>
            </c:ext>
          </c:extLst>
        </c:ser>
        <c:ser>
          <c:idx val="1"/>
          <c:order val="1"/>
          <c:tx>
            <c:strRef>
              <c:f>Sheet1!$F$231</c:f>
              <c:strCache>
                <c:ptCount val="1"/>
                <c:pt idx="0">
                  <c:v>mRbar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Sheet1!$D$232:$D$259</c:f>
              <c:strCache>
                <c:ptCount val="28"/>
                <c:pt idx="0">
                  <c:v>(Jan 27)</c:v>
                </c:pt>
                <c:pt idx="1">
                  <c:v>(Jan 28)</c:v>
                </c:pt>
                <c:pt idx="2">
                  <c:v>(Jan 29)</c:v>
                </c:pt>
                <c:pt idx="3">
                  <c:v>(Jan 30)</c:v>
                </c:pt>
                <c:pt idx="4">
                  <c:v>(Jan 31)</c:v>
                </c:pt>
                <c:pt idx="5">
                  <c:v> (Feb 1)</c:v>
                </c:pt>
                <c:pt idx="6">
                  <c:v> (Feb 2)</c:v>
                </c:pt>
                <c:pt idx="7">
                  <c:v> (Feb 3)</c:v>
                </c:pt>
                <c:pt idx="8">
                  <c:v> (Feb 4)</c:v>
                </c:pt>
                <c:pt idx="9">
                  <c:v> (Feb 5)</c:v>
                </c:pt>
                <c:pt idx="10">
                  <c:v> (Feb 6)</c:v>
                </c:pt>
                <c:pt idx="11">
                  <c:v> (Feb 7)</c:v>
                </c:pt>
                <c:pt idx="12">
                  <c:v> (Feb 8)</c:v>
                </c:pt>
                <c:pt idx="13">
                  <c:v> (Feb 9)</c:v>
                </c:pt>
                <c:pt idx="14">
                  <c:v>(Feb 19)</c:v>
                </c:pt>
                <c:pt idx="15">
                  <c:v>(Feb 20)</c:v>
                </c:pt>
                <c:pt idx="16">
                  <c:v>(Feb 21)</c:v>
                </c:pt>
                <c:pt idx="17">
                  <c:v>(Feb 22)</c:v>
                </c:pt>
                <c:pt idx="18">
                  <c:v>(Feb 23)</c:v>
                </c:pt>
                <c:pt idx="19">
                  <c:v>(Feb 24)</c:v>
                </c:pt>
                <c:pt idx="20">
                  <c:v>(Feb 25)</c:v>
                </c:pt>
                <c:pt idx="21">
                  <c:v>(Feb 26)</c:v>
                </c:pt>
                <c:pt idx="22">
                  <c:v>(Feb 27)</c:v>
                </c:pt>
                <c:pt idx="23">
                  <c:v>(Feb 28)</c:v>
                </c:pt>
                <c:pt idx="24">
                  <c:v>(Feb 29)</c:v>
                </c:pt>
                <c:pt idx="25">
                  <c:v> (Mar 1)</c:v>
                </c:pt>
                <c:pt idx="26">
                  <c:v> (Mar 2)</c:v>
                </c:pt>
                <c:pt idx="27">
                  <c:v> (Mar 3)</c:v>
                </c:pt>
              </c:strCache>
            </c:strRef>
          </c:cat>
          <c:val>
            <c:numRef>
              <c:f>Sheet1!$F$232:$F$259</c:f>
              <c:numCache>
                <c:formatCode>General</c:formatCode>
                <c:ptCount val="28"/>
                <c:pt idx="0">
                  <c:v>19.670000000000002</c:v>
                </c:pt>
                <c:pt idx="1">
                  <c:v>19.670000000000002</c:v>
                </c:pt>
                <c:pt idx="2">
                  <c:v>19.670000000000002</c:v>
                </c:pt>
                <c:pt idx="3">
                  <c:v>19.670000000000002</c:v>
                </c:pt>
                <c:pt idx="4">
                  <c:v>19.670000000000002</c:v>
                </c:pt>
                <c:pt idx="5">
                  <c:v>19.670000000000002</c:v>
                </c:pt>
                <c:pt idx="6">
                  <c:v>19.670000000000002</c:v>
                </c:pt>
                <c:pt idx="7">
                  <c:v>19.670000000000002</c:v>
                </c:pt>
                <c:pt idx="8">
                  <c:v>19.670000000000002</c:v>
                </c:pt>
                <c:pt idx="9">
                  <c:v>19.670000000000002</c:v>
                </c:pt>
                <c:pt idx="10">
                  <c:v>19.670000000000002</c:v>
                </c:pt>
                <c:pt idx="11">
                  <c:v>19.670000000000002</c:v>
                </c:pt>
                <c:pt idx="12">
                  <c:v>19.670000000000002</c:v>
                </c:pt>
                <c:pt idx="13">
                  <c:v>19.670000000000002</c:v>
                </c:pt>
                <c:pt idx="14">
                  <c:v>19.670000000000002</c:v>
                </c:pt>
                <c:pt idx="15">
                  <c:v>19.670000000000002</c:v>
                </c:pt>
                <c:pt idx="16">
                  <c:v>19.670000000000002</c:v>
                </c:pt>
                <c:pt idx="17">
                  <c:v>19.670000000000002</c:v>
                </c:pt>
                <c:pt idx="18">
                  <c:v>19.670000000000002</c:v>
                </c:pt>
                <c:pt idx="19">
                  <c:v>19.670000000000002</c:v>
                </c:pt>
                <c:pt idx="20">
                  <c:v>19.670000000000002</c:v>
                </c:pt>
                <c:pt idx="21">
                  <c:v>19.670000000000002</c:v>
                </c:pt>
                <c:pt idx="22">
                  <c:v>19.670000000000002</c:v>
                </c:pt>
                <c:pt idx="23">
                  <c:v>19.670000000000002</c:v>
                </c:pt>
                <c:pt idx="24">
                  <c:v>19.670000000000002</c:v>
                </c:pt>
                <c:pt idx="25">
                  <c:v>19.670000000000002</c:v>
                </c:pt>
                <c:pt idx="26">
                  <c:v>19.670000000000002</c:v>
                </c:pt>
                <c:pt idx="27">
                  <c:v>19.670000000000002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90-9445-8F62-403D5C931F1A}"/>
            </c:ext>
          </c:extLst>
        </c:ser>
        <c:ser>
          <c:idx val="2"/>
          <c:order val="2"/>
          <c:tx>
            <c:strRef>
              <c:f>Sheet1!$G$231</c:f>
              <c:strCache>
                <c:ptCount val="1"/>
                <c:pt idx="0">
                  <c:v>URL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Sheet1!$D$232:$D$259</c:f>
              <c:strCache>
                <c:ptCount val="28"/>
                <c:pt idx="0">
                  <c:v>(Jan 27)</c:v>
                </c:pt>
                <c:pt idx="1">
                  <c:v>(Jan 28)</c:v>
                </c:pt>
                <c:pt idx="2">
                  <c:v>(Jan 29)</c:v>
                </c:pt>
                <c:pt idx="3">
                  <c:v>(Jan 30)</c:v>
                </c:pt>
                <c:pt idx="4">
                  <c:v>(Jan 31)</c:v>
                </c:pt>
                <c:pt idx="5">
                  <c:v> (Feb 1)</c:v>
                </c:pt>
                <c:pt idx="6">
                  <c:v> (Feb 2)</c:v>
                </c:pt>
                <c:pt idx="7">
                  <c:v> (Feb 3)</c:v>
                </c:pt>
                <c:pt idx="8">
                  <c:v> (Feb 4)</c:v>
                </c:pt>
                <c:pt idx="9">
                  <c:v> (Feb 5)</c:v>
                </c:pt>
                <c:pt idx="10">
                  <c:v> (Feb 6)</c:v>
                </c:pt>
                <c:pt idx="11">
                  <c:v> (Feb 7)</c:v>
                </c:pt>
                <c:pt idx="12">
                  <c:v> (Feb 8)</c:v>
                </c:pt>
                <c:pt idx="13">
                  <c:v> (Feb 9)</c:v>
                </c:pt>
                <c:pt idx="14">
                  <c:v>(Feb 19)</c:v>
                </c:pt>
                <c:pt idx="15">
                  <c:v>(Feb 20)</c:v>
                </c:pt>
                <c:pt idx="16">
                  <c:v>(Feb 21)</c:v>
                </c:pt>
                <c:pt idx="17">
                  <c:v>(Feb 22)</c:v>
                </c:pt>
                <c:pt idx="18">
                  <c:v>(Feb 23)</c:v>
                </c:pt>
                <c:pt idx="19">
                  <c:v>(Feb 24)</c:v>
                </c:pt>
                <c:pt idx="20">
                  <c:v>(Feb 25)</c:v>
                </c:pt>
                <c:pt idx="21">
                  <c:v>(Feb 26)</c:v>
                </c:pt>
                <c:pt idx="22">
                  <c:v>(Feb 27)</c:v>
                </c:pt>
                <c:pt idx="23">
                  <c:v>(Feb 28)</c:v>
                </c:pt>
                <c:pt idx="24">
                  <c:v>(Feb 29)</c:v>
                </c:pt>
                <c:pt idx="25">
                  <c:v> (Mar 1)</c:v>
                </c:pt>
                <c:pt idx="26">
                  <c:v> (Mar 2)</c:v>
                </c:pt>
                <c:pt idx="27">
                  <c:v> (Mar 3)</c:v>
                </c:pt>
              </c:strCache>
            </c:strRef>
          </c:cat>
          <c:val>
            <c:numRef>
              <c:f>Sheet1!$G$232:$G$259</c:f>
              <c:numCache>
                <c:formatCode>General</c:formatCode>
                <c:ptCount val="28"/>
                <c:pt idx="0">
                  <c:v>64.320900000000009</c:v>
                </c:pt>
                <c:pt idx="1">
                  <c:v>64.320900000000009</c:v>
                </c:pt>
                <c:pt idx="2">
                  <c:v>64.320900000000009</c:v>
                </c:pt>
                <c:pt idx="3">
                  <c:v>64.320900000000009</c:v>
                </c:pt>
                <c:pt idx="4">
                  <c:v>64.320900000000009</c:v>
                </c:pt>
                <c:pt idx="5">
                  <c:v>64.320900000000009</c:v>
                </c:pt>
                <c:pt idx="6">
                  <c:v>64.320900000000009</c:v>
                </c:pt>
                <c:pt idx="7">
                  <c:v>64.320900000000009</c:v>
                </c:pt>
                <c:pt idx="8">
                  <c:v>64.320900000000009</c:v>
                </c:pt>
                <c:pt idx="9">
                  <c:v>64.320900000000009</c:v>
                </c:pt>
                <c:pt idx="10">
                  <c:v>64.320900000000009</c:v>
                </c:pt>
                <c:pt idx="11">
                  <c:v>64.320900000000009</c:v>
                </c:pt>
                <c:pt idx="12">
                  <c:v>64.320900000000009</c:v>
                </c:pt>
                <c:pt idx="13">
                  <c:v>64.320900000000009</c:v>
                </c:pt>
                <c:pt idx="14">
                  <c:v>64.320900000000009</c:v>
                </c:pt>
                <c:pt idx="15">
                  <c:v>64.320900000000009</c:v>
                </c:pt>
                <c:pt idx="16">
                  <c:v>64.320900000000009</c:v>
                </c:pt>
                <c:pt idx="17">
                  <c:v>64.320900000000009</c:v>
                </c:pt>
                <c:pt idx="18">
                  <c:v>64.320900000000009</c:v>
                </c:pt>
                <c:pt idx="19">
                  <c:v>64.320900000000009</c:v>
                </c:pt>
                <c:pt idx="20">
                  <c:v>64.320900000000009</c:v>
                </c:pt>
                <c:pt idx="21">
                  <c:v>64.320900000000009</c:v>
                </c:pt>
                <c:pt idx="22">
                  <c:v>64.320900000000009</c:v>
                </c:pt>
                <c:pt idx="23">
                  <c:v>64.320900000000009</c:v>
                </c:pt>
                <c:pt idx="24">
                  <c:v>64.320900000000009</c:v>
                </c:pt>
                <c:pt idx="25">
                  <c:v>64.320900000000009</c:v>
                </c:pt>
                <c:pt idx="26">
                  <c:v>64.320900000000009</c:v>
                </c:pt>
                <c:pt idx="27">
                  <c:v>64.320900000000009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90-9445-8F62-403D5C931F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0120223"/>
        <c:axId val="1574381695"/>
      </c:lineChart>
      <c:catAx>
        <c:axId val="1660120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4381695"/>
        <c:crosses val="autoZero"/>
        <c:auto val="1"/>
        <c:lblAlgn val="ctr"/>
        <c:lblOffset val="100"/>
        <c:noMultiLvlLbl val="0"/>
      </c:catAx>
      <c:valAx>
        <c:axId val="1574381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0120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Sheet1!$C$89:$C$102</c:f>
              <c:numCache>
                <c:formatCode>General</c:formatCode>
                <c:ptCount val="14"/>
                <c:pt idx="0">
                  <c:v>300</c:v>
                </c:pt>
                <c:pt idx="1">
                  <c:v>400</c:v>
                </c:pt>
                <c:pt idx="2">
                  <c:v>240</c:v>
                </c:pt>
                <c:pt idx="3">
                  <c:v>240</c:v>
                </c:pt>
                <c:pt idx="4">
                  <c:v>400</c:v>
                </c:pt>
                <c:pt idx="5">
                  <c:v>0</c:v>
                </c:pt>
                <c:pt idx="6">
                  <c:v>0</c:v>
                </c:pt>
                <c:pt idx="7">
                  <c:v>300</c:v>
                </c:pt>
                <c:pt idx="8">
                  <c:v>450</c:v>
                </c:pt>
                <c:pt idx="9">
                  <c:v>240</c:v>
                </c:pt>
                <c:pt idx="10">
                  <c:v>400</c:v>
                </c:pt>
                <c:pt idx="11">
                  <c:v>400</c:v>
                </c:pt>
                <c:pt idx="12">
                  <c:v>200</c:v>
                </c:pt>
                <c:pt idx="13">
                  <c:v>200</c:v>
                </c:pt>
              </c:numCache>
            </c:numRef>
          </c:xVal>
          <c:yVal>
            <c:numRef>
              <c:f>Sheet1!$C$319:$C$332</c:f>
              <c:numCache>
                <c:formatCode>General</c:formatCode>
                <c:ptCount val="14"/>
                <c:pt idx="0">
                  <c:v>11.115949316170571</c:v>
                </c:pt>
                <c:pt idx="1">
                  <c:v>12.549376508447324</c:v>
                </c:pt>
                <c:pt idx="2">
                  <c:v>-8.4138173773129381</c:v>
                </c:pt>
                <c:pt idx="3">
                  <c:v>0.17548270313758962</c:v>
                </c:pt>
                <c:pt idx="4">
                  <c:v>8.1180611423974369</c:v>
                </c:pt>
                <c:pt idx="5">
                  <c:v>2.220736122284805</c:v>
                </c:pt>
                <c:pt idx="6">
                  <c:v>-2.1447103781174519</c:v>
                </c:pt>
                <c:pt idx="7">
                  <c:v>11.115949316170571</c:v>
                </c:pt>
                <c:pt idx="8">
                  <c:v>-9.7155068382944307</c:v>
                </c:pt>
                <c:pt idx="9">
                  <c:v>-17.516492357200306</c:v>
                </c:pt>
                <c:pt idx="10">
                  <c:v>2.3850563153660573</c:v>
                </c:pt>
                <c:pt idx="11">
                  <c:v>-4.7155068382944307</c:v>
                </c:pt>
                <c:pt idx="12">
                  <c:v>-9.1899637972646673</c:v>
                </c:pt>
                <c:pt idx="13">
                  <c:v>4.0153861625100689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D6-2947-B555-711B8BAB08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2340095"/>
        <c:axId val="1572171295"/>
      </c:scatterChart>
      <c:valAx>
        <c:axId val="15723400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72171295"/>
        <c:crosses val="autoZero"/>
        <c:crossBetween val="midCat"/>
      </c:valAx>
      <c:valAx>
        <c:axId val="157217129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7234009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2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Sheet1!$D$89:$D$102</c:f>
              <c:numCache>
                <c:formatCode>General</c:formatCode>
                <c:ptCount val="14"/>
                <c:pt idx="0">
                  <c:v>480</c:v>
                </c:pt>
                <c:pt idx="1">
                  <c:v>300</c:v>
                </c:pt>
                <c:pt idx="2">
                  <c:v>480</c:v>
                </c:pt>
                <c:pt idx="3">
                  <c:v>480</c:v>
                </c:pt>
                <c:pt idx="4">
                  <c:v>420</c:v>
                </c:pt>
                <c:pt idx="5">
                  <c:v>420</c:v>
                </c:pt>
                <c:pt idx="6">
                  <c:v>360</c:v>
                </c:pt>
                <c:pt idx="7">
                  <c:v>480</c:v>
                </c:pt>
                <c:pt idx="8">
                  <c:v>300</c:v>
                </c:pt>
                <c:pt idx="9">
                  <c:v>480</c:v>
                </c:pt>
                <c:pt idx="10">
                  <c:v>360</c:v>
                </c:pt>
                <c:pt idx="11">
                  <c:v>300</c:v>
                </c:pt>
                <c:pt idx="12">
                  <c:v>420</c:v>
                </c:pt>
                <c:pt idx="13">
                  <c:v>420</c:v>
                </c:pt>
              </c:numCache>
            </c:numRef>
          </c:xVal>
          <c:yVal>
            <c:numRef>
              <c:f>Sheet1!$C$319:$C$332</c:f>
              <c:numCache>
                <c:formatCode>General</c:formatCode>
                <c:ptCount val="14"/>
                <c:pt idx="0">
                  <c:v>11.115949316170571</c:v>
                </c:pt>
                <c:pt idx="1">
                  <c:v>12.549376508447324</c:v>
                </c:pt>
                <c:pt idx="2">
                  <c:v>-8.4138173773129381</c:v>
                </c:pt>
                <c:pt idx="3">
                  <c:v>0.17548270313758962</c:v>
                </c:pt>
                <c:pt idx="4">
                  <c:v>8.1180611423974369</c:v>
                </c:pt>
                <c:pt idx="5">
                  <c:v>2.220736122284805</c:v>
                </c:pt>
                <c:pt idx="6">
                  <c:v>-2.1447103781174519</c:v>
                </c:pt>
                <c:pt idx="7">
                  <c:v>11.115949316170571</c:v>
                </c:pt>
                <c:pt idx="8">
                  <c:v>-9.7155068382944307</c:v>
                </c:pt>
                <c:pt idx="9">
                  <c:v>-17.516492357200306</c:v>
                </c:pt>
                <c:pt idx="10">
                  <c:v>2.3850563153660573</c:v>
                </c:pt>
                <c:pt idx="11">
                  <c:v>-4.7155068382944307</c:v>
                </c:pt>
                <c:pt idx="12">
                  <c:v>-9.1899637972646673</c:v>
                </c:pt>
                <c:pt idx="13">
                  <c:v>4.0153861625100689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05-E247-875F-B9FA80878E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2340095"/>
        <c:axId val="1234908671"/>
      </c:scatterChart>
      <c:valAx>
        <c:axId val="15723400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34908671"/>
        <c:crosses val="autoZero"/>
        <c:crossBetween val="midCat"/>
      </c:valAx>
      <c:valAx>
        <c:axId val="123490867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7234009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Sheet1!$C$89:$C$102</c:f>
              <c:numCache>
                <c:formatCode>General</c:formatCode>
                <c:ptCount val="14"/>
                <c:pt idx="0">
                  <c:v>300</c:v>
                </c:pt>
                <c:pt idx="1">
                  <c:v>400</c:v>
                </c:pt>
                <c:pt idx="2">
                  <c:v>240</c:v>
                </c:pt>
                <c:pt idx="3">
                  <c:v>240</c:v>
                </c:pt>
                <c:pt idx="4">
                  <c:v>400</c:v>
                </c:pt>
                <c:pt idx="5">
                  <c:v>0</c:v>
                </c:pt>
                <c:pt idx="6">
                  <c:v>0</c:v>
                </c:pt>
                <c:pt idx="7">
                  <c:v>300</c:v>
                </c:pt>
                <c:pt idx="8">
                  <c:v>450</c:v>
                </c:pt>
                <c:pt idx="9">
                  <c:v>240</c:v>
                </c:pt>
                <c:pt idx="10">
                  <c:v>400</c:v>
                </c:pt>
                <c:pt idx="11">
                  <c:v>400</c:v>
                </c:pt>
                <c:pt idx="12">
                  <c:v>200</c:v>
                </c:pt>
                <c:pt idx="13">
                  <c:v>200</c:v>
                </c:pt>
              </c:numCache>
            </c:numRef>
          </c:xVal>
          <c:yVal>
            <c:numRef>
              <c:f>Sheet1!$B$89:$B$102</c:f>
              <c:numCache>
                <c:formatCode>General</c:formatCode>
                <c:ptCount val="14"/>
                <c:pt idx="0">
                  <c:v>40</c:v>
                </c:pt>
                <c:pt idx="1">
                  <c:v>90</c:v>
                </c:pt>
                <c:pt idx="2">
                  <c:v>15</c:v>
                </c:pt>
                <c:pt idx="3">
                  <c:v>40</c:v>
                </c:pt>
                <c:pt idx="4">
                  <c:v>50</c:v>
                </c:pt>
                <c:pt idx="5">
                  <c:v>40</c:v>
                </c:pt>
                <c:pt idx="6">
                  <c:v>50</c:v>
                </c:pt>
                <c:pt idx="7">
                  <c:v>40</c:v>
                </c:pt>
                <c:pt idx="8">
                  <c:v>65</c:v>
                </c:pt>
                <c:pt idx="9">
                  <c:v>10</c:v>
                </c:pt>
                <c:pt idx="10">
                  <c:v>60</c:v>
                </c:pt>
                <c:pt idx="11">
                  <c:v>70</c:v>
                </c:pt>
                <c:pt idx="12">
                  <c:v>45</c:v>
                </c:pt>
                <c:pt idx="13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F5-1943-85F2-19E9CE617755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Sheet1!$C$89:$C$102</c:f>
              <c:numCache>
                <c:formatCode>General</c:formatCode>
                <c:ptCount val="14"/>
                <c:pt idx="0">
                  <c:v>300</c:v>
                </c:pt>
                <c:pt idx="1">
                  <c:v>400</c:v>
                </c:pt>
                <c:pt idx="2">
                  <c:v>240</c:v>
                </c:pt>
                <c:pt idx="3">
                  <c:v>240</c:v>
                </c:pt>
                <c:pt idx="4">
                  <c:v>400</c:v>
                </c:pt>
                <c:pt idx="5">
                  <c:v>0</c:v>
                </c:pt>
                <c:pt idx="6">
                  <c:v>0</c:v>
                </c:pt>
                <c:pt idx="7">
                  <c:v>300</c:v>
                </c:pt>
                <c:pt idx="8">
                  <c:v>450</c:v>
                </c:pt>
                <c:pt idx="9">
                  <c:v>240</c:v>
                </c:pt>
                <c:pt idx="10">
                  <c:v>400</c:v>
                </c:pt>
                <c:pt idx="11">
                  <c:v>400</c:v>
                </c:pt>
                <c:pt idx="12">
                  <c:v>200</c:v>
                </c:pt>
                <c:pt idx="13">
                  <c:v>200</c:v>
                </c:pt>
              </c:numCache>
            </c:numRef>
          </c:xVal>
          <c:yVal>
            <c:numRef>
              <c:f>Sheet1!$B$319:$B$332</c:f>
              <c:numCache>
                <c:formatCode>General</c:formatCode>
                <c:ptCount val="14"/>
                <c:pt idx="0">
                  <c:v>28.884050683829429</c:v>
                </c:pt>
                <c:pt idx="1">
                  <c:v>77.450623491552676</c:v>
                </c:pt>
                <c:pt idx="2">
                  <c:v>23.413817377312938</c:v>
                </c:pt>
                <c:pt idx="3">
                  <c:v>39.82451729686241</c:v>
                </c:pt>
                <c:pt idx="4">
                  <c:v>41.881938857602563</c:v>
                </c:pt>
                <c:pt idx="5">
                  <c:v>37.779263877715195</c:v>
                </c:pt>
                <c:pt idx="6">
                  <c:v>52.144710378117452</c:v>
                </c:pt>
                <c:pt idx="7">
                  <c:v>28.884050683829429</c:v>
                </c:pt>
                <c:pt idx="8">
                  <c:v>74.715506838294431</c:v>
                </c:pt>
                <c:pt idx="9">
                  <c:v>27.516492357200306</c:v>
                </c:pt>
                <c:pt idx="10">
                  <c:v>57.614943684633943</c:v>
                </c:pt>
                <c:pt idx="11">
                  <c:v>74.715506838294431</c:v>
                </c:pt>
                <c:pt idx="12">
                  <c:v>54.189963797264667</c:v>
                </c:pt>
                <c:pt idx="13">
                  <c:v>45.984613837489931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3F5-1943-85F2-19E9CE6177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4478735"/>
        <c:axId val="1722746511"/>
      </c:scatterChart>
      <c:valAx>
        <c:axId val="16544787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22746511"/>
        <c:crosses val="autoZero"/>
        <c:crossBetween val="midCat"/>
      </c:valAx>
      <c:valAx>
        <c:axId val="172274651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54478735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Sheet1!$D$89:$D$102</c:f>
              <c:numCache>
                <c:formatCode>General</c:formatCode>
                <c:ptCount val="14"/>
                <c:pt idx="0">
                  <c:v>480</c:v>
                </c:pt>
                <c:pt idx="1">
                  <c:v>300</c:v>
                </c:pt>
                <c:pt idx="2">
                  <c:v>480</c:v>
                </c:pt>
                <c:pt idx="3">
                  <c:v>480</c:v>
                </c:pt>
                <c:pt idx="4">
                  <c:v>420</c:v>
                </c:pt>
                <c:pt idx="5">
                  <c:v>420</c:v>
                </c:pt>
                <c:pt idx="6">
                  <c:v>360</c:v>
                </c:pt>
                <c:pt idx="7">
                  <c:v>480</c:v>
                </c:pt>
                <c:pt idx="8">
                  <c:v>300</c:v>
                </c:pt>
                <c:pt idx="9">
                  <c:v>480</c:v>
                </c:pt>
                <c:pt idx="10">
                  <c:v>360</c:v>
                </c:pt>
                <c:pt idx="11">
                  <c:v>300</c:v>
                </c:pt>
                <c:pt idx="12">
                  <c:v>420</c:v>
                </c:pt>
                <c:pt idx="13">
                  <c:v>420</c:v>
                </c:pt>
              </c:numCache>
            </c:numRef>
          </c:xVal>
          <c:yVal>
            <c:numRef>
              <c:f>Sheet1!$B$89:$B$102</c:f>
              <c:numCache>
                <c:formatCode>General</c:formatCode>
                <c:ptCount val="14"/>
                <c:pt idx="0">
                  <c:v>40</c:v>
                </c:pt>
                <c:pt idx="1">
                  <c:v>90</c:v>
                </c:pt>
                <c:pt idx="2">
                  <c:v>15</c:v>
                </c:pt>
                <c:pt idx="3">
                  <c:v>40</c:v>
                </c:pt>
                <c:pt idx="4">
                  <c:v>50</c:v>
                </c:pt>
                <c:pt idx="5">
                  <c:v>40</c:v>
                </c:pt>
                <c:pt idx="6">
                  <c:v>50</c:v>
                </c:pt>
                <c:pt idx="7">
                  <c:v>40</c:v>
                </c:pt>
                <c:pt idx="8">
                  <c:v>65</c:v>
                </c:pt>
                <c:pt idx="9">
                  <c:v>10</c:v>
                </c:pt>
                <c:pt idx="10">
                  <c:v>60</c:v>
                </c:pt>
                <c:pt idx="11">
                  <c:v>70</c:v>
                </c:pt>
                <c:pt idx="12">
                  <c:v>45</c:v>
                </c:pt>
                <c:pt idx="13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96C-FE4C-B685-6E7E488E940F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Sheet1!$D$89:$D$102</c:f>
              <c:numCache>
                <c:formatCode>General</c:formatCode>
                <c:ptCount val="14"/>
                <c:pt idx="0">
                  <c:v>480</c:v>
                </c:pt>
                <c:pt idx="1">
                  <c:v>300</c:v>
                </c:pt>
                <c:pt idx="2">
                  <c:v>480</c:v>
                </c:pt>
                <c:pt idx="3">
                  <c:v>480</c:v>
                </c:pt>
                <c:pt idx="4">
                  <c:v>420</c:v>
                </c:pt>
                <c:pt idx="5">
                  <c:v>420</c:v>
                </c:pt>
                <c:pt idx="6">
                  <c:v>360</c:v>
                </c:pt>
                <c:pt idx="7">
                  <c:v>480</c:v>
                </c:pt>
                <c:pt idx="8">
                  <c:v>300</c:v>
                </c:pt>
                <c:pt idx="9">
                  <c:v>480</c:v>
                </c:pt>
                <c:pt idx="10">
                  <c:v>360</c:v>
                </c:pt>
                <c:pt idx="11">
                  <c:v>300</c:v>
                </c:pt>
                <c:pt idx="12">
                  <c:v>420</c:v>
                </c:pt>
                <c:pt idx="13">
                  <c:v>420</c:v>
                </c:pt>
              </c:numCache>
            </c:numRef>
          </c:xVal>
          <c:yVal>
            <c:numRef>
              <c:f>Sheet1!$B$319:$B$332</c:f>
              <c:numCache>
                <c:formatCode>General</c:formatCode>
                <c:ptCount val="14"/>
                <c:pt idx="0">
                  <c:v>28.884050683829429</c:v>
                </c:pt>
                <c:pt idx="1">
                  <c:v>77.450623491552676</c:v>
                </c:pt>
                <c:pt idx="2">
                  <c:v>23.413817377312938</c:v>
                </c:pt>
                <c:pt idx="3">
                  <c:v>39.82451729686241</c:v>
                </c:pt>
                <c:pt idx="4">
                  <c:v>41.881938857602563</c:v>
                </c:pt>
                <c:pt idx="5">
                  <c:v>37.779263877715195</c:v>
                </c:pt>
                <c:pt idx="6">
                  <c:v>52.144710378117452</c:v>
                </c:pt>
                <c:pt idx="7">
                  <c:v>28.884050683829429</c:v>
                </c:pt>
                <c:pt idx="8">
                  <c:v>74.715506838294431</c:v>
                </c:pt>
                <c:pt idx="9">
                  <c:v>27.516492357200306</c:v>
                </c:pt>
                <c:pt idx="10">
                  <c:v>57.614943684633943</c:v>
                </c:pt>
                <c:pt idx="11">
                  <c:v>74.715506838294431</c:v>
                </c:pt>
                <c:pt idx="12">
                  <c:v>54.189963797264667</c:v>
                </c:pt>
                <c:pt idx="13">
                  <c:v>45.984613837489931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96C-FE4C-B685-6E7E488E94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9776111"/>
        <c:axId val="1691648543"/>
      </c:scatterChart>
      <c:valAx>
        <c:axId val="171977611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91648543"/>
        <c:crosses val="autoZero"/>
        <c:crossBetween val="midCat"/>
      </c:valAx>
      <c:valAx>
        <c:axId val="1691648543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719776111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 Spent Sleeping in Mins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Sheet1!$M$3:$M$16</c:f>
              <c:numCache>
                <c:formatCode>General</c:formatCode>
                <c:ptCount val="14"/>
                <c:pt idx="0">
                  <c:v>480</c:v>
                </c:pt>
                <c:pt idx="1">
                  <c:v>300</c:v>
                </c:pt>
                <c:pt idx="2">
                  <c:v>480</c:v>
                </c:pt>
                <c:pt idx="3">
                  <c:v>480</c:v>
                </c:pt>
                <c:pt idx="4">
                  <c:v>420</c:v>
                </c:pt>
                <c:pt idx="5">
                  <c:v>420</c:v>
                </c:pt>
                <c:pt idx="6">
                  <c:v>360</c:v>
                </c:pt>
                <c:pt idx="7">
                  <c:v>480</c:v>
                </c:pt>
                <c:pt idx="8">
                  <c:v>300</c:v>
                </c:pt>
                <c:pt idx="9">
                  <c:v>480</c:v>
                </c:pt>
                <c:pt idx="10">
                  <c:v>360</c:v>
                </c:pt>
                <c:pt idx="11">
                  <c:v>300</c:v>
                </c:pt>
                <c:pt idx="12">
                  <c:v>420</c:v>
                </c:pt>
                <c:pt idx="13">
                  <c:v>420</c:v>
                </c:pt>
              </c:numCache>
            </c:numRef>
          </c:xVal>
          <c:yVal>
            <c:numRef>
              <c:f>Sheet1!$C$319:$C$332</c:f>
              <c:numCache>
                <c:formatCode>General</c:formatCode>
                <c:ptCount val="14"/>
                <c:pt idx="0">
                  <c:v>11.115949316170571</c:v>
                </c:pt>
                <c:pt idx="1">
                  <c:v>12.549376508447324</c:v>
                </c:pt>
                <c:pt idx="2">
                  <c:v>-8.4138173773129381</c:v>
                </c:pt>
                <c:pt idx="3">
                  <c:v>0.17548270313758962</c:v>
                </c:pt>
                <c:pt idx="4">
                  <c:v>8.1180611423974369</c:v>
                </c:pt>
                <c:pt idx="5">
                  <c:v>2.220736122284805</c:v>
                </c:pt>
                <c:pt idx="6">
                  <c:v>-2.1447103781174519</c:v>
                </c:pt>
                <c:pt idx="7">
                  <c:v>11.115949316170571</c:v>
                </c:pt>
                <c:pt idx="8">
                  <c:v>-9.7155068382944307</c:v>
                </c:pt>
                <c:pt idx="9">
                  <c:v>-17.516492357200306</c:v>
                </c:pt>
                <c:pt idx="10">
                  <c:v>2.3850563153660573</c:v>
                </c:pt>
                <c:pt idx="11">
                  <c:v>-4.7155068382944307</c:v>
                </c:pt>
                <c:pt idx="12">
                  <c:v>-9.1899637972646673</c:v>
                </c:pt>
                <c:pt idx="13">
                  <c:v>4.0153861625100689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4C-774B-A69B-1B8123CC60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3010303"/>
        <c:axId val="1723100895"/>
      </c:scatterChart>
      <c:valAx>
        <c:axId val="17230103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Spent Sleeping in Mins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23100895"/>
        <c:crosses val="autoZero"/>
        <c:crossBetween val="midCat"/>
      </c:valAx>
      <c:valAx>
        <c:axId val="172310089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2301030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Miles Driven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Sheet1!$N$3:$N$16</c:f>
              <c:numCache>
                <c:formatCode>General</c:formatCode>
                <c:ptCount val="14"/>
                <c:pt idx="0">
                  <c:v>20</c:v>
                </c:pt>
                <c:pt idx="1">
                  <c:v>40</c:v>
                </c:pt>
                <c:pt idx="2">
                  <c:v>0</c:v>
                </c:pt>
                <c:pt idx="3">
                  <c:v>60</c:v>
                </c:pt>
                <c:pt idx="4">
                  <c:v>15</c:v>
                </c:pt>
                <c:pt idx="5">
                  <c:v>0</c:v>
                </c:pt>
                <c:pt idx="6">
                  <c:v>0</c:v>
                </c:pt>
                <c:pt idx="7">
                  <c:v>20</c:v>
                </c:pt>
                <c:pt idx="8">
                  <c:v>30</c:v>
                </c:pt>
                <c:pt idx="9">
                  <c:v>15</c:v>
                </c:pt>
                <c:pt idx="10">
                  <c:v>20</c:v>
                </c:pt>
                <c:pt idx="11">
                  <c:v>30</c:v>
                </c:pt>
                <c:pt idx="12">
                  <c:v>60</c:v>
                </c:pt>
                <c:pt idx="13">
                  <c:v>30</c:v>
                </c:pt>
              </c:numCache>
            </c:numRef>
          </c:xVal>
          <c:yVal>
            <c:numRef>
              <c:f>Sheet1!$C$319:$C$332</c:f>
              <c:numCache>
                <c:formatCode>General</c:formatCode>
                <c:ptCount val="14"/>
                <c:pt idx="0">
                  <c:v>11.115949316170571</c:v>
                </c:pt>
                <c:pt idx="1">
                  <c:v>12.549376508447324</c:v>
                </c:pt>
                <c:pt idx="2">
                  <c:v>-8.4138173773129381</c:v>
                </c:pt>
                <c:pt idx="3">
                  <c:v>0.17548270313758962</c:v>
                </c:pt>
                <c:pt idx="4">
                  <c:v>8.1180611423974369</c:v>
                </c:pt>
                <c:pt idx="5">
                  <c:v>2.220736122284805</c:v>
                </c:pt>
                <c:pt idx="6">
                  <c:v>-2.1447103781174519</c:v>
                </c:pt>
                <c:pt idx="7">
                  <c:v>11.115949316170571</c:v>
                </c:pt>
                <c:pt idx="8">
                  <c:v>-9.7155068382944307</c:v>
                </c:pt>
                <c:pt idx="9">
                  <c:v>-17.516492357200306</c:v>
                </c:pt>
                <c:pt idx="10">
                  <c:v>2.3850563153660573</c:v>
                </c:pt>
                <c:pt idx="11">
                  <c:v>-4.7155068382944307</c:v>
                </c:pt>
                <c:pt idx="12">
                  <c:v>-9.1899637972646673</c:v>
                </c:pt>
                <c:pt idx="13">
                  <c:v>4.0153861625100689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496-744D-AD81-226404FB6B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1802191"/>
        <c:axId val="1236695919"/>
      </c:scatterChart>
      <c:valAx>
        <c:axId val="17218021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Miles Driven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36695919"/>
        <c:crosses val="autoZero"/>
        <c:crossBetween val="midCat"/>
      </c:valAx>
      <c:valAx>
        <c:axId val="123669591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2180219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 Spent Sleeping in Mins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Total grams of sugar per day</c:v>
          </c:tx>
          <c:spPr>
            <a:ln w="19050">
              <a:noFill/>
            </a:ln>
          </c:spPr>
          <c:xVal>
            <c:numRef>
              <c:f>Sheet1!$M$3:$M$16</c:f>
              <c:numCache>
                <c:formatCode>General</c:formatCode>
                <c:ptCount val="14"/>
                <c:pt idx="0">
                  <c:v>480</c:v>
                </c:pt>
                <c:pt idx="1">
                  <c:v>300</c:v>
                </c:pt>
                <c:pt idx="2">
                  <c:v>480</c:v>
                </c:pt>
                <c:pt idx="3">
                  <c:v>480</c:v>
                </c:pt>
                <c:pt idx="4">
                  <c:v>420</c:v>
                </c:pt>
                <c:pt idx="5">
                  <c:v>420</c:v>
                </c:pt>
                <c:pt idx="6">
                  <c:v>360</c:v>
                </c:pt>
                <c:pt idx="7">
                  <c:v>480</c:v>
                </c:pt>
                <c:pt idx="8">
                  <c:v>300</c:v>
                </c:pt>
                <c:pt idx="9">
                  <c:v>480</c:v>
                </c:pt>
                <c:pt idx="10">
                  <c:v>360</c:v>
                </c:pt>
                <c:pt idx="11">
                  <c:v>300</c:v>
                </c:pt>
                <c:pt idx="12">
                  <c:v>420</c:v>
                </c:pt>
                <c:pt idx="13">
                  <c:v>420</c:v>
                </c:pt>
              </c:numCache>
            </c:numRef>
          </c:xVal>
          <c:yVal>
            <c:numRef>
              <c:f>Sheet1!$B$3:$B$16</c:f>
              <c:numCache>
                <c:formatCode>General</c:formatCode>
                <c:ptCount val="14"/>
                <c:pt idx="0">
                  <c:v>40</c:v>
                </c:pt>
                <c:pt idx="1">
                  <c:v>90</c:v>
                </c:pt>
                <c:pt idx="2">
                  <c:v>15</c:v>
                </c:pt>
                <c:pt idx="3">
                  <c:v>40</c:v>
                </c:pt>
                <c:pt idx="4">
                  <c:v>50</c:v>
                </c:pt>
                <c:pt idx="5">
                  <c:v>40</c:v>
                </c:pt>
                <c:pt idx="6">
                  <c:v>50</c:v>
                </c:pt>
                <c:pt idx="7">
                  <c:v>40</c:v>
                </c:pt>
                <c:pt idx="8">
                  <c:v>65</c:v>
                </c:pt>
                <c:pt idx="9">
                  <c:v>10</c:v>
                </c:pt>
                <c:pt idx="10">
                  <c:v>60</c:v>
                </c:pt>
                <c:pt idx="11">
                  <c:v>70</c:v>
                </c:pt>
                <c:pt idx="12">
                  <c:v>45</c:v>
                </c:pt>
                <c:pt idx="13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CB-E742-88FD-832281FC3BE5}"/>
            </c:ext>
          </c:extLst>
        </c:ser>
        <c:ser>
          <c:idx val="1"/>
          <c:order val="1"/>
          <c:tx>
            <c:v>Predicted Total grams of sugar per day</c:v>
          </c:tx>
          <c:spPr>
            <a:ln w="19050">
              <a:noFill/>
            </a:ln>
          </c:spPr>
          <c:xVal>
            <c:numRef>
              <c:f>Sheet1!$M$3:$M$16</c:f>
              <c:numCache>
                <c:formatCode>General</c:formatCode>
                <c:ptCount val="14"/>
                <c:pt idx="0">
                  <c:v>480</c:v>
                </c:pt>
                <c:pt idx="1">
                  <c:v>300</c:v>
                </c:pt>
                <c:pt idx="2">
                  <c:v>480</c:v>
                </c:pt>
                <c:pt idx="3">
                  <c:v>480</c:v>
                </c:pt>
                <c:pt idx="4">
                  <c:v>420</c:v>
                </c:pt>
                <c:pt idx="5">
                  <c:v>420</c:v>
                </c:pt>
                <c:pt idx="6">
                  <c:v>360</c:v>
                </c:pt>
                <c:pt idx="7">
                  <c:v>480</c:v>
                </c:pt>
                <c:pt idx="8">
                  <c:v>300</c:v>
                </c:pt>
                <c:pt idx="9">
                  <c:v>480</c:v>
                </c:pt>
                <c:pt idx="10">
                  <c:v>360</c:v>
                </c:pt>
                <c:pt idx="11">
                  <c:v>300</c:v>
                </c:pt>
                <c:pt idx="12">
                  <c:v>420</c:v>
                </c:pt>
                <c:pt idx="13">
                  <c:v>420</c:v>
                </c:pt>
              </c:numCache>
            </c:numRef>
          </c:xVal>
          <c:yVal>
            <c:numRef>
              <c:f>Sheet1!$B$319:$B$332</c:f>
              <c:numCache>
                <c:formatCode>General</c:formatCode>
                <c:ptCount val="14"/>
                <c:pt idx="0">
                  <c:v>28.884050683829429</c:v>
                </c:pt>
                <c:pt idx="1">
                  <c:v>77.450623491552676</c:v>
                </c:pt>
                <c:pt idx="2">
                  <c:v>23.413817377312938</c:v>
                </c:pt>
                <c:pt idx="3">
                  <c:v>39.82451729686241</c:v>
                </c:pt>
                <c:pt idx="4">
                  <c:v>41.881938857602563</c:v>
                </c:pt>
                <c:pt idx="5">
                  <c:v>37.779263877715195</c:v>
                </c:pt>
                <c:pt idx="6">
                  <c:v>52.144710378117452</c:v>
                </c:pt>
                <c:pt idx="7">
                  <c:v>28.884050683829429</c:v>
                </c:pt>
                <c:pt idx="8">
                  <c:v>74.715506838294431</c:v>
                </c:pt>
                <c:pt idx="9">
                  <c:v>27.516492357200306</c:v>
                </c:pt>
                <c:pt idx="10">
                  <c:v>57.614943684633943</c:v>
                </c:pt>
                <c:pt idx="11">
                  <c:v>74.715506838294431</c:v>
                </c:pt>
                <c:pt idx="12">
                  <c:v>54.189963797264667</c:v>
                </c:pt>
                <c:pt idx="13">
                  <c:v>45.984613837489931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2CB-E742-88FD-832281FC3B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3010303"/>
        <c:axId val="1723640047"/>
      </c:scatterChart>
      <c:valAx>
        <c:axId val="17230103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Spent Sleeping in Mins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23640047"/>
        <c:crosses val="autoZero"/>
        <c:crossBetween val="midCat"/>
      </c:valAx>
      <c:valAx>
        <c:axId val="172364004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grams of sugar per day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23010303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_xlchart.v1.21</cx:f>
      </cx:strDim>
      <cx:numDim type="val">
        <cx:f>_xlchart.v1.23</cx:f>
      </cx:numDim>
    </cx:data>
    <cx:data id="1">
      <cx:strDim type="cat">
        <cx:f>_xlchart.v1.21</cx:f>
      </cx:strDim>
      <cx:numDim type="val">
        <cx:f>_xlchart.v1.25</cx:f>
      </cx:numDim>
    </cx:data>
    <cx:data id="2">
      <cx:strDim type="cat">
        <cx:f>_xlchart.v1.21</cx:f>
      </cx:strDim>
      <cx:numDim type="val">
        <cx:f>_xlchart.v1.27</cx:f>
      </cx:numDim>
    </cx:data>
  </cx:chartData>
  <cx:chart>
    <cx:title pos="t" align="ctr" overlay="0">
      <cx:tx>
        <cx:txData>
          <cx:v>Pareto of Sugar Consumption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Pareto of Sugar Consumption</a:t>
          </a:r>
        </a:p>
      </cx:txPr>
    </cx:title>
    <cx:plotArea>
      <cx:plotAreaRegion>
        <cx:series layoutId="clusteredColumn" uniqueId="{D4AA6FAF-CF04-B248-8F71-973339AAE2EA}" formatIdx="0">
          <cx:tx>
            <cx:txData>
              <cx:f>_xlchart.v1.22</cx:f>
              <cx:v>Mean Weekly Sugar in Grams Consumed</cx:v>
            </cx:txData>
          </cx:tx>
          <cx:dataId val="0"/>
          <cx:layoutPr>
            <cx:aggregation/>
          </cx:layoutPr>
          <cx:axisId val="1"/>
        </cx:series>
        <cx:series layoutId="paretoLine" ownerIdx="0" uniqueId="{3C746546-784D-EB43-829F-D395789F43FA}" formatIdx="1">
          <cx:axisId val="2"/>
        </cx:series>
        <cx:series layoutId="clusteredColumn" hidden="1" uniqueId="{AE22B9EA-818A-9148-96A7-76354CA1EE91}" formatIdx="2">
          <cx:tx>
            <cx:txData>
              <cx:f>_xlchart.v1.24</cx:f>
              <cx:v>Contribution in %</cx:v>
            </cx:txData>
          </cx:tx>
          <cx:dataId val="1"/>
          <cx:layoutPr>
            <cx:aggregation/>
          </cx:layoutPr>
          <cx:axisId val="1"/>
        </cx:series>
        <cx:series layoutId="paretoLine" ownerIdx="2" uniqueId="{C1BAE5A2-D198-CD45-BBA3-4F512A8325CF}" formatIdx="3">
          <cx:axisId val="2"/>
        </cx:series>
        <cx:series layoutId="clusteredColumn" hidden="1" uniqueId="{C9D40FBA-E27E-DA4D-BE9D-5B86BE8A8B9B}" formatIdx="4">
          <cx:tx>
            <cx:txData>
              <cx:f>_xlchart.v1.26</cx:f>
              <cx:v>Cumulative %</cx:v>
            </cx:txData>
          </cx:tx>
          <cx:dataId val="2"/>
          <cx:layoutPr>
            <cx:aggregation/>
          </cx:layoutPr>
          <cx:axisId val="1"/>
        </cx:series>
        <cx:series layoutId="paretoLine" ownerIdx="4" uniqueId="{F8DE1B21-CB86-0143-9F98-DD21F88BBE4D}" formatIdx="5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3" Type="http://schemas.openxmlformats.org/officeDocument/2006/relationships/chart" Target="../charts/chart2.xml"/><Relationship Id="rId7" Type="http://schemas.openxmlformats.org/officeDocument/2006/relationships/chart" Target="../charts/chart6.xml"/><Relationship Id="rId12" Type="http://schemas.openxmlformats.org/officeDocument/2006/relationships/chart" Target="../charts/chart11.xml"/><Relationship Id="rId2" Type="http://schemas.openxmlformats.org/officeDocument/2006/relationships/chart" Target="../charts/chart1.xml"/><Relationship Id="rId1" Type="http://schemas.microsoft.com/office/2014/relationships/chartEx" Target="../charts/chartEx1.xml"/><Relationship Id="rId6" Type="http://schemas.openxmlformats.org/officeDocument/2006/relationships/chart" Target="../charts/chart5.xml"/><Relationship Id="rId11" Type="http://schemas.openxmlformats.org/officeDocument/2006/relationships/chart" Target="../charts/chart10.xml"/><Relationship Id="rId5" Type="http://schemas.openxmlformats.org/officeDocument/2006/relationships/chart" Target="../charts/chart4.xml"/><Relationship Id="rId10" Type="http://schemas.openxmlformats.org/officeDocument/2006/relationships/chart" Target="../charts/chart9.xml"/><Relationship Id="rId4" Type="http://schemas.openxmlformats.org/officeDocument/2006/relationships/chart" Target="../charts/chart3.xml"/><Relationship Id="rId9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431800</xdr:colOff>
      <xdr:row>34</xdr:row>
      <xdr:rowOff>31750</xdr:rowOff>
    </xdr:from>
    <xdr:to>
      <xdr:col>8</xdr:col>
      <xdr:colOff>482600</xdr:colOff>
      <xdr:row>47</xdr:row>
      <xdr:rowOff>120650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FE947DDB-B227-A742-B45B-794985AC812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633200" y="6953250"/>
              <a:ext cx="45339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323850</xdr:colOff>
      <xdr:row>229</xdr:row>
      <xdr:rowOff>190500</xdr:rowOff>
    </xdr:from>
    <xdr:to>
      <xdr:col>1</xdr:col>
      <xdr:colOff>1174750</xdr:colOff>
      <xdr:row>243</xdr:row>
      <xdr:rowOff>88900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2A9AC31-E199-EE4D-A47C-2EEA487949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527050</xdr:colOff>
      <xdr:row>244</xdr:row>
      <xdr:rowOff>63500</xdr:rowOff>
    </xdr:from>
    <xdr:to>
      <xdr:col>1</xdr:col>
      <xdr:colOff>1377950</xdr:colOff>
      <xdr:row>257</xdr:row>
      <xdr:rowOff>165100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1701716-B5B4-094A-9978-09490C1F44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279400</xdr:colOff>
      <xdr:row>22</xdr:row>
      <xdr:rowOff>63500</xdr:rowOff>
    </xdr:from>
    <xdr:to>
      <xdr:col>15</xdr:col>
      <xdr:colOff>279400</xdr:colOff>
      <xdr:row>32</xdr:row>
      <xdr:rowOff>101600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E5D9B5A2-E693-5842-8FDB-891F225056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279400</xdr:colOff>
      <xdr:row>24</xdr:row>
      <xdr:rowOff>76200</xdr:rowOff>
    </xdr:from>
    <xdr:to>
      <xdr:col>16</xdr:col>
      <xdr:colOff>279400</xdr:colOff>
      <xdr:row>34</xdr:row>
      <xdr:rowOff>88900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751B4A1E-3F8B-8B4F-B2AB-841522E6BE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279400</xdr:colOff>
      <xdr:row>26</xdr:row>
      <xdr:rowOff>76200</xdr:rowOff>
    </xdr:from>
    <xdr:to>
      <xdr:col>17</xdr:col>
      <xdr:colOff>279400</xdr:colOff>
      <xdr:row>36</xdr:row>
      <xdr:rowOff>88900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B804C7A2-D02D-FA45-A7F2-1E7A4364A7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279400</xdr:colOff>
      <xdr:row>28</xdr:row>
      <xdr:rowOff>76200</xdr:rowOff>
    </xdr:from>
    <xdr:to>
      <xdr:col>18</xdr:col>
      <xdr:colOff>279400</xdr:colOff>
      <xdr:row>38</xdr:row>
      <xdr:rowOff>101600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C15057F0-9D60-B046-B54A-0D515AA11F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279400</xdr:colOff>
      <xdr:row>15</xdr:row>
      <xdr:rowOff>63500</xdr:rowOff>
    </xdr:from>
    <xdr:to>
      <xdr:col>15</xdr:col>
      <xdr:colOff>279400</xdr:colOff>
      <xdr:row>25</xdr:row>
      <xdr:rowOff>101600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D121CC2E-F2D0-4647-A8DC-898FDC9883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279400</xdr:colOff>
      <xdr:row>17</xdr:row>
      <xdr:rowOff>76200</xdr:rowOff>
    </xdr:from>
    <xdr:to>
      <xdr:col>16</xdr:col>
      <xdr:colOff>279400</xdr:colOff>
      <xdr:row>27</xdr:row>
      <xdr:rowOff>101600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CE68568A-14CD-9D4A-B0A2-4DE9BA7E3A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279400</xdr:colOff>
      <xdr:row>19</xdr:row>
      <xdr:rowOff>76200</xdr:rowOff>
    </xdr:from>
    <xdr:to>
      <xdr:col>17</xdr:col>
      <xdr:colOff>279400</xdr:colOff>
      <xdr:row>29</xdr:row>
      <xdr:rowOff>114300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E32A4DF8-8178-724B-A746-21C8A3D63E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279400</xdr:colOff>
      <xdr:row>21</xdr:row>
      <xdr:rowOff>76200</xdr:rowOff>
    </xdr:from>
    <xdr:to>
      <xdr:col>18</xdr:col>
      <xdr:colOff>279400</xdr:colOff>
      <xdr:row>31</xdr:row>
      <xdr:rowOff>127000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8E668571-A548-3048-B927-9D6929430E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</xdr:col>
      <xdr:colOff>209101</xdr:colOff>
      <xdr:row>51</xdr:row>
      <xdr:rowOff>116481</xdr:rowOff>
    </xdr:from>
    <xdr:to>
      <xdr:col>6</xdr:col>
      <xdr:colOff>637566</xdr:colOff>
      <xdr:row>64</xdr:row>
      <xdr:rowOff>191398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91858991-D007-9548-9F05-E80BFB69EE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4FE7876-AC9F-9244-91E2-58C5760CB721}" name="Table1" displayName="Table1" ref="A1:N25" totalsRowShown="0">
  <autoFilter ref="A1:N25" xr:uid="{E1F8EB72-716C-2D4E-BAD4-31D29F89B0F7}"/>
  <tableColumns count="14">
    <tableColumn id="1" xr3:uid="{C1C389D0-70F1-9E4E-B8D3-825E4157D913}" name="Date"/>
    <tableColumn id="2" xr3:uid="{D63BF76E-B4BF-7B4A-AB4A-4C6D1EA7CEB3}" name="Y"/>
    <tableColumn id="3" xr3:uid="{EC031637-DB97-D040-B504-548DAF926F97}" name="X1"/>
    <tableColumn id="4" xr3:uid="{4180F828-D049-4D4F-99D7-F2E008134322}" name="X2"/>
    <tableColumn id="5" xr3:uid="{02195256-0A09-A64C-AF1F-1E858F9F5D4C}" name="X3"/>
    <tableColumn id="6" xr3:uid="{E3751DDC-1E08-2B41-B186-1CF78C6E5505}" name="X4"/>
    <tableColumn id="7" xr3:uid="{FB98710F-C45D-AD4D-94D9-9F3B6DAAF0C2}" name="X5"/>
    <tableColumn id="8" xr3:uid="{EC8BC87E-48CE-9D48-B019-46817A8B8DE4}" name="X6"/>
    <tableColumn id="9" xr3:uid="{FFB1C54B-3097-DC49-86EC-9AA7A6E3D68B}" name="X7"/>
    <tableColumn id="10" xr3:uid="{3A3A0325-2267-2642-819C-D082BEF30479}" name="X8"/>
    <tableColumn id="11" xr3:uid="{C19338A2-5C07-1D4A-88C8-20553D2DBFB9}" name="X9"/>
    <tableColumn id="12" xr3:uid="{3CBEFCFE-D975-954A-BA57-69745A0D8E29}" name="X10"/>
    <tableColumn id="13" xr3:uid="{E8A005EC-342A-764F-B10D-9D8143DB85BD}" name="X11"/>
    <tableColumn id="14" xr3:uid="{F24EC289-4F61-4F4A-8AF6-33509C58DD34}" name="X5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53441EB8-AE6A-E947-871C-4AD49CE98A1B}" name="Table5910" displayName="Table5910" ref="B28:E34" totalsRowCount="1">
  <autoFilter ref="B28:E33" xr:uid="{33E598B0-B48D-3C41-9389-2F7EFD293A75}"/>
  <tableColumns count="4">
    <tableColumn id="1" xr3:uid="{8C323C82-D037-1143-A716-D03BB7E258A0}" name="Sugar Category" totalsRowLabel="Total"/>
    <tableColumn id="2" xr3:uid="{09C98F01-4EAB-034B-A40D-DEF1324BD47B}" name="Mean Weekly Sugar in Grams Consumed" totalsRowFunction="custom" dataDxfId="12" totalsRowDxfId="11">
      <calculatedColumnFormula>AVERAGE(C4:C17)</calculatedColumnFormula>
      <totalsRowFormula>SUM(Table5910[Mean Weekly Sugar in Grams Consumed])</totalsRowFormula>
    </tableColumn>
    <tableColumn id="3" xr3:uid="{C75F280B-93BD-F74D-94EC-053C3539CF9B}" name="Contribution in %" totalsRowFunction="custom" dataDxfId="10" totalsRowDxfId="9">
      <calculatedColumnFormula>SUM(12.5/47.86)</calculatedColumnFormula>
      <totalsRowFormula>SUM(Table5910[Contribution in %])</totalsRowFormula>
    </tableColumn>
    <tableColumn id="4" xr3:uid="{91DEE9A8-BAE3-AA41-9BC9-283CE42C913C}" name="Cumulative %" totalsRowDxfId="8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47C9CA8-7C10-684D-B58F-2637B216845E}" name="Table5" displayName="Table5" ref="A52:C66" totalsRowShown="0" headerRowDxfId="7" dataDxfId="6" tableBorderDxfId="5">
  <autoFilter ref="A52:C66" xr:uid="{BB3B7FEE-7299-3A4B-B915-50F336450FEE}"/>
  <tableColumns count="3">
    <tableColumn id="1" xr3:uid="{915D84D0-54D8-7847-B122-C577324B5D9B}" name="Observations" dataDxfId="4"/>
    <tableColumn id="2" xr3:uid="{5A30610A-0888-5345-8BC5-FA4EE50E28D1}" name="Sleep Time X"/>
    <tableColumn id="3" xr3:uid="{DB922793-8B9C-254F-A8C1-D32C3804B1E5}" name="Total grams of sugar per day Y" dataDxfId="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65565E8-7315-A743-B4E7-8CD051B5D695}" name="Table2" displayName="Table2" ref="A261:E289" totalsRowShown="0" tableBorderDxfId="2">
  <autoFilter ref="A261:E289" xr:uid="{DE2C1AB1-797E-EB41-A8BC-EEEAE9FB40C3}"/>
  <tableColumns count="5">
    <tableColumn id="1" xr3:uid="{0D7FDC15-793C-6D4B-BC16-2B1FE8A3FEA3}" name="Baseline Data and Improved Data" dataDxfId="1"/>
    <tableColumn id="2" xr3:uid="{66CED249-F562-0540-8E56-EC299F792418}" name="X" dataDxfId="0"/>
    <tableColumn id="3" xr3:uid="{7C911808-C122-1E4F-A894-007D086847AD}" name="mR"/>
    <tableColumn id="4" xr3:uid="{50426082-CCE9-EB4E-8A80-6ACC5B721715}" name="mRbar"/>
    <tableColumn id="5" xr3:uid="{A8460F7B-C9A7-9B4F-9E1E-842D1B959DAE}" name="URL">
      <calculatedColumnFormula>SUM(3.27*19.67)</calculatedColumnFormula>
    </tableColumn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616CB-E0EA-DC4B-91A5-EE8973A33F3C}">
  <dimension ref="A1:F6"/>
  <sheetViews>
    <sheetView workbookViewId="0">
      <selection activeCell="A10" sqref="A10"/>
    </sheetView>
  </sheetViews>
  <sheetFormatPr baseColWidth="10" defaultRowHeight="16" x14ac:dyDescent="0.2"/>
  <sheetData>
    <row r="1" spans="1:6" x14ac:dyDescent="0.2">
      <c r="A1" s="23"/>
      <c r="B1" s="23" t="s">
        <v>105</v>
      </c>
      <c r="C1" s="23" t="s">
        <v>106</v>
      </c>
      <c r="D1" s="23" t="s">
        <v>107</v>
      </c>
      <c r="E1" s="23" t="s">
        <v>108</v>
      </c>
      <c r="F1" s="23" t="s">
        <v>109</v>
      </c>
    </row>
    <row r="2" spans="1:6" x14ac:dyDescent="0.2">
      <c r="A2" s="21" t="s">
        <v>105</v>
      </c>
      <c r="B2" s="21">
        <v>1</v>
      </c>
      <c r="C2" s="21"/>
      <c r="D2" s="21"/>
      <c r="E2" s="21"/>
      <c r="F2" s="21"/>
    </row>
    <row r="3" spans="1:6" x14ac:dyDescent="0.2">
      <c r="A3" s="21" t="s">
        <v>106</v>
      </c>
      <c r="B3" s="21">
        <v>0.44402870781501813</v>
      </c>
      <c r="C3" s="21">
        <v>1</v>
      </c>
      <c r="D3" s="21"/>
      <c r="E3" s="21"/>
      <c r="F3" s="21"/>
    </row>
    <row r="4" spans="1:6" x14ac:dyDescent="0.2">
      <c r="A4" s="21" t="s">
        <v>107</v>
      </c>
      <c r="B4" s="21">
        <v>-0.858571950823246</v>
      </c>
      <c r="C4" s="21">
        <v>-0.35337099691970159</v>
      </c>
      <c r="D4" s="21">
        <v>1</v>
      </c>
      <c r="E4" s="21"/>
      <c r="F4" s="21"/>
    </row>
    <row r="5" spans="1:6" x14ac:dyDescent="0.2">
      <c r="A5" s="21" t="s">
        <v>108</v>
      </c>
      <c r="B5" s="21">
        <v>0.34737932790069359</v>
      </c>
      <c r="C5" s="21">
        <v>0.3347825066613685</v>
      </c>
      <c r="D5" s="21">
        <v>-0.1072508311226818</v>
      </c>
      <c r="E5" s="21">
        <v>1</v>
      </c>
      <c r="F5" s="21"/>
    </row>
    <row r="6" spans="1:6" ht="17" thickBot="1" x14ac:dyDescent="0.25">
      <c r="A6" s="22" t="s">
        <v>109</v>
      </c>
      <c r="B6" s="22">
        <v>0.21226261537035307</v>
      </c>
      <c r="C6" s="22">
        <v>-0.3165709801067263</v>
      </c>
      <c r="D6" s="22">
        <v>-0.34096288328537028</v>
      </c>
      <c r="E6" s="22">
        <v>-2.5600608231660469E-2</v>
      </c>
      <c r="F6" s="22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C9F408-94DA-2F4E-93D6-DB1A3E1EE041}">
  <dimension ref="A1:N334"/>
  <sheetViews>
    <sheetView tabSelected="1" zoomScale="99" workbookViewId="0">
      <selection activeCell="E112" sqref="E112"/>
    </sheetView>
  </sheetViews>
  <sheetFormatPr baseColWidth="10" defaultRowHeight="16" x14ac:dyDescent="0.2"/>
  <cols>
    <col min="1" max="1" width="48.83203125" customWidth="1"/>
    <col min="2" max="2" width="34.33203125" customWidth="1"/>
    <col min="3" max="3" width="28.6640625" customWidth="1"/>
    <col min="4" max="4" width="18.33203125" customWidth="1"/>
    <col min="5" max="5" width="16.83203125" customWidth="1"/>
    <col min="6" max="6" width="19.1640625" customWidth="1"/>
    <col min="7" max="7" width="19" customWidth="1"/>
    <col min="8" max="8" width="20.6640625" customWidth="1"/>
    <col min="9" max="9" width="19" customWidth="1"/>
    <col min="10" max="10" width="19.5" customWidth="1"/>
    <col min="11" max="11" width="17.1640625" customWidth="1"/>
    <col min="12" max="12" width="16.1640625" customWidth="1"/>
    <col min="13" max="13" width="23.83203125" customWidth="1"/>
    <col min="15" max="15" width="9.83203125" customWidth="1"/>
  </cols>
  <sheetData>
    <row r="1" spans="1:14" x14ac:dyDescent="0.2">
      <c r="A1" t="s">
        <v>10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11</v>
      </c>
      <c r="L1" t="s">
        <v>26</v>
      </c>
      <c r="M1" t="s">
        <v>42</v>
      </c>
      <c r="N1" t="s">
        <v>171</v>
      </c>
    </row>
    <row r="2" spans="1:14" x14ac:dyDescent="0.2">
      <c r="A2" s="1" t="s">
        <v>41</v>
      </c>
      <c r="B2" t="s">
        <v>0</v>
      </c>
      <c r="C2" t="s">
        <v>13</v>
      </c>
      <c r="D2" t="s">
        <v>14</v>
      </c>
      <c r="E2" t="s">
        <v>15</v>
      </c>
      <c r="F2" t="s">
        <v>16</v>
      </c>
      <c r="G2" t="s">
        <v>17</v>
      </c>
      <c r="H2" t="s">
        <v>20</v>
      </c>
      <c r="I2" t="s">
        <v>18</v>
      </c>
      <c r="J2" t="s">
        <v>19</v>
      </c>
      <c r="K2" t="s">
        <v>21</v>
      </c>
      <c r="L2" t="s">
        <v>27</v>
      </c>
      <c r="M2" t="s">
        <v>43</v>
      </c>
      <c r="N2" t="s">
        <v>17</v>
      </c>
    </row>
    <row r="3" spans="1:14" x14ac:dyDescent="0.2">
      <c r="A3" t="s">
        <v>12</v>
      </c>
      <c r="B3" s="3">
        <v>40</v>
      </c>
      <c r="C3" s="6">
        <v>20</v>
      </c>
      <c r="D3" s="6">
        <v>10</v>
      </c>
      <c r="E3" s="6">
        <v>10</v>
      </c>
      <c r="F3" s="6">
        <v>0</v>
      </c>
      <c r="G3" s="6">
        <v>20</v>
      </c>
      <c r="H3" s="6">
        <v>60</v>
      </c>
      <c r="I3" t="s">
        <v>25</v>
      </c>
      <c r="J3" t="s">
        <v>24</v>
      </c>
      <c r="K3" s="7">
        <v>300</v>
      </c>
      <c r="L3" s="7">
        <v>0</v>
      </c>
      <c r="M3" s="7">
        <v>480</v>
      </c>
      <c r="N3" s="6">
        <v>20</v>
      </c>
    </row>
    <row r="4" spans="1:14" x14ac:dyDescent="0.2">
      <c r="A4" t="s">
        <v>23</v>
      </c>
      <c r="B4" s="3">
        <v>90</v>
      </c>
      <c r="C4" s="6">
        <v>20</v>
      </c>
      <c r="D4" s="6">
        <v>5</v>
      </c>
      <c r="E4" s="6">
        <v>5</v>
      </c>
      <c r="F4" s="6">
        <v>60</v>
      </c>
      <c r="G4" s="6">
        <v>40</v>
      </c>
      <c r="H4" s="6">
        <v>30</v>
      </c>
      <c r="I4" t="s">
        <v>22</v>
      </c>
      <c r="J4" t="s">
        <v>24</v>
      </c>
      <c r="K4" s="7">
        <v>400</v>
      </c>
      <c r="L4" s="7">
        <v>0</v>
      </c>
      <c r="M4" s="7">
        <v>300</v>
      </c>
      <c r="N4" s="6">
        <v>40</v>
      </c>
    </row>
    <row r="5" spans="1:14" x14ac:dyDescent="0.2">
      <c r="A5" t="s">
        <v>28</v>
      </c>
      <c r="B5" s="3">
        <v>15</v>
      </c>
      <c r="C5" s="6">
        <v>10</v>
      </c>
      <c r="D5" s="6">
        <v>0</v>
      </c>
      <c r="E5" s="6">
        <v>5</v>
      </c>
      <c r="F5" s="6">
        <v>0</v>
      </c>
      <c r="G5" s="6">
        <v>0</v>
      </c>
      <c r="H5" s="6">
        <v>20</v>
      </c>
      <c r="I5" t="s">
        <v>22</v>
      </c>
      <c r="J5" t="s">
        <v>24</v>
      </c>
      <c r="K5" s="7">
        <v>240</v>
      </c>
      <c r="L5" s="7">
        <v>0</v>
      </c>
      <c r="M5" s="7">
        <v>480</v>
      </c>
      <c r="N5" s="6">
        <v>0</v>
      </c>
    </row>
    <row r="6" spans="1:14" x14ac:dyDescent="0.2">
      <c r="A6" t="s">
        <v>29</v>
      </c>
      <c r="B6" s="3">
        <v>40</v>
      </c>
      <c r="C6" s="6">
        <v>10</v>
      </c>
      <c r="D6" s="6">
        <v>5</v>
      </c>
      <c r="E6" s="6">
        <v>15</v>
      </c>
      <c r="F6" s="6">
        <v>10</v>
      </c>
      <c r="G6" s="6">
        <v>60</v>
      </c>
      <c r="H6" s="6">
        <v>30</v>
      </c>
      <c r="I6" t="s">
        <v>22</v>
      </c>
      <c r="J6" t="s">
        <v>24</v>
      </c>
      <c r="K6" s="7">
        <v>240</v>
      </c>
      <c r="L6" s="7">
        <v>0</v>
      </c>
      <c r="M6" s="7">
        <v>480</v>
      </c>
      <c r="N6" s="6">
        <v>60</v>
      </c>
    </row>
    <row r="7" spans="1:14" x14ac:dyDescent="0.2">
      <c r="A7" t="s">
        <v>30</v>
      </c>
      <c r="B7" s="4">
        <v>50</v>
      </c>
      <c r="C7" s="6">
        <v>10</v>
      </c>
      <c r="D7" s="6">
        <v>10</v>
      </c>
      <c r="E7" s="6">
        <v>10</v>
      </c>
      <c r="F7" s="6">
        <v>10</v>
      </c>
      <c r="G7" s="6">
        <v>15</v>
      </c>
      <c r="H7" s="6">
        <v>120</v>
      </c>
      <c r="I7" t="s">
        <v>22</v>
      </c>
      <c r="J7" t="s">
        <v>24</v>
      </c>
      <c r="K7" s="7">
        <v>400</v>
      </c>
      <c r="L7" s="7">
        <v>10</v>
      </c>
      <c r="M7" s="7">
        <v>420</v>
      </c>
      <c r="N7" s="6">
        <v>15</v>
      </c>
    </row>
    <row r="8" spans="1:14" x14ac:dyDescent="0.2">
      <c r="A8" t="s">
        <v>31</v>
      </c>
      <c r="B8" s="3">
        <v>40</v>
      </c>
      <c r="C8" s="6">
        <v>0</v>
      </c>
      <c r="D8" s="6">
        <v>0</v>
      </c>
      <c r="E8" s="6">
        <v>0</v>
      </c>
      <c r="F8" s="6">
        <v>20</v>
      </c>
      <c r="G8" s="6">
        <v>0</v>
      </c>
      <c r="H8" s="6">
        <v>120</v>
      </c>
      <c r="I8" t="s">
        <v>25</v>
      </c>
      <c r="J8" t="s">
        <v>32</v>
      </c>
      <c r="K8" s="7">
        <v>0</v>
      </c>
      <c r="L8" s="7">
        <v>20</v>
      </c>
      <c r="M8" s="7">
        <v>420</v>
      </c>
      <c r="N8" s="6">
        <v>0</v>
      </c>
    </row>
    <row r="9" spans="1:14" x14ac:dyDescent="0.2">
      <c r="A9" t="s">
        <v>33</v>
      </c>
      <c r="B9" s="5">
        <v>50</v>
      </c>
      <c r="C9" s="6">
        <v>0</v>
      </c>
      <c r="D9" s="6">
        <v>0</v>
      </c>
      <c r="E9" s="6">
        <v>0</v>
      </c>
      <c r="F9" s="6">
        <v>30</v>
      </c>
      <c r="G9" s="6">
        <v>0</v>
      </c>
      <c r="H9" s="6">
        <v>180</v>
      </c>
      <c r="I9" t="s">
        <v>25</v>
      </c>
      <c r="J9" t="s">
        <v>32</v>
      </c>
      <c r="K9" s="7">
        <v>0</v>
      </c>
      <c r="L9" s="7">
        <v>20</v>
      </c>
      <c r="M9" s="7">
        <v>360</v>
      </c>
      <c r="N9" s="6">
        <v>0</v>
      </c>
    </row>
    <row r="10" spans="1:14" x14ac:dyDescent="0.2">
      <c r="A10" t="s">
        <v>34</v>
      </c>
      <c r="B10" s="5">
        <v>40</v>
      </c>
      <c r="C10" s="6">
        <v>20</v>
      </c>
      <c r="D10" s="6">
        <v>10</v>
      </c>
      <c r="E10" s="6">
        <v>10</v>
      </c>
      <c r="F10" s="6">
        <v>0</v>
      </c>
      <c r="G10" s="6">
        <v>20</v>
      </c>
      <c r="H10" s="6">
        <v>30</v>
      </c>
      <c r="I10" t="s">
        <v>25</v>
      </c>
      <c r="J10" t="s">
        <v>24</v>
      </c>
      <c r="K10" s="7">
        <v>300</v>
      </c>
      <c r="L10" s="7">
        <v>0</v>
      </c>
      <c r="M10" s="7">
        <v>480</v>
      </c>
      <c r="N10" s="6">
        <v>20</v>
      </c>
    </row>
    <row r="11" spans="1:14" x14ac:dyDescent="0.2">
      <c r="A11" t="s">
        <v>35</v>
      </c>
      <c r="B11" s="5">
        <v>65</v>
      </c>
      <c r="C11" s="6">
        <v>15</v>
      </c>
      <c r="D11" s="6">
        <v>0</v>
      </c>
      <c r="E11" s="6">
        <v>0</v>
      </c>
      <c r="F11" s="6">
        <v>40</v>
      </c>
      <c r="G11" s="6">
        <v>30</v>
      </c>
      <c r="H11" s="6">
        <v>40</v>
      </c>
      <c r="I11" t="s">
        <v>22</v>
      </c>
      <c r="J11" t="s">
        <v>24</v>
      </c>
      <c r="K11" s="7">
        <v>450</v>
      </c>
      <c r="L11" s="7">
        <v>0</v>
      </c>
      <c r="M11" s="7">
        <v>300</v>
      </c>
      <c r="N11" s="6">
        <v>30</v>
      </c>
    </row>
    <row r="12" spans="1:14" x14ac:dyDescent="0.2">
      <c r="A12" t="s">
        <v>36</v>
      </c>
      <c r="B12" s="5">
        <v>10</v>
      </c>
      <c r="C12" s="6">
        <v>10</v>
      </c>
      <c r="D12" s="6">
        <v>0</v>
      </c>
      <c r="E12" s="6">
        <v>0</v>
      </c>
      <c r="F12" s="6">
        <v>0</v>
      </c>
      <c r="G12" s="6">
        <v>15</v>
      </c>
      <c r="H12" s="6">
        <v>30</v>
      </c>
      <c r="I12" t="s">
        <v>22</v>
      </c>
      <c r="J12" t="s">
        <v>24</v>
      </c>
      <c r="K12" s="7">
        <v>240</v>
      </c>
      <c r="L12" s="7">
        <v>0</v>
      </c>
      <c r="M12" s="7">
        <v>480</v>
      </c>
      <c r="N12" s="6">
        <v>15</v>
      </c>
    </row>
    <row r="13" spans="1:14" x14ac:dyDescent="0.2">
      <c r="A13" t="s">
        <v>37</v>
      </c>
      <c r="B13" s="5">
        <v>60</v>
      </c>
      <c r="C13" s="6">
        <v>20</v>
      </c>
      <c r="D13" s="6">
        <v>10</v>
      </c>
      <c r="E13" s="6">
        <v>0</v>
      </c>
      <c r="F13" s="6">
        <v>30</v>
      </c>
      <c r="G13" s="6">
        <v>20</v>
      </c>
      <c r="H13" s="6">
        <v>60</v>
      </c>
      <c r="I13" t="s">
        <v>22</v>
      </c>
      <c r="J13" t="s">
        <v>24</v>
      </c>
      <c r="K13" s="7">
        <v>400</v>
      </c>
      <c r="L13" s="7">
        <v>0</v>
      </c>
      <c r="M13" s="7">
        <v>360</v>
      </c>
      <c r="N13" s="6">
        <v>20</v>
      </c>
    </row>
    <row r="14" spans="1:14" x14ac:dyDescent="0.2">
      <c r="A14" t="s">
        <v>38</v>
      </c>
      <c r="B14" s="5">
        <v>70</v>
      </c>
      <c r="C14" s="6">
        <v>20</v>
      </c>
      <c r="D14" s="6">
        <v>15</v>
      </c>
      <c r="E14" s="6">
        <v>0</v>
      </c>
      <c r="F14" s="6">
        <v>35</v>
      </c>
      <c r="G14" s="6">
        <v>30</v>
      </c>
      <c r="H14" s="6">
        <v>180</v>
      </c>
      <c r="I14" t="s">
        <v>25</v>
      </c>
      <c r="J14" t="s">
        <v>24</v>
      </c>
      <c r="K14" s="7">
        <v>400</v>
      </c>
      <c r="L14" s="7">
        <v>0</v>
      </c>
      <c r="M14" s="7">
        <v>300</v>
      </c>
      <c r="N14" s="6">
        <v>30</v>
      </c>
    </row>
    <row r="15" spans="1:14" x14ac:dyDescent="0.2">
      <c r="A15" t="s">
        <v>39</v>
      </c>
      <c r="B15" s="5">
        <v>45</v>
      </c>
      <c r="C15" s="6">
        <v>10</v>
      </c>
      <c r="D15" s="6">
        <v>10</v>
      </c>
      <c r="E15" s="6">
        <v>0</v>
      </c>
      <c r="F15" s="6">
        <v>25</v>
      </c>
      <c r="G15" s="6">
        <v>60</v>
      </c>
      <c r="H15" s="6">
        <v>180</v>
      </c>
      <c r="I15" t="s">
        <v>22</v>
      </c>
      <c r="J15" t="s">
        <v>32</v>
      </c>
      <c r="K15" s="7">
        <v>200</v>
      </c>
      <c r="L15" s="7">
        <v>15</v>
      </c>
      <c r="M15" s="7">
        <v>420</v>
      </c>
      <c r="N15" s="6">
        <v>60</v>
      </c>
    </row>
    <row r="16" spans="1:14" x14ac:dyDescent="0.2">
      <c r="A16" t="s">
        <v>40</v>
      </c>
      <c r="B16" s="5">
        <v>50</v>
      </c>
      <c r="C16" s="6">
        <v>10</v>
      </c>
      <c r="D16" s="6">
        <v>0</v>
      </c>
      <c r="E16" s="6">
        <v>0</v>
      </c>
      <c r="F16" s="6">
        <v>40</v>
      </c>
      <c r="G16" s="6">
        <v>30</v>
      </c>
      <c r="H16" s="6">
        <v>30</v>
      </c>
      <c r="I16" t="s">
        <v>22</v>
      </c>
      <c r="J16" t="s">
        <v>32</v>
      </c>
      <c r="K16" s="7">
        <v>200</v>
      </c>
      <c r="L16" s="7">
        <v>0</v>
      </c>
      <c r="M16" s="7">
        <v>420</v>
      </c>
      <c r="N16" s="6">
        <v>30</v>
      </c>
    </row>
    <row r="17" spans="1:13" x14ac:dyDescent="0.2">
      <c r="A17" s="2"/>
      <c r="C17">
        <f>AVERAGE(C3:C16)</f>
        <v>12.5</v>
      </c>
      <c r="D17">
        <f>AVERAGE(D3:D16)</f>
        <v>5.3571428571428568</v>
      </c>
      <c r="E17">
        <f>AVERAGE(E3:E16)</f>
        <v>3.9285714285714284</v>
      </c>
      <c r="M17">
        <f>_xlfn.STDEV.S(M3:M16)</f>
        <v>71.298783183981953</v>
      </c>
    </row>
    <row r="18" spans="1:13" x14ac:dyDescent="0.2">
      <c r="A18" t="s">
        <v>44</v>
      </c>
    </row>
    <row r="19" spans="1:13" x14ac:dyDescent="0.2">
      <c r="A19" t="s">
        <v>125</v>
      </c>
      <c r="B19" t="s">
        <v>50</v>
      </c>
    </row>
    <row r="20" spans="1:13" x14ac:dyDescent="0.2">
      <c r="A20" t="s">
        <v>51</v>
      </c>
      <c r="B20" s="6">
        <v>14</v>
      </c>
    </row>
    <row r="21" spans="1:13" x14ac:dyDescent="0.2">
      <c r="A21" t="s">
        <v>45</v>
      </c>
      <c r="B21" s="7">
        <v>14</v>
      </c>
    </row>
    <row r="22" spans="1:13" x14ac:dyDescent="0.2">
      <c r="A22" t="s">
        <v>46</v>
      </c>
      <c r="B22" s="7">
        <v>12</v>
      </c>
    </row>
    <row r="23" spans="1:13" x14ac:dyDescent="0.2">
      <c r="A23" t="s">
        <v>47</v>
      </c>
      <c r="B23" s="8" t="s">
        <v>59</v>
      </c>
    </row>
    <row r="24" spans="1:13" x14ac:dyDescent="0.2">
      <c r="A24" t="s">
        <v>48</v>
      </c>
      <c r="B24" s="12">
        <v>857142.85</v>
      </c>
    </row>
    <row r="25" spans="1:13" x14ac:dyDescent="0.2">
      <c r="A25" t="s">
        <v>49</v>
      </c>
      <c r="B25" s="7" t="s">
        <v>60</v>
      </c>
    </row>
    <row r="28" spans="1:13" x14ac:dyDescent="0.2">
      <c r="B28" t="s">
        <v>52</v>
      </c>
      <c r="C28" t="s">
        <v>57</v>
      </c>
      <c r="D28" t="s">
        <v>53</v>
      </c>
      <c r="E28" t="s">
        <v>126</v>
      </c>
      <c r="G28" t="s">
        <v>62</v>
      </c>
      <c r="H28" s="10"/>
      <c r="I28" s="10"/>
    </row>
    <row r="29" spans="1:13" x14ac:dyDescent="0.2">
      <c r="B29" t="s">
        <v>16</v>
      </c>
      <c r="C29">
        <v>21.43</v>
      </c>
      <c r="D29" s="10">
        <v>0.44779999999999998</v>
      </c>
      <c r="E29" s="10">
        <v>0.44779999999999998</v>
      </c>
      <c r="G29" t="s">
        <v>61</v>
      </c>
      <c r="H29" s="10" t="s">
        <v>63</v>
      </c>
      <c r="I29" s="10"/>
    </row>
    <row r="30" spans="1:13" x14ac:dyDescent="0.2">
      <c r="B30" t="s">
        <v>54</v>
      </c>
      <c r="C30">
        <v>12.5</v>
      </c>
      <c r="D30" s="10">
        <v>0.26119999999999999</v>
      </c>
      <c r="E30" s="10">
        <f>SUM(D29+Table5910[[#This Row],[Contribution in %]])</f>
        <v>0.70899999999999996</v>
      </c>
      <c r="G30" t="s">
        <v>64</v>
      </c>
      <c r="H30" s="10"/>
      <c r="I30" s="10"/>
    </row>
    <row r="31" spans="1:13" x14ac:dyDescent="0.2">
      <c r="B31" t="s">
        <v>55</v>
      </c>
      <c r="C31">
        <v>5.36</v>
      </c>
      <c r="D31" s="10">
        <v>0.112</v>
      </c>
      <c r="E31" s="10">
        <f>SUM(E30+Table5910[[#This Row],[Contribution in %]])</f>
        <v>0.82099999999999995</v>
      </c>
      <c r="G31" t="s">
        <v>65</v>
      </c>
      <c r="H31" s="10"/>
      <c r="I31" s="10"/>
    </row>
    <row r="32" spans="1:13" x14ac:dyDescent="0.2">
      <c r="B32" t="s">
        <v>56</v>
      </c>
      <c r="C32">
        <v>4.6399999999999997</v>
      </c>
      <c r="D32" s="10">
        <v>9.69E-2</v>
      </c>
      <c r="E32" s="10">
        <f>SUM(E31+Table5910[[#This Row],[Contribution in %]])</f>
        <v>0.91789999999999994</v>
      </c>
      <c r="G32">
        <f>SUM(((1.96*71)/68))^2</f>
        <v>4.1880418685121104</v>
      </c>
      <c r="H32" s="10"/>
      <c r="I32" s="10"/>
    </row>
    <row r="33" spans="1:9" x14ac:dyDescent="0.2">
      <c r="B33" t="s">
        <v>15</v>
      </c>
      <c r="C33">
        <v>3.93</v>
      </c>
      <c r="D33" s="10">
        <v>8.2100000000000006E-2</v>
      </c>
      <c r="E33" s="10">
        <f>SUM(E32+Table5910[[#This Row],[Contribution in %]])</f>
        <v>1</v>
      </c>
      <c r="G33" s="9"/>
      <c r="H33" s="10"/>
      <c r="I33" s="2"/>
    </row>
    <row r="34" spans="1:9" ht="17" thickBot="1" x14ac:dyDescent="0.25">
      <c r="B34" t="s">
        <v>58</v>
      </c>
      <c r="C34" s="9">
        <f>SUM(Table5910[Mean Weekly Sugar in Grams Consumed])</f>
        <v>47.86</v>
      </c>
      <c r="D34" s="10">
        <f>SUM(Table5910[Contribution in %])</f>
        <v>1</v>
      </c>
      <c r="E34" s="11"/>
    </row>
    <row r="35" spans="1:9" ht="17" thickBot="1" x14ac:dyDescent="0.25">
      <c r="A35" s="24"/>
      <c r="B35" s="24"/>
    </row>
    <row r="36" spans="1:9" x14ac:dyDescent="0.2">
      <c r="A36" s="24" t="s">
        <v>79</v>
      </c>
      <c r="B36" s="24"/>
      <c r="D36" s="10"/>
    </row>
    <row r="37" spans="1:9" x14ac:dyDescent="0.2">
      <c r="A37" s="21"/>
      <c r="B37" s="21"/>
      <c r="D37" s="10"/>
    </row>
    <row r="38" spans="1:9" x14ac:dyDescent="0.2">
      <c r="A38" s="21" t="s">
        <v>66</v>
      </c>
      <c r="B38" s="21">
        <v>47.5</v>
      </c>
      <c r="D38" s="10"/>
      <c r="F38" s="27"/>
    </row>
    <row r="39" spans="1:9" x14ac:dyDescent="0.2">
      <c r="A39" s="21" t="s">
        <v>67</v>
      </c>
      <c r="B39" s="21">
        <v>5.4910016300397242</v>
      </c>
      <c r="D39" s="10"/>
      <c r="F39" s="27"/>
    </row>
    <row r="40" spans="1:9" x14ac:dyDescent="0.2">
      <c r="A40" s="21" t="s">
        <v>68</v>
      </c>
      <c r="B40" s="21">
        <v>47.5</v>
      </c>
      <c r="D40" s="10"/>
      <c r="F40" s="27"/>
    </row>
    <row r="41" spans="1:9" x14ac:dyDescent="0.2">
      <c r="A41" s="21" t="s">
        <v>69</v>
      </c>
      <c r="B41" s="21">
        <v>40</v>
      </c>
      <c r="C41" s="9"/>
      <c r="F41" s="27"/>
    </row>
    <row r="42" spans="1:9" x14ac:dyDescent="0.2">
      <c r="A42" s="21" t="s">
        <v>70</v>
      </c>
      <c r="B42" s="21">
        <v>20.545446809825886</v>
      </c>
      <c r="F42" s="27"/>
    </row>
    <row r="43" spans="1:9" x14ac:dyDescent="0.2">
      <c r="A43" s="21" t="s">
        <v>71</v>
      </c>
      <c r="B43" s="21">
        <v>422.11538461538464</v>
      </c>
      <c r="F43" s="27"/>
    </row>
    <row r="44" spans="1:9" x14ac:dyDescent="0.2">
      <c r="A44" s="21" t="s">
        <v>72</v>
      </c>
      <c r="B44" s="21">
        <v>0.79031534516925195</v>
      </c>
      <c r="F44" s="28"/>
    </row>
    <row r="45" spans="1:9" x14ac:dyDescent="0.2">
      <c r="A45" s="21" t="s">
        <v>73</v>
      </c>
      <c r="B45" s="21">
        <v>6.9849039543163002E-2</v>
      </c>
      <c r="F45" s="28"/>
    </row>
    <row r="46" spans="1:9" x14ac:dyDescent="0.2">
      <c r="A46" s="21" t="s">
        <v>74</v>
      </c>
      <c r="B46" s="21">
        <v>80</v>
      </c>
      <c r="F46" s="28"/>
    </row>
    <row r="47" spans="1:9" x14ac:dyDescent="0.2">
      <c r="A47" s="21" t="s">
        <v>75</v>
      </c>
      <c r="B47" s="21">
        <v>10</v>
      </c>
      <c r="F47" s="28"/>
    </row>
    <row r="48" spans="1:9" x14ac:dyDescent="0.2">
      <c r="A48" s="21" t="s">
        <v>76</v>
      </c>
      <c r="B48" s="21">
        <v>90</v>
      </c>
      <c r="F48" s="28"/>
    </row>
    <row r="49" spans="1:6" x14ac:dyDescent="0.2">
      <c r="A49" s="21" t="s">
        <v>77</v>
      </c>
      <c r="B49" s="21">
        <v>665</v>
      </c>
      <c r="F49" s="28"/>
    </row>
    <row r="50" spans="1:6" ht="17" thickBot="1" x14ac:dyDescent="0.25">
      <c r="A50" s="22" t="s">
        <v>78</v>
      </c>
      <c r="B50" s="22">
        <v>14</v>
      </c>
      <c r="F50" s="28"/>
    </row>
    <row r="51" spans="1:6" ht="17" thickBot="1" x14ac:dyDescent="0.25">
      <c r="F51" s="28"/>
    </row>
    <row r="52" spans="1:6" x14ac:dyDescent="0.2">
      <c r="A52" s="34" t="s">
        <v>80</v>
      </c>
      <c r="B52" s="66" t="s">
        <v>104</v>
      </c>
      <c r="C52" s="64" t="s">
        <v>103</v>
      </c>
      <c r="F52" s="29"/>
    </row>
    <row r="53" spans="1:6" x14ac:dyDescent="0.2">
      <c r="A53" s="35">
        <v>1</v>
      </c>
      <c r="B53" s="67">
        <v>480</v>
      </c>
      <c r="C53" s="32">
        <v>40</v>
      </c>
    </row>
    <row r="54" spans="1:6" x14ac:dyDescent="0.2">
      <c r="A54" s="35">
        <v>2</v>
      </c>
      <c r="B54" s="68">
        <v>300</v>
      </c>
      <c r="C54" s="32">
        <v>90</v>
      </c>
    </row>
    <row r="55" spans="1:6" x14ac:dyDescent="0.2">
      <c r="A55" s="35">
        <v>3</v>
      </c>
      <c r="B55" s="67">
        <v>480</v>
      </c>
      <c r="C55" s="32">
        <v>15</v>
      </c>
    </row>
    <row r="56" spans="1:6" x14ac:dyDescent="0.2">
      <c r="A56" s="35">
        <v>4</v>
      </c>
      <c r="B56" s="68">
        <v>480</v>
      </c>
      <c r="C56" s="32">
        <v>40</v>
      </c>
    </row>
    <row r="57" spans="1:6" x14ac:dyDescent="0.2">
      <c r="A57" s="35">
        <v>5</v>
      </c>
      <c r="B57" s="67">
        <v>420</v>
      </c>
      <c r="C57" s="32">
        <v>50</v>
      </c>
    </row>
    <row r="58" spans="1:6" x14ac:dyDescent="0.2">
      <c r="A58" s="35">
        <v>6</v>
      </c>
      <c r="B58" s="68">
        <v>420</v>
      </c>
      <c r="C58" s="32">
        <v>40</v>
      </c>
    </row>
    <row r="59" spans="1:6" x14ac:dyDescent="0.2">
      <c r="A59" s="35">
        <v>7</v>
      </c>
      <c r="B59" s="67">
        <v>360</v>
      </c>
      <c r="C59" s="33">
        <v>50</v>
      </c>
    </row>
    <row r="60" spans="1:6" x14ac:dyDescent="0.2">
      <c r="A60" s="35">
        <v>8</v>
      </c>
      <c r="B60" s="68">
        <v>480</v>
      </c>
      <c r="C60" s="33">
        <v>40</v>
      </c>
    </row>
    <row r="61" spans="1:6" x14ac:dyDescent="0.2">
      <c r="A61" s="35">
        <v>9</v>
      </c>
      <c r="B61" s="67">
        <v>300</v>
      </c>
      <c r="C61" s="33">
        <v>65</v>
      </c>
    </row>
    <row r="62" spans="1:6" x14ac:dyDescent="0.2">
      <c r="A62" s="35">
        <v>10</v>
      </c>
      <c r="B62" s="68">
        <v>480</v>
      </c>
      <c r="C62" s="33">
        <v>10</v>
      </c>
    </row>
    <row r="63" spans="1:6" x14ac:dyDescent="0.2">
      <c r="A63" s="35">
        <v>11</v>
      </c>
      <c r="B63" s="67">
        <v>360</v>
      </c>
      <c r="C63" s="33">
        <v>60</v>
      </c>
    </row>
    <row r="64" spans="1:6" x14ac:dyDescent="0.2">
      <c r="A64" s="35">
        <v>12</v>
      </c>
      <c r="B64" s="68">
        <v>300</v>
      </c>
      <c r="C64" s="33">
        <v>70</v>
      </c>
    </row>
    <row r="65" spans="1:7" x14ac:dyDescent="0.2">
      <c r="A65" s="35">
        <v>13</v>
      </c>
      <c r="B65" s="67">
        <v>420</v>
      </c>
      <c r="C65" s="33">
        <v>45</v>
      </c>
    </row>
    <row r="66" spans="1:7" ht="17" thickBot="1" x14ac:dyDescent="0.25">
      <c r="A66" s="35">
        <v>14</v>
      </c>
      <c r="B66" s="69">
        <v>420</v>
      </c>
      <c r="C66" s="65">
        <v>50</v>
      </c>
    </row>
    <row r="67" spans="1:7" ht="17" thickBot="1" x14ac:dyDescent="0.25"/>
    <row r="68" spans="1:7" x14ac:dyDescent="0.2">
      <c r="A68" s="64" t="s">
        <v>103</v>
      </c>
    </row>
    <row r="69" spans="1:7" x14ac:dyDescent="0.2">
      <c r="A69" s="32">
        <v>40</v>
      </c>
      <c r="B69" t="s">
        <v>81</v>
      </c>
    </row>
    <row r="70" spans="1:7" ht="17" thickBot="1" x14ac:dyDescent="0.25">
      <c r="A70" s="32">
        <v>90</v>
      </c>
    </row>
    <row r="71" spans="1:7" x14ac:dyDescent="0.2">
      <c r="A71" s="32">
        <v>15</v>
      </c>
      <c r="B71" s="24" t="s">
        <v>82</v>
      </c>
      <c r="C71" s="24"/>
    </row>
    <row r="72" spans="1:7" x14ac:dyDescent="0.2">
      <c r="A72" s="32">
        <v>40</v>
      </c>
      <c r="B72" s="21" t="s">
        <v>83</v>
      </c>
      <c r="C72" s="21">
        <v>0.85857195082324589</v>
      </c>
    </row>
    <row r="73" spans="1:7" x14ac:dyDescent="0.2">
      <c r="A73" s="32">
        <v>50</v>
      </c>
      <c r="B73" s="21" t="s">
        <v>84</v>
      </c>
      <c r="C73" s="21">
        <v>0.73714579474043418</v>
      </c>
    </row>
    <row r="74" spans="1:7" x14ac:dyDescent="0.2">
      <c r="A74" s="32">
        <v>40</v>
      </c>
      <c r="B74" s="21" t="s">
        <v>85</v>
      </c>
      <c r="C74" s="21">
        <v>0.71524127763547041</v>
      </c>
    </row>
    <row r="75" spans="1:7" x14ac:dyDescent="0.2">
      <c r="A75" s="33">
        <v>50</v>
      </c>
      <c r="B75" s="21" t="s">
        <v>67</v>
      </c>
      <c r="C75" s="21">
        <v>10.963623379772262</v>
      </c>
    </row>
    <row r="76" spans="1:7" ht="17" thickBot="1" x14ac:dyDescent="0.25">
      <c r="A76" s="33">
        <v>40</v>
      </c>
      <c r="B76" s="22" t="s">
        <v>80</v>
      </c>
      <c r="C76" s="22">
        <v>14</v>
      </c>
    </row>
    <row r="77" spans="1:7" x14ac:dyDescent="0.2">
      <c r="A77" s="33">
        <v>65</v>
      </c>
    </row>
    <row r="78" spans="1:7" ht="17" thickBot="1" x14ac:dyDescent="0.25">
      <c r="A78" s="33">
        <v>10</v>
      </c>
      <c r="B78" t="s">
        <v>86</v>
      </c>
    </row>
    <row r="79" spans="1:7" x14ac:dyDescent="0.2">
      <c r="A79" s="33">
        <v>60</v>
      </c>
      <c r="B79" s="23"/>
      <c r="C79" s="23" t="s">
        <v>90</v>
      </c>
      <c r="D79" s="23" t="s">
        <v>91</v>
      </c>
      <c r="E79" s="23" t="s">
        <v>92</v>
      </c>
      <c r="F79" s="23" t="s">
        <v>93</v>
      </c>
      <c r="G79" s="23" t="s">
        <v>94</v>
      </c>
    </row>
    <row r="80" spans="1:7" x14ac:dyDescent="0.2">
      <c r="A80" s="33">
        <v>70</v>
      </c>
      <c r="B80" s="21" t="s">
        <v>87</v>
      </c>
      <c r="C80" s="21">
        <v>1</v>
      </c>
      <c r="D80" s="21">
        <v>4045.0875486381328</v>
      </c>
      <c r="E80" s="21">
        <v>4045.0875486381328</v>
      </c>
      <c r="F80" s="21">
        <v>33.652684111141099</v>
      </c>
      <c r="G80" s="21">
        <v>8.4588511335142113E-5</v>
      </c>
    </row>
    <row r="81" spans="1:10" x14ac:dyDescent="0.2">
      <c r="A81" s="33">
        <v>45</v>
      </c>
      <c r="B81" s="21" t="s">
        <v>88</v>
      </c>
      <c r="C81" s="21">
        <v>12</v>
      </c>
      <c r="D81" s="21">
        <v>1442.4124513618672</v>
      </c>
      <c r="E81" s="21">
        <v>120.20103761348894</v>
      </c>
      <c r="F81" s="21"/>
      <c r="G81" s="21"/>
    </row>
    <row r="82" spans="1:10" ht="17" thickBot="1" x14ac:dyDescent="0.25">
      <c r="A82" s="65">
        <v>50</v>
      </c>
      <c r="B82" s="22" t="s">
        <v>58</v>
      </c>
      <c r="C82" s="22">
        <v>13</v>
      </c>
      <c r="D82" s="22">
        <v>5487.5</v>
      </c>
      <c r="E82" s="22"/>
      <c r="F82" s="22"/>
      <c r="G82" s="22"/>
    </row>
    <row r="83" spans="1:10" ht="17" thickBot="1" x14ac:dyDescent="0.25"/>
    <row r="84" spans="1:10" x14ac:dyDescent="0.2">
      <c r="B84" s="23"/>
      <c r="C84" s="23" t="s">
        <v>95</v>
      </c>
      <c r="D84" s="23" t="s">
        <v>67</v>
      </c>
      <c r="E84" s="23" t="s">
        <v>96</v>
      </c>
      <c r="F84" s="23" t="s">
        <v>97</v>
      </c>
      <c r="G84" s="23" t="s">
        <v>98</v>
      </c>
      <c r="H84" s="23" t="s">
        <v>99</v>
      </c>
      <c r="I84" s="23" t="s">
        <v>100</v>
      </c>
      <c r="J84" s="23" t="s">
        <v>101</v>
      </c>
    </row>
    <row r="85" spans="1:10" x14ac:dyDescent="0.2">
      <c r="B85" s="21" t="s">
        <v>89</v>
      </c>
      <c r="C85" s="21">
        <v>148.22957198443581</v>
      </c>
      <c r="D85" s="21">
        <v>17.609389953764659</v>
      </c>
      <c r="E85" s="21">
        <v>8.4176437896842788</v>
      </c>
      <c r="F85" s="21">
        <v>2.2247535375405796E-6</v>
      </c>
      <c r="G85" s="21">
        <v>109.86200723056017</v>
      </c>
      <c r="H85" s="21">
        <v>186.59713673831146</v>
      </c>
      <c r="I85" s="21">
        <v>109.86200723056017</v>
      </c>
      <c r="J85" s="21">
        <v>186.59713673831146</v>
      </c>
    </row>
    <row r="86" spans="1:10" ht="17" thickBot="1" x14ac:dyDescent="0.25">
      <c r="B86" s="22" t="s">
        <v>104</v>
      </c>
      <c r="C86" s="22">
        <v>-0.24740596627756162</v>
      </c>
      <c r="D86" s="22">
        <v>4.2648161500920635E-2</v>
      </c>
      <c r="E86" s="22">
        <v>-5.8010933548031351</v>
      </c>
      <c r="F86" s="22">
        <v>8.4588511335142275E-5</v>
      </c>
      <c r="G86" s="22">
        <v>-0.34032832771748744</v>
      </c>
      <c r="H86" s="22">
        <v>-0.15448360483763579</v>
      </c>
      <c r="I86" s="22">
        <v>-0.34032832771748744</v>
      </c>
      <c r="J86" s="22">
        <v>-0.15448360483763579</v>
      </c>
    </row>
    <row r="87" spans="1:10" x14ac:dyDescent="0.2">
      <c r="A87" s="47"/>
      <c r="B87" s="13" t="s">
        <v>1</v>
      </c>
      <c r="C87" s="13" t="s">
        <v>11</v>
      </c>
      <c r="D87" s="13" t="s">
        <v>42</v>
      </c>
      <c r="E87" s="13" t="s">
        <v>6</v>
      </c>
      <c r="F87" s="13" t="s">
        <v>7</v>
      </c>
    </row>
    <row r="88" spans="1:10" x14ac:dyDescent="0.2">
      <c r="A88" s="41" t="s">
        <v>80</v>
      </c>
      <c r="B88" s="14" t="s">
        <v>0</v>
      </c>
      <c r="C88" s="14" t="s">
        <v>21</v>
      </c>
      <c r="D88" s="14" t="s">
        <v>43</v>
      </c>
      <c r="E88" s="14" t="s">
        <v>17</v>
      </c>
      <c r="F88" s="14" t="s">
        <v>20</v>
      </c>
    </row>
    <row r="89" spans="1:10" x14ac:dyDescent="0.2">
      <c r="A89" s="44">
        <v>1</v>
      </c>
      <c r="B89" s="51">
        <v>40</v>
      </c>
      <c r="C89" s="46">
        <v>300</v>
      </c>
      <c r="D89" s="46">
        <v>480</v>
      </c>
      <c r="E89" s="51">
        <v>20</v>
      </c>
      <c r="F89" s="51">
        <v>60</v>
      </c>
    </row>
    <row r="90" spans="1:10" x14ac:dyDescent="0.2">
      <c r="A90" s="44">
        <v>2</v>
      </c>
      <c r="B90" s="51">
        <v>90</v>
      </c>
      <c r="C90" s="46">
        <v>400</v>
      </c>
      <c r="D90" s="46">
        <v>300</v>
      </c>
      <c r="E90" s="51">
        <v>40</v>
      </c>
      <c r="F90" s="51">
        <v>30</v>
      </c>
    </row>
    <row r="91" spans="1:10" x14ac:dyDescent="0.2">
      <c r="A91" s="44">
        <v>3</v>
      </c>
      <c r="B91" s="51">
        <v>15</v>
      </c>
      <c r="C91" s="46">
        <v>240</v>
      </c>
      <c r="D91" s="46">
        <v>480</v>
      </c>
      <c r="E91" s="51">
        <v>0</v>
      </c>
      <c r="F91" s="51">
        <v>20</v>
      </c>
    </row>
    <row r="92" spans="1:10" x14ac:dyDescent="0.2">
      <c r="A92" s="44">
        <v>4</v>
      </c>
      <c r="B92" s="51">
        <v>40</v>
      </c>
      <c r="C92" s="46">
        <v>240</v>
      </c>
      <c r="D92" s="46">
        <v>480</v>
      </c>
      <c r="E92" s="51">
        <v>60</v>
      </c>
      <c r="F92" s="51">
        <v>30</v>
      </c>
    </row>
    <row r="93" spans="1:10" x14ac:dyDescent="0.2">
      <c r="A93" s="44">
        <v>5</v>
      </c>
      <c r="B93" s="51">
        <v>50</v>
      </c>
      <c r="C93" s="46">
        <v>400</v>
      </c>
      <c r="D93" s="46">
        <v>420</v>
      </c>
      <c r="E93" s="51">
        <v>15</v>
      </c>
      <c r="F93" s="51">
        <v>120</v>
      </c>
    </row>
    <row r="94" spans="1:10" x14ac:dyDescent="0.2">
      <c r="A94" s="44">
        <v>6</v>
      </c>
      <c r="B94" s="51">
        <v>40</v>
      </c>
      <c r="C94" s="46">
        <v>0</v>
      </c>
      <c r="D94" s="46">
        <v>420</v>
      </c>
      <c r="E94" s="51">
        <v>0</v>
      </c>
      <c r="F94" s="51">
        <v>120</v>
      </c>
    </row>
    <row r="95" spans="1:10" x14ac:dyDescent="0.2">
      <c r="A95" s="44">
        <v>7</v>
      </c>
      <c r="B95" s="46">
        <v>50</v>
      </c>
      <c r="C95" s="46">
        <v>0</v>
      </c>
      <c r="D95" s="46">
        <v>360</v>
      </c>
      <c r="E95" s="51">
        <v>0</v>
      </c>
      <c r="F95" s="51">
        <v>180</v>
      </c>
    </row>
    <row r="96" spans="1:10" x14ac:dyDescent="0.2">
      <c r="A96" s="44">
        <v>8</v>
      </c>
      <c r="B96" s="46">
        <v>40</v>
      </c>
      <c r="C96" s="46">
        <v>300</v>
      </c>
      <c r="D96" s="46">
        <v>480</v>
      </c>
      <c r="E96" s="51">
        <v>20</v>
      </c>
      <c r="F96" s="51">
        <v>30</v>
      </c>
    </row>
    <row r="97" spans="1:6" x14ac:dyDescent="0.2">
      <c r="A97" s="44">
        <v>9</v>
      </c>
      <c r="B97" s="46">
        <v>65</v>
      </c>
      <c r="C97" s="46">
        <v>450</v>
      </c>
      <c r="D97" s="46">
        <v>300</v>
      </c>
      <c r="E97" s="51">
        <v>30</v>
      </c>
      <c r="F97" s="51">
        <v>40</v>
      </c>
    </row>
    <row r="98" spans="1:6" x14ac:dyDescent="0.2">
      <c r="A98" s="44">
        <v>10</v>
      </c>
      <c r="B98" s="46">
        <v>10</v>
      </c>
      <c r="C98" s="46">
        <v>240</v>
      </c>
      <c r="D98" s="46">
        <v>480</v>
      </c>
      <c r="E98" s="51">
        <v>15</v>
      </c>
      <c r="F98" s="51">
        <v>30</v>
      </c>
    </row>
    <row r="99" spans="1:6" x14ac:dyDescent="0.2">
      <c r="A99" s="44">
        <v>11</v>
      </c>
      <c r="B99" s="46">
        <v>60</v>
      </c>
      <c r="C99" s="46">
        <v>400</v>
      </c>
      <c r="D99" s="46">
        <v>360</v>
      </c>
      <c r="E99" s="51">
        <v>20</v>
      </c>
      <c r="F99" s="51">
        <v>60</v>
      </c>
    </row>
    <row r="100" spans="1:6" x14ac:dyDescent="0.2">
      <c r="A100" s="44">
        <v>12</v>
      </c>
      <c r="B100" s="46">
        <v>70</v>
      </c>
      <c r="C100" s="46">
        <v>400</v>
      </c>
      <c r="D100" s="46">
        <v>300</v>
      </c>
      <c r="E100" s="51">
        <v>30</v>
      </c>
      <c r="F100" s="51">
        <v>180</v>
      </c>
    </row>
    <row r="101" spans="1:6" x14ac:dyDescent="0.2">
      <c r="A101" s="44">
        <v>13</v>
      </c>
      <c r="B101" s="46">
        <v>45</v>
      </c>
      <c r="C101" s="46">
        <v>200</v>
      </c>
      <c r="D101" s="46">
        <v>420</v>
      </c>
      <c r="E101" s="51">
        <v>60</v>
      </c>
      <c r="F101" s="51">
        <v>180</v>
      </c>
    </row>
    <row r="102" spans="1:6" ht="17" thickBot="1" x14ac:dyDescent="0.25">
      <c r="A102" s="45">
        <v>14</v>
      </c>
      <c r="B102" s="48">
        <v>50</v>
      </c>
      <c r="C102" s="48">
        <v>200</v>
      </c>
      <c r="D102" s="48">
        <v>420</v>
      </c>
      <c r="E102" s="52">
        <v>30</v>
      </c>
      <c r="F102" s="52">
        <v>30</v>
      </c>
    </row>
    <row r="103" spans="1:6" x14ac:dyDescent="0.2">
      <c r="A103" s="38"/>
      <c r="B103" s="38"/>
      <c r="C103" s="38"/>
      <c r="E103">
        <f>AVERAGE(E89:E102)</f>
        <v>24.285714285714285</v>
      </c>
    </row>
    <row r="104" spans="1:6" x14ac:dyDescent="0.2">
      <c r="A104" s="42"/>
      <c r="B104" t="s">
        <v>81</v>
      </c>
    </row>
    <row r="105" spans="1:6" ht="17" thickBot="1" x14ac:dyDescent="0.25">
      <c r="A105" s="43"/>
    </row>
    <row r="106" spans="1:6" x14ac:dyDescent="0.2">
      <c r="A106" s="43"/>
      <c r="B106" s="24" t="s">
        <v>82</v>
      </c>
      <c r="C106" s="24"/>
    </row>
    <row r="107" spans="1:6" x14ac:dyDescent="0.2">
      <c r="A107" s="43"/>
      <c r="B107" s="21" t="s">
        <v>83</v>
      </c>
      <c r="C107" s="21">
        <v>0.89982750904174735</v>
      </c>
    </row>
    <row r="108" spans="1:6" x14ac:dyDescent="0.2">
      <c r="A108" s="43"/>
      <c r="B108" s="21" t="s">
        <v>84</v>
      </c>
      <c r="C108" s="21">
        <v>0.80968954602827592</v>
      </c>
    </row>
    <row r="109" spans="1:6" x14ac:dyDescent="0.2">
      <c r="A109" s="43"/>
      <c r="B109" s="21" t="s">
        <v>85</v>
      </c>
      <c r="C109" s="21">
        <v>0.72510712204084293</v>
      </c>
    </row>
    <row r="110" spans="1:6" x14ac:dyDescent="0.2">
      <c r="A110" s="43"/>
      <c r="B110" s="21" t="s">
        <v>67</v>
      </c>
      <c r="C110" s="21">
        <v>10.772024550090828</v>
      </c>
    </row>
    <row r="111" spans="1:6" ht="17" thickBot="1" x14ac:dyDescent="0.25">
      <c r="A111" s="43"/>
      <c r="B111" s="22" t="s">
        <v>80</v>
      </c>
      <c r="C111" s="22">
        <v>14</v>
      </c>
    </row>
    <row r="112" spans="1:6" x14ac:dyDescent="0.2">
      <c r="A112" s="43"/>
    </row>
    <row r="113" spans="1:10" ht="17" thickBot="1" x14ac:dyDescent="0.25">
      <c r="A113" s="43"/>
      <c r="B113" t="s">
        <v>86</v>
      </c>
    </row>
    <row r="114" spans="1:10" x14ac:dyDescent="0.2">
      <c r="A114" s="43"/>
      <c r="B114" s="23"/>
      <c r="C114" s="23" t="s">
        <v>90</v>
      </c>
      <c r="D114" s="23" t="s">
        <v>91</v>
      </c>
      <c r="E114" s="23" t="s">
        <v>92</v>
      </c>
      <c r="F114" s="23" t="s">
        <v>93</v>
      </c>
      <c r="G114" s="23" t="s">
        <v>94</v>
      </c>
    </row>
    <row r="115" spans="1:10" x14ac:dyDescent="0.2">
      <c r="A115" s="43"/>
      <c r="B115" s="21" t="s">
        <v>87</v>
      </c>
      <c r="C115" s="21">
        <v>4</v>
      </c>
      <c r="D115" s="21">
        <v>4443.1713838301639</v>
      </c>
      <c r="E115" s="21">
        <v>1110.792845957541</v>
      </c>
      <c r="F115" s="21">
        <v>9.5727872039772475</v>
      </c>
      <c r="G115" s="21">
        <v>2.6572779431117146E-3</v>
      </c>
    </row>
    <row r="116" spans="1:10" x14ac:dyDescent="0.2">
      <c r="A116" s="43"/>
      <c r="B116" s="21" t="s">
        <v>88</v>
      </c>
      <c r="C116" s="21">
        <v>9</v>
      </c>
      <c r="D116" s="21">
        <v>1044.3286161698356</v>
      </c>
      <c r="E116" s="21">
        <v>116.03651290775952</v>
      </c>
      <c r="F116" s="21"/>
      <c r="G116" s="21"/>
    </row>
    <row r="117" spans="1:10" ht="17" thickBot="1" x14ac:dyDescent="0.25">
      <c r="A117" s="43"/>
      <c r="B117" s="22" t="s">
        <v>58</v>
      </c>
      <c r="C117" s="22">
        <v>13</v>
      </c>
      <c r="D117" s="22">
        <v>5487.5</v>
      </c>
      <c r="E117" s="22"/>
      <c r="F117" s="22"/>
      <c r="G117" s="22"/>
    </row>
    <row r="118" spans="1:10" ht="17" thickBot="1" x14ac:dyDescent="0.25">
      <c r="A118" s="43"/>
    </row>
    <row r="119" spans="1:10" x14ac:dyDescent="0.2">
      <c r="A119" s="29"/>
      <c r="B119" s="23"/>
      <c r="C119" s="23" t="s">
        <v>95</v>
      </c>
      <c r="D119" s="23" t="s">
        <v>67</v>
      </c>
      <c r="E119" s="23" t="s">
        <v>96</v>
      </c>
      <c r="F119" s="23" t="s">
        <v>97</v>
      </c>
      <c r="G119" s="23" t="s">
        <v>98</v>
      </c>
      <c r="H119" s="23" t="s">
        <v>99</v>
      </c>
      <c r="I119" s="23" t="s">
        <v>100</v>
      </c>
      <c r="J119" s="23" t="s">
        <v>101</v>
      </c>
    </row>
    <row r="120" spans="1:10" x14ac:dyDescent="0.2">
      <c r="A120" s="40"/>
      <c r="B120" s="21" t="s">
        <v>89</v>
      </c>
      <c r="C120" s="21">
        <v>137.5709517425357</v>
      </c>
      <c r="D120" s="21">
        <v>28.529408862107342</v>
      </c>
      <c r="E120" s="21">
        <v>4.8220750877617009</v>
      </c>
      <c r="F120" s="21">
        <v>9.4424886835165975E-4</v>
      </c>
      <c r="G120" s="21">
        <v>73.032945134720975</v>
      </c>
      <c r="H120" s="21">
        <v>202.10895835035041</v>
      </c>
      <c r="I120" s="21">
        <v>73.032945134720975</v>
      </c>
      <c r="J120" s="21">
        <v>202.10895835035041</v>
      </c>
    </row>
    <row r="121" spans="1:10" x14ac:dyDescent="0.2">
      <c r="B121" s="21" t="s">
        <v>21</v>
      </c>
      <c r="C121" s="21">
        <v>8.2459416216068334E-3</v>
      </c>
      <c r="D121" s="21">
        <v>2.7568331249825492E-2</v>
      </c>
      <c r="E121" s="21">
        <v>0.299109204212679</v>
      </c>
      <c r="F121" s="21">
        <v>0.77164856734314047</v>
      </c>
      <c r="G121" s="21">
        <v>-5.4117956381579499E-2</v>
      </c>
      <c r="H121" s="21">
        <v>7.0609839624793169E-2</v>
      </c>
      <c r="I121" s="21">
        <v>-5.4117956381579499E-2</v>
      </c>
      <c r="J121" s="21">
        <v>7.0609839624793169E-2</v>
      </c>
    </row>
    <row r="122" spans="1:10" x14ac:dyDescent="0.2">
      <c r="B122" s="21" t="s">
        <v>43</v>
      </c>
      <c r="C122" s="21">
        <v>-0.23880190321835182</v>
      </c>
      <c r="D122" s="21">
        <v>5.2206594576302237E-2</v>
      </c>
      <c r="E122" s="21">
        <v>-4.5741712355769986</v>
      </c>
      <c r="F122" s="21">
        <v>1.3389023314203604E-3</v>
      </c>
      <c r="G122" s="21">
        <v>-0.35690142508443584</v>
      </c>
      <c r="H122" s="21">
        <v>-0.12070238135226778</v>
      </c>
      <c r="I122" s="21">
        <v>-0.35690142508443584</v>
      </c>
      <c r="J122" s="21">
        <v>-0.12070238135226778</v>
      </c>
    </row>
    <row r="123" spans="1:10" x14ac:dyDescent="0.2">
      <c r="B123" s="21" t="s">
        <v>17</v>
      </c>
      <c r="C123" s="21">
        <v>0.25237634835278788</v>
      </c>
      <c r="D123" s="21">
        <v>0.16447698405304756</v>
      </c>
      <c r="E123" s="21">
        <v>1.5344174129031378</v>
      </c>
      <c r="F123" s="21">
        <v>0.15929688994155433</v>
      </c>
      <c r="G123" s="21">
        <v>-0.11969643923825984</v>
      </c>
      <c r="H123" s="21">
        <v>0.62444913594383555</v>
      </c>
      <c r="I123" s="21">
        <v>-0.11969643923825984</v>
      </c>
      <c r="J123" s="21">
        <v>0.62444913594383555</v>
      </c>
    </row>
    <row r="124" spans="1:10" ht="17" thickBot="1" x14ac:dyDescent="0.25">
      <c r="B124" s="22" t="s">
        <v>20</v>
      </c>
      <c r="C124" s="22">
        <v>-1.5060931895765526E-2</v>
      </c>
      <c r="D124" s="22">
        <v>5.8446728594398201E-2</v>
      </c>
      <c r="E124" s="22">
        <v>-0.25768648233990349</v>
      </c>
      <c r="F124" s="22">
        <v>0.80244416981106159</v>
      </c>
      <c r="G124" s="22">
        <v>-0.14727661762770608</v>
      </c>
      <c r="H124" s="22">
        <v>0.11715475383617503</v>
      </c>
      <c r="I124" s="22">
        <v>-0.14727661762770608</v>
      </c>
      <c r="J124" s="22">
        <v>0.11715475383617503</v>
      </c>
    </row>
    <row r="128" spans="1:10" x14ac:dyDescent="0.2">
      <c r="B128" s="21" t="s">
        <v>103</v>
      </c>
      <c r="C128" s="21">
        <v>1</v>
      </c>
      <c r="D128" s="21"/>
      <c r="E128" s="21"/>
      <c r="F128" s="21"/>
      <c r="G128" s="21"/>
      <c r="H128" s="38"/>
      <c r="I128" s="38"/>
    </row>
    <row r="129" spans="2:7" x14ac:dyDescent="0.2">
      <c r="B129" s="21" t="s">
        <v>102</v>
      </c>
      <c r="C129" s="21">
        <v>0.44402870781501813</v>
      </c>
      <c r="D129" s="21">
        <v>1</v>
      </c>
      <c r="E129" s="21"/>
      <c r="F129" s="21"/>
      <c r="G129" s="21"/>
    </row>
    <row r="130" spans="2:7" x14ac:dyDescent="0.2">
      <c r="B130" s="21" t="s">
        <v>104</v>
      </c>
      <c r="C130" s="21">
        <v>-0.858571950823246</v>
      </c>
      <c r="D130" s="21">
        <v>-0.35337099691970159</v>
      </c>
      <c r="E130" s="21">
        <v>1</v>
      </c>
      <c r="F130" s="21"/>
      <c r="G130" s="21"/>
    </row>
    <row r="131" spans="2:7" x14ac:dyDescent="0.2">
      <c r="B131" s="21" t="s">
        <v>17</v>
      </c>
      <c r="C131" s="21">
        <v>0.34737932790069359</v>
      </c>
      <c r="D131" s="21">
        <v>0.3347825066613685</v>
      </c>
      <c r="E131" s="21">
        <v>-0.1072508311226818</v>
      </c>
      <c r="F131" s="21">
        <v>1</v>
      </c>
      <c r="G131" s="21"/>
    </row>
    <row r="132" spans="2:7" ht="17" thickBot="1" x14ac:dyDescent="0.25">
      <c r="B132" s="22" t="s">
        <v>20</v>
      </c>
      <c r="C132" s="22">
        <v>0.21226261537035307</v>
      </c>
      <c r="D132" s="22">
        <v>-0.3165709801067263</v>
      </c>
      <c r="E132" s="22">
        <v>-0.34096288328537028</v>
      </c>
      <c r="F132" s="22">
        <v>-2.5600608231660469E-2</v>
      </c>
      <c r="G132" s="22">
        <v>1</v>
      </c>
    </row>
    <row r="135" spans="2:7" x14ac:dyDescent="0.2">
      <c r="B135" t="s">
        <v>81</v>
      </c>
    </row>
    <row r="136" spans="2:7" ht="17" thickBot="1" x14ac:dyDescent="0.25">
      <c r="B136" t="s">
        <v>127</v>
      </c>
    </row>
    <row r="137" spans="2:7" x14ac:dyDescent="0.2">
      <c r="B137" s="24" t="s">
        <v>82</v>
      </c>
      <c r="C137" s="24"/>
    </row>
    <row r="138" spans="2:7" x14ac:dyDescent="0.2">
      <c r="B138" s="21" t="s">
        <v>83</v>
      </c>
      <c r="C138" s="21">
        <v>0.89614768236081255</v>
      </c>
    </row>
    <row r="139" spans="2:7" x14ac:dyDescent="0.2">
      <c r="B139" s="21" t="s">
        <v>84</v>
      </c>
      <c r="C139" s="21">
        <v>0.80308066860065574</v>
      </c>
    </row>
    <row r="140" spans="2:7" x14ac:dyDescent="0.2">
      <c r="B140" s="21" t="s">
        <v>85</v>
      </c>
      <c r="C140" s="21">
        <v>0.76727715380077488</v>
      </c>
    </row>
    <row r="141" spans="2:7" x14ac:dyDescent="0.2">
      <c r="B141" s="21" t="s">
        <v>67</v>
      </c>
      <c r="C141" s="21">
        <v>9.9114022081728113</v>
      </c>
    </row>
    <row r="142" spans="2:7" ht="17" thickBot="1" x14ac:dyDescent="0.25">
      <c r="B142" s="22" t="s">
        <v>80</v>
      </c>
      <c r="C142" s="22">
        <v>14</v>
      </c>
    </row>
    <row r="144" spans="2:7" ht="17" thickBot="1" x14ac:dyDescent="0.25">
      <c r="B144" t="s">
        <v>86</v>
      </c>
    </row>
    <row r="145" spans="1:13" x14ac:dyDescent="0.2">
      <c r="B145" s="23"/>
      <c r="C145" s="23" t="s">
        <v>90</v>
      </c>
      <c r="D145" s="23" t="s">
        <v>91</v>
      </c>
      <c r="E145" s="23" t="s">
        <v>92</v>
      </c>
      <c r="F145" s="23" t="s">
        <v>93</v>
      </c>
      <c r="G145" s="23" t="s">
        <v>94</v>
      </c>
    </row>
    <row r="146" spans="1:13" x14ac:dyDescent="0.2">
      <c r="B146" s="21" t="s">
        <v>87</v>
      </c>
      <c r="C146" s="21">
        <v>2</v>
      </c>
      <c r="D146" s="21">
        <v>4406.9051689460985</v>
      </c>
      <c r="E146" s="21">
        <v>2203.4525844730492</v>
      </c>
      <c r="F146" s="21">
        <v>22.430218739399574</v>
      </c>
      <c r="G146" s="21">
        <v>1.3139714803023643E-4</v>
      </c>
    </row>
    <row r="147" spans="1:13" x14ac:dyDescent="0.2">
      <c r="B147" s="21" t="s">
        <v>88</v>
      </c>
      <c r="C147" s="21">
        <v>11</v>
      </c>
      <c r="D147" s="21">
        <v>1080.5948310539015</v>
      </c>
      <c r="E147" s="21">
        <v>98.235893732172869</v>
      </c>
      <c r="F147" s="21"/>
      <c r="G147" s="21"/>
    </row>
    <row r="148" spans="1:13" ht="17" thickBot="1" x14ac:dyDescent="0.25">
      <c r="B148" s="22" t="s">
        <v>58</v>
      </c>
      <c r="C148" s="22">
        <v>13</v>
      </c>
      <c r="D148" s="22">
        <v>5487.5</v>
      </c>
      <c r="E148" s="22"/>
      <c r="F148" s="22"/>
      <c r="G148" s="22"/>
    </row>
    <row r="149" spans="1:13" ht="17" thickBot="1" x14ac:dyDescent="0.25"/>
    <row r="150" spans="1:13" x14ac:dyDescent="0.2">
      <c r="B150" s="23"/>
      <c r="C150" s="23" t="s">
        <v>95</v>
      </c>
      <c r="D150" s="23" t="s">
        <v>67</v>
      </c>
      <c r="E150" s="23" t="s">
        <v>96</v>
      </c>
      <c r="F150" s="23" t="s">
        <v>97</v>
      </c>
      <c r="G150" s="23" t="s">
        <v>98</v>
      </c>
      <c r="H150" s="23" t="s">
        <v>99</v>
      </c>
      <c r="I150" s="23" t="s">
        <v>100</v>
      </c>
      <c r="J150" s="23" t="s">
        <v>101</v>
      </c>
    </row>
    <row r="151" spans="1:13" x14ac:dyDescent="0.2">
      <c r="B151" s="21" t="s">
        <v>89</v>
      </c>
      <c r="C151" s="21">
        <v>138.33738938053096</v>
      </c>
      <c r="D151" s="21">
        <v>16.733022164017491</v>
      </c>
      <c r="E151" s="21">
        <v>8.2673284015609667</v>
      </c>
      <c r="F151" s="21">
        <v>4.7724248184003174E-6</v>
      </c>
      <c r="G151" s="21">
        <v>101.50825591404399</v>
      </c>
      <c r="H151" s="21">
        <v>175.16652284701794</v>
      </c>
      <c r="I151" s="21">
        <v>101.50825591404399</v>
      </c>
      <c r="J151" s="21">
        <v>175.16652284701794</v>
      </c>
    </row>
    <row r="152" spans="1:13" x14ac:dyDescent="0.2">
      <c r="B152" s="21" t="s">
        <v>104</v>
      </c>
      <c r="C152" s="21">
        <v>-0.23942410834003755</v>
      </c>
      <c r="D152" s="21">
        <v>3.8778729061489874E-2</v>
      </c>
      <c r="E152" s="21">
        <v>-6.1741092123053427</v>
      </c>
      <c r="F152" s="21">
        <v>6.9658368895306218E-5</v>
      </c>
      <c r="G152" s="21">
        <v>-0.32477551553159112</v>
      </c>
      <c r="H152" s="21">
        <v>-0.15407270114848398</v>
      </c>
      <c r="I152" s="21">
        <v>-0.32477551553159112</v>
      </c>
      <c r="J152" s="21">
        <v>-0.15407270114848398</v>
      </c>
    </row>
    <row r="153" spans="1:13" ht="17" thickBot="1" x14ac:dyDescent="0.25">
      <c r="B153" s="22" t="s">
        <v>17</v>
      </c>
      <c r="C153" s="22">
        <v>0.2735116653258246</v>
      </c>
      <c r="D153" s="22">
        <v>0.1425168115844804</v>
      </c>
      <c r="E153" s="22">
        <v>1.9191536934131714</v>
      </c>
      <c r="F153" s="22">
        <v>8.1269385814636191E-2</v>
      </c>
      <c r="G153" s="22">
        <v>-4.0165722035192863E-2</v>
      </c>
      <c r="H153" s="22">
        <v>0.58718905268684207</v>
      </c>
      <c r="I153" s="22">
        <v>-4.0165722035192863E-2</v>
      </c>
      <c r="J153" s="22">
        <v>0.58718905268684207</v>
      </c>
    </row>
    <row r="157" spans="1:13" x14ac:dyDescent="0.2">
      <c r="A157" s="18" t="s">
        <v>10</v>
      </c>
      <c r="B157" s="13" t="s">
        <v>1</v>
      </c>
      <c r="C157" s="13" t="s">
        <v>2</v>
      </c>
      <c r="D157" s="13" t="s">
        <v>3</v>
      </c>
      <c r="E157" s="13" t="s">
        <v>4</v>
      </c>
      <c r="F157" s="13" t="s">
        <v>5</v>
      </c>
      <c r="G157" s="13" t="s">
        <v>6</v>
      </c>
      <c r="H157" s="13" t="s">
        <v>7</v>
      </c>
      <c r="I157" s="13" t="s">
        <v>8</v>
      </c>
      <c r="J157" s="13" t="s">
        <v>9</v>
      </c>
      <c r="K157" s="13" t="s">
        <v>11</v>
      </c>
      <c r="L157" s="13" t="s">
        <v>26</v>
      </c>
      <c r="M157" s="16" t="s">
        <v>42</v>
      </c>
    </row>
    <row r="158" spans="1:13" x14ac:dyDescent="0.2">
      <c r="A158" s="53" t="s">
        <v>110</v>
      </c>
      <c r="B158" s="14" t="s">
        <v>0</v>
      </c>
      <c r="C158" s="14" t="s">
        <v>13</v>
      </c>
      <c r="D158" s="14" t="s">
        <v>14</v>
      </c>
      <c r="E158" s="14" t="s">
        <v>15</v>
      </c>
      <c r="F158" s="14" t="s">
        <v>16</v>
      </c>
      <c r="G158" s="14" t="s">
        <v>17</v>
      </c>
      <c r="H158" s="14" t="s">
        <v>20</v>
      </c>
      <c r="I158" s="14" t="s">
        <v>18</v>
      </c>
      <c r="J158" s="14" t="s">
        <v>19</v>
      </c>
      <c r="K158" s="14" t="s">
        <v>21</v>
      </c>
      <c r="L158" s="14" t="s">
        <v>27</v>
      </c>
      <c r="M158" s="17" t="s">
        <v>43</v>
      </c>
    </row>
    <row r="159" spans="1:13" x14ac:dyDescent="0.2">
      <c r="A159" s="19" t="s">
        <v>111</v>
      </c>
      <c r="B159" s="25">
        <v>15</v>
      </c>
      <c r="C159" s="49">
        <v>10</v>
      </c>
      <c r="D159" s="49">
        <v>0</v>
      </c>
      <c r="E159" s="49">
        <v>0</v>
      </c>
      <c r="F159" s="49">
        <v>5</v>
      </c>
      <c r="G159" s="49">
        <v>20</v>
      </c>
      <c r="H159" s="49">
        <v>60</v>
      </c>
      <c r="I159" s="15" t="s">
        <v>22</v>
      </c>
      <c r="J159" s="15" t="s">
        <v>24</v>
      </c>
      <c r="K159" s="36">
        <v>240</v>
      </c>
      <c r="L159" s="36">
        <v>0</v>
      </c>
      <c r="M159" s="30">
        <v>480</v>
      </c>
    </row>
    <row r="160" spans="1:13" x14ac:dyDescent="0.2">
      <c r="A160" s="20" t="s">
        <v>112</v>
      </c>
      <c r="B160" s="25">
        <v>20</v>
      </c>
      <c r="C160" s="50">
        <v>10</v>
      </c>
      <c r="D160" s="50">
        <v>5</v>
      </c>
      <c r="E160" s="50">
        <v>0</v>
      </c>
      <c r="F160" s="50">
        <v>5</v>
      </c>
      <c r="G160" s="50">
        <v>20</v>
      </c>
      <c r="H160" s="50">
        <v>30</v>
      </c>
      <c r="I160" s="14" t="s">
        <v>22</v>
      </c>
      <c r="J160" s="14" t="s">
        <v>24</v>
      </c>
      <c r="K160" s="37">
        <v>300</v>
      </c>
      <c r="L160" s="37">
        <v>0</v>
      </c>
      <c r="M160" s="31">
        <v>420</v>
      </c>
    </row>
    <row r="161" spans="1:13" x14ac:dyDescent="0.2">
      <c r="A161" s="19" t="s">
        <v>113</v>
      </c>
      <c r="B161" s="25">
        <v>20</v>
      </c>
      <c r="C161" s="49">
        <v>10</v>
      </c>
      <c r="D161" s="49">
        <v>0</v>
      </c>
      <c r="E161" s="49">
        <v>10</v>
      </c>
      <c r="F161" s="49">
        <v>0</v>
      </c>
      <c r="G161" s="49">
        <v>10</v>
      </c>
      <c r="H161" s="49">
        <v>60</v>
      </c>
      <c r="I161" s="15" t="s">
        <v>22</v>
      </c>
      <c r="J161" s="15" t="s">
        <v>24</v>
      </c>
      <c r="K161" s="36">
        <v>300</v>
      </c>
      <c r="L161" s="36">
        <v>0</v>
      </c>
      <c r="M161" s="30">
        <v>480</v>
      </c>
    </row>
    <row r="162" spans="1:13" x14ac:dyDescent="0.2">
      <c r="A162" s="20" t="s">
        <v>114</v>
      </c>
      <c r="B162" s="25">
        <v>40</v>
      </c>
      <c r="C162" s="50">
        <v>20</v>
      </c>
      <c r="D162" s="50">
        <v>5</v>
      </c>
      <c r="E162" s="50">
        <v>0</v>
      </c>
      <c r="F162" s="50">
        <v>15</v>
      </c>
      <c r="G162" s="50">
        <v>15</v>
      </c>
      <c r="H162" s="50">
        <v>120</v>
      </c>
      <c r="I162" s="14" t="s">
        <v>25</v>
      </c>
      <c r="J162" s="14" t="s">
        <v>32</v>
      </c>
      <c r="K162" s="37">
        <v>120</v>
      </c>
      <c r="L162" s="37">
        <v>0</v>
      </c>
      <c r="M162" s="31">
        <v>300</v>
      </c>
    </row>
    <row r="163" spans="1:13" x14ac:dyDescent="0.2">
      <c r="A163" s="19" t="s">
        <v>115</v>
      </c>
      <c r="B163" s="25">
        <v>44</v>
      </c>
      <c r="C163" s="49">
        <v>20</v>
      </c>
      <c r="D163" s="49">
        <v>10</v>
      </c>
      <c r="E163" s="49">
        <v>4</v>
      </c>
      <c r="F163" s="49">
        <v>10</v>
      </c>
      <c r="G163" s="49">
        <v>13</v>
      </c>
      <c r="H163" s="49">
        <v>120</v>
      </c>
      <c r="I163" s="15" t="s">
        <v>22</v>
      </c>
      <c r="J163" s="15" t="s">
        <v>32</v>
      </c>
      <c r="K163" s="36">
        <v>240</v>
      </c>
      <c r="L163" s="36">
        <v>0</v>
      </c>
      <c r="M163" s="30">
        <v>400</v>
      </c>
    </row>
    <row r="164" spans="1:13" x14ac:dyDescent="0.2">
      <c r="A164" s="20" t="s">
        <v>116</v>
      </c>
      <c r="B164" s="25">
        <v>12</v>
      </c>
      <c r="C164" s="50">
        <v>5</v>
      </c>
      <c r="D164" s="50">
        <v>0</v>
      </c>
      <c r="E164" s="50">
        <v>0</v>
      </c>
      <c r="F164" s="50">
        <v>7</v>
      </c>
      <c r="G164" s="50">
        <v>11</v>
      </c>
      <c r="H164" s="50">
        <v>120</v>
      </c>
      <c r="I164" s="14" t="s">
        <v>22</v>
      </c>
      <c r="J164" s="14" t="s">
        <v>24</v>
      </c>
      <c r="K164" s="37">
        <v>300</v>
      </c>
      <c r="L164" s="37">
        <v>0</v>
      </c>
      <c r="M164" s="31">
        <v>480</v>
      </c>
    </row>
    <row r="165" spans="1:13" x14ac:dyDescent="0.2">
      <c r="A165" s="19" t="s">
        <v>117</v>
      </c>
      <c r="B165" s="26">
        <v>16</v>
      </c>
      <c r="C165" s="49">
        <v>4</v>
      </c>
      <c r="D165" s="49">
        <v>0</v>
      </c>
      <c r="E165" s="49">
        <v>0</v>
      </c>
      <c r="F165" s="49">
        <v>12</v>
      </c>
      <c r="G165" s="49">
        <v>17</v>
      </c>
      <c r="H165" s="49">
        <v>60</v>
      </c>
      <c r="I165" s="15" t="s">
        <v>25</v>
      </c>
      <c r="J165" s="15" t="s">
        <v>24</v>
      </c>
      <c r="K165" s="36">
        <v>360</v>
      </c>
      <c r="L165" s="36">
        <v>0</v>
      </c>
      <c r="M165" s="30">
        <v>480</v>
      </c>
    </row>
    <row r="166" spans="1:13" x14ac:dyDescent="0.2">
      <c r="A166" s="20" t="s">
        <v>118</v>
      </c>
      <c r="B166" s="26">
        <v>40</v>
      </c>
      <c r="C166" s="50">
        <v>10</v>
      </c>
      <c r="D166" s="50">
        <v>10</v>
      </c>
      <c r="E166" s="50">
        <v>0</v>
      </c>
      <c r="F166" s="50">
        <v>20</v>
      </c>
      <c r="G166" s="50">
        <v>18</v>
      </c>
      <c r="H166" s="50">
        <v>30</v>
      </c>
      <c r="I166" s="14" t="s">
        <v>25</v>
      </c>
      <c r="J166" s="14" t="s">
        <v>24</v>
      </c>
      <c r="K166" s="37">
        <v>400</v>
      </c>
      <c r="L166" s="37">
        <v>0</v>
      </c>
      <c r="M166" s="31">
        <v>360</v>
      </c>
    </row>
    <row r="167" spans="1:13" x14ac:dyDescent="0.2">
      <c r="A167" s="19" t="s">
        <v>119</v>
      </c>
      <c r="B167" s="26">
        <v>23</v>
      </c>
      <c r="C167" s="49">
        <v>10</v>
      </c>
      <c r="D167" s="49">
        <v>0</v>
      </c>
      <c r="E167" s="49">
        <v>3</v>
      </c>
      <c r="F167" s="49">
        <v>10</v>
      </c>
      <c r="G167" s="49">
        <v>20</v>
      </c>
      <c r="H167" s="49">
        <v>120</v>
      </c>
      <c r="I167" s="15" t="s">
        <v>22</v>
      </c>
      <c r="J167" s="15" t="s">
        <v>24</v>
      </c>
      <c r="K167" s="36">
        <v>400</v>
      </c>
      <c r="L167" s="37">
        <v>0</v>
      </c>
      <c r="M167" s="30">
        <v>540</v>
      </c>
    </row>
    <row r="168" spans="1:13" x14ac:dyDescent="0.2">
      <c r="A168" s="20" t="s">
        <v>120</v>
      </c>
      <c r="B168" s="26">
        <v>10</v>
      </c>
      <c r="C168" s="50">
        <v>0</v>
      </c>
      <c r="D168" s="50">
        <v>5</v>
      </c>
      <c r="E168" s="50">
        <v>0</v>
      </c>
      <c r="F168" s="50">
        <v>5</v>
      </c>
      <c r="G168" s="50">
        <v>15</v>
      </c>
      <c r="H168" s="50">
        <v>60</v>
      </c>
      <c r="I168" s="14" t="s">
        <v>25</v>
      </c>
      <c r="J168" s="14" t="s">
        <v>24</v>
      </c>
      <c r="K168" s="37">
        <v>400</v>
      </c>
      <c r="L168" s="37">
        <v>0</v>
      </c>
      <c r="M168" s="31">
        <v>540</v>
      </c>
    </row>
    <row r="169" spans="1:13" x14ac:dyDescent="0.2">
      <c r="A169" s="19" t="s">
        <v>121</v>
      </c>
      <c r="B169" s="26">
        <v>15</v>
      </c>
      <c r="C169" s="49">
        <v>5</v>
      </c>
      <c r="D169" s="49">
        <v>0</v>
      </c>
      <c r="E169" s="49">
        <v>0</v>
      </c>
      <c r="F169" s="49">
        <v>10</v>
      </c>
      <c r="G169" s="49">
        <v>11</v>
      </c>
      <c r="H169" s="49">
        <v>120</v>
      </c>
      <c r="I169" s="15" t="s">
        <v>25</v>
      </c>
      <c r="J169" s="15" t="s">
        <v>32</v>
      </c>
      <c r="K169" s="36">
        <v>120</v>
      </c>
      <c r="L169" s="37">
        <v>0</v>
      </c>
      <c r="M169" s="30">
        <v>480</v>
      </c>
    </row>
    <row r="170" spans="1:13" x14ac:dyDescent="0.2">
      <c r="A170" s="20" t="s">
        <v>122</v>
      </c>
      <c r="B170" s="26">
        <v>13</v>
      </c>
      <c r="C170" s="50">
        <v>10</v>
      </c>
      <c r="D170" s="50">
        <v>3</v>
      </c>
      <c r="E170" s="50">
        <v>0</v>
      </c>
      <c r="F170" s="50">
        <v>0</v>
      </c>
      <c r="G170" s="50">
        <v>10</v>
      </c>
      <c r="H170" s="50">
        <v>120</v>
      </c>
      <c r="I170" s="14" t="s">
        <v>22</v>
      </c>
      <c r="J170" s="14" t="s">
        <v>32</v>
      </c>
      <c r="K170" s="37">
        <v>120</v>
      </c>
      <c r="L170" s="37">
        <v>0</v>
      </c>
      <c r="M170" s="31">
        <v>480</v>
      </c>
    </row>
    <row r="171" spans="1:13" x14ac:dyDescent="0.2">
      <c r="A171" s="19" t="s">
        <v>123</v>
      </c>
      <c r="B171" s="26">
        <v>15</v>
      </c>
      <c r="C171" s="49">
        <v>10</v>
      </c>
      <c r="D171" s="49">
        <v>0</v>
      </c>
      <c r="E171" s="49">
        <v>0</v>
      </c>
      <c r="F171" s="49">
        <v>5</v>
      </c>
      <c r="G171" s="49">
        <v>15</v>
      </c>
      <c r="H171" s="49">
        <v>30</v>
      </c>
      <c r="I171" s="15" t="s">
        <v>22</v>
      </c>
      <c r="J171" s="15" t="s">
        <v>24</v>
      </c>
      <c r="K171" s="36">
        <v>400</v>
      </c>
      <c r="L171" s="37">
        <v>0</v>
      </c>
      <c r="M171" s="30">
        <v>540</v>
      </c>
    </row>
    <row r="172" spans="1:13" x14ac:dyDescent="0.2">
      <c r="A172" s="20" t="s">
        <v>124</v>
      </c>
      <c r="B172" s="26">
        <v>23</v>
      </c>
      <c r="C172" s="50">
        <v>10</v>
      </c>
      <c r="D172" s="50">
        <v>0</v>
      </c>
      <c r="E172" s="50">
        <v>0</v>
      </c>
      <c r="F172" s="50">
        <v>13</v>
      </c>
      <c r="G172" s="50">
        <v>20</v>
      </c>
      <c r="H172" s="50">
        <v>30</v>
      </c>
      <c r="I172" s="14" t="s">
        <v>22</v>
      </c>
      <c r="J172" s="14" t="s">
        <v>24</v>
      </c>
      <c r="K172" s="37">
        <v>400</v>
      </c>
      <c r="L172" s="37">
        <v>0</v>
      </c>
      <c r="M172" s="31">
        <v>480</v>
      </c>
    </row>
    <row r="173" spans="1:13" x14ac:dyDescent="0.2">
      <c r="A173" s="20" t="s">
        <v>128</v>
      </c>
      <c r="B173" s="54"/>
      <c r="M173" s="31">
        <f>AVERAGE(M159:M172)</f>
        <v>461.42857142857144</v>
      </c>
    </row>
    <row r="174" spans="1:13" x14ac:dyDescent="0.2">
      <c r="A174" s="19" t="s">
        <v>125</v>
      </c>
      <c r="B174" s="55" t="s">
        <v>50</v>
      </c>
    </row>
    <row r="175" spans="1:13" x14ac:dyDescent="0.2">
      <c r="A175" s="20" t="s">
        <v>51</v>
      </c>
      <c r="B175" s="56">
        <v>14</v>
      </c>
    </row>
    <row r="176" spans="1:13" x14ac:dyDescent="0.2">
      <c r="A176" s="19" t="s">
        <v>45</v>
      </c>
      <c r="B176" s="57">
        <v>14</v>
      </c>
    </row>
    <row r="177" spans="1:7" x14ac:dyDescent="0.2">
      <c r="A177" s="20" t="s">
        <v>46</v>
      </c>
      <c r="B177" s="58">
        <v>3</v>
      </c>
    </row>
    <row r="178" spans="1:7" x14ac:dyDescent="0.2">
      <c r="A178" s="19" t="s">
        <v>47</v>
      </c>
      <c r="B178" s="60" t="s">
        <v>129</v>
      </c>
    </row>
    <row r="179" spans="1:7" x14ac:dyDescent="0.2">
      <c r="A179" s="20" t="s">
        <v>48</v>
      </c>
      <c r="B179" s="59">
        <v>214285.71400000001</v>
      </c>
    </row>
    <row r="180" spans="1:7" x14ac:dyDescent="0.2">
      <c r="A180" s="19" t="s">
        <v>49</v>
      </c>
      <c r="B180" s="57" t="s">
        <v>130</v>
      </c>
    </row>
    <row r="182" spans="1:7" ht="17" thickBot="1" x14ac:dyDescent="0.25">
      <c r="A182" s="39"/>
      <c r="B182" s="39"/>
    </row>
    <row r="183" spans="1:7" x14ac:dyDescent="0.2">
      <c r="A183" s="21"/>
      <c r="B183" s="21"/>
      <c r="F183" s="24" t="s">
        <v>131</v>
      </c>
      <c r="G183" s="24"/>
    </row>
    <row r="184" spans="1:7" x14ac:dyDescent="0.2">
      <c r="A184" s="21"/>
      <c r="B184" s="21"/>
      <c r="C184" s="21" t="s">
        <v>66</v>
      </c>
      <c r="D184" s="21">
        <v>21.857142857142858</v>
      </c>
      <c r="F184" s="21"/>
      <c r="G184" s="21"/>
    </row>
    <row r="185" spans="1:7" x14ac:dyDescent="0.2">
      <c r="A185" s="21"/>
      <c r="B185" s="21"/>
      <c r="C185" s="21" t="s">
        <v>67</v>
      </c>
      <c r="D185" s="21">
        <v>3.0107082567431451</v>
      </c>
      <c r="F185" s="21" t="s">
        <v>66</v>
      </c>
      <c r="G185" s="21">
        <v>21.857142857142858</v>
      </c>
    </row>
    <row r="186" spans="1:7" x14ac:dyDescent="0.2">
      <c r="A186" s="21"/>
      <c r="B186" s="21"/>
      <c r="C186" s="21" t="s">
        <v>68</v>
      </c>
      <c r="D186" s="21">
        <v>18</v>
      </c>
      <c r="F186" s="21" t="s">
        <v>67</v>
      </c>
      <c r="G186" s="21">
        <v>3.0107082567431451</v>
      </c>
    </row>
    <row r="187" spans="1:7" x14ac:dyDescent="0.2">
      <c r="A187" s="21"/>
      <c r="B187" s="21"/>
      <c r="C187" s="21" t="s">
        <v>69</v>
      </c>
      <c r="D187" s="21">
        <v>15</v>
      </c>
      <c r="F187" s="21" t="s">
        <v>68</v>
      </c>
      <c r="G187" s="21">
        <v>18</v>
      </c>
    </row>
    <row r="188" spans="1:7" x14ac:dyDescent="0.2">
      <c r="A188" s="21"/>
      <c r="B188" s="21"/>
      <c r="C188" s="21" t="s">
        <v>70</v>
      </c>
      <c r="D188" s="21">
        <v>11.265038788264285</v>
      </c>
      <c r="F188" s="21" t="s">
        <v>69</v>
      </c>
      <c r="G188" s="21">
        <v>15</v>
      </c>
    </row>
    <row r="189" spans="1:7" x14ac:dyDescent="0.2">
      <c r="A189" s="21"/>
      <c r="B189" s="21"/>
      <c r="C189" s="21" t="s">
        <v>71</v>
      </c>
      <c r="D189" s="21">
        <v>126.90109890109888</v>
      </c>
      <c r="F189" s="21" t="s">
        <v>70</v>
      </c>
      <c r="G189" s="21">
        <v>11.265038788264285</v>
      </c>
    </row>
    <row r="190" spans="1:7" x14ac:dyDescent="0.2">
      <c r="A190" s="21"/>
      <c r="B190" s="21"/>
      <c r="C190" s="21" t="s">
        <v>72</v>
      </c>
      <c r="D190" s="21">
        <v>-3.9038727135359164E-2</v>
      </c>
      <c r="F190" s="21" t="s">
        <v>71</v>
      </c>
      <c r="G190" s="21">
        <v>126.90109890109888</v>
      </c>
    </row>
    <row r="191" spans="1:7" x14ac:dyDescent="0.2">
      <c r="A191" s="21"/>
      <c r="B191" s="21"/>
      <c r="C191" s="21" t="s">
        <v>73</v>
      </c>
      <c r="D191" s="21">
        <v>1.1490239878851038</v>
      </c>
      <c r="F191" s="21" t="s">
        <v>72</v>
      </c>
      <c r="G191" s="21">
        <v>-3.9038727135359164E-2</v>
      </c>
    </row>
    <row r="192" spans="1:7" x14ac:dyDescent="0.2">
      <c r="A192" s="21"/>
      <c r="B192" s="21"/>
      <c r="C192" s="21" t="s">
        <v>74</v>
      </c>
      <c r="D192" s="21">
        <v>34</v>
      </c>
      <c r="F192" s="21" t="s">
        <v>73</v>
      </c>
      <c r="G192" s="21">
        <v>1.1490239878851038</v>
      </c>
    </row>
    <row r="193" spans="1:8" x14ac:dyDescent="0.2">
      <c r="A193" s="21"/>
      <c r="B193" s="21"/>
      <c r="C193" s="21" t="s">
        <v>75</v>
      </c>
      <c r="D193" s="21">
        <v>10</v>
      </c>
      <c r="F193" s="21" t="s">
        <v>74</v>
      </c>
      <c r="G193" s="21">
        <v>34</v>
      </c>
    </row>
    <row r="194" spans="1:8" x14ac:dyDescent="0.2">
      <c r="A194" s="21"/>
      <c r="B194" s="21"/>
      <c r="C194" s="21" t="s">
        <v>76</v>
      </c>
      <c r="D194" s="21">
        <v>44</v>
      </c>
      <c r="F194" s="21" t="s">
        <v>75</v>
      </c>
      <c r="G194" s="21">
        <v>10</v>
      </c>
    </row>
    <row r="195" spans="1:8" x14ac:dyDescent="0.2">
      <c r="A195" s="21"/>
      <c r="B195" s="21"/>
      <c r="C195" s="21" t="s">
        <v>77</v>
      </c>
      <c r="D195" s="21">
        <v>306</v>
      </c>
      <c r="F195" s="21" t="s">
        <v>76</v>
      </c>
      <c r="G195" s="21">
        <v>44</v>
      </c>
    </row>
    <row r="196" spans="1:8" ht="17" thickBot="1" x14ac:dyDescent="0.25">
      <c r="A196" s="22"/>
      <c r="B196" s="22"/>
      <c r="C196" s="22" t="s">
        <v>78</v>
      </c>
      <c r="D196" s="22">
        <v>14</v>
      </c>
      <c r="F196" s="21" t="s">
        <v>77</v>
      </c>
      <c r="G196" s="21">
        <v>306</v>
      </c>
    </row>
    <row r="197" spans="1:8" ht="17" thickBot="1" x14ac:dyDescent="0.25">
      <c r="B197">
        <v>-1.0261181115483619E-14</v>
      </c>
      <c r="F197" s="22" t="s">
        <v>78</v>
      </c>
      <c r="G197" s="22">
        <v>14</v>
      </c>
    </row>
    <row r="198" spans="1:8" x14ac:dyDescent="0.2">
      <c r="G198">
        <v>-2.4841536018403548E+254</v>
      </c>
    </row>
    <row r="200" spans="1:8" x14ac:dyDescent="0.2">
      <c r="A200" s="53" t="s">
        <v>132</v>
      </c>
      <c r="B200" s="14" t="s">
        <v>161</v>
      </c>
      <c r="C200" t="s">
        <v>162</v>
      </c>
      <c r="D200" t="s">
        <v>163</v>
      </c>
      <c r="E200" t="s">
        <v>164</v>
      </c>
      <c r="F200" t="s">
        <v>165</v>
      </c>
      <c r="G200" t="s">
        <v>166</v>
      </c>
      <c r="H200" t="s">
        <v>167</v>
      </c>
    </row>
    <row r="201" spans="1:8" x14ac:dyDescent="0.2">
      <c r="A201" s="19" t="s">
        <v>150</v>
      </c>
      <c r="B201" s="25">
        <v>40</v>
      </c>
      <c r="C201">
        <v>34.679000000000002</v>
      </c>
      <c r="D201">
        <f>SUM(34.679+(2.66*19.67))</f>
        <v>87.001200000000011</v>
      </c>
      <c r="E201">
        <f>SUM(C201-(2.66*19.67))</f>
        <v>-17.643200000000007</v>
      </c>
      <c r="G201">
        <v>19.670000000000002</v>
      </c>
      <c r="H201">
        <f>SUM(3.27*19.67)</f>
        <v>64.320900000000009</v>
      </c>
    </row>
    <row r="202" spans="1:8" x14ac:dyDescent="0.2">
      <c r="A202" s="20" t="s">
        <v>151</v>
      </c>
      <c r="B202" s="25">
        <v>90</v>
      </c>
      <c r="C202">
        <v>34.679000000000002</v>
      </c>
      <c r="D202">
        <f t="shared" ref="D202:D228" si="0">SUM(34.679+(2.66*19.67))</f>
        <v>87.001200000000011</v>
      </c>
      <c r="F202">
        <f>ABS(SUM((B202)-(B201)))</f>
        <v>50</v>
      </c>
      <c r="G202">
        <v>19.670000000000002</v>
      </c>
      <c r="H202">
        <f t="shared" ref="H202:H228" si="1">SUM(3.27*19.67)</f>
        <v>64.320900000000009</v>
      </c>
    </row>
    <row r="203" spans="1:8" x14ac:dyDescent="0.2">
      <c r="A203" s="19" t="s">
        <v>133</v>
      </c>
      <c r="B203" s="25">
        <v>15</v>
      </c>
      <c r="C203">
        <v>34.679000000000002</v>
      </c>
      <c r="D203">
        <f t="shared" si="0"/>
        <v>87.001200000000011</v>
      </c>
      <c r="F203">
        <f t="shared" ref="F203:F228" si="2">ABS(SUM((B203)-(B202)))</f>
        <v>75</v>
      </c>
      <c r="G203">
        <v>19.670000000000002</v>
      </c>
      <c r="H203">
        <f t="shared" si="1"/>
        <v>64.320900000000009</v>
      </c>
    </row>
    <row r="204" spans="1:8" x14ac:dyDescent="0.2">
      <c r="A204" s="20" t="s">
        <v>152</v>
      </c>
      <c r="B204" s="25">
        <v>40</v>
      </c>
      <c r="C204">
        <v>34.679000000000002</v>
      </c>
      <c r="D204">
        <f t="shared" si="0"/>
        <v>87.001200000000011</v>
      </c>
      <c r="F204">
        <f t="shared" si="2"/>
        <v>25</v>
      </c>
      <c r="G204">
        <v>19.670000000000002</v>
      </c>
      <c r="H204">
        <f t="shared" si="1"/>
        <v>64.320900000000009</v>
      </c>
    </row>
    <row r="205" spans="1:8" x14ac:dyDescent="0.2">
      <c r="A205" s="19" t="s">
        <v>153</v>
      </c>
      <c r="B205" s="25">
        <v>50</v>
      </c>
      <c r="C205">
        <v>34.679000000000002</v>
      </c>
      <c r="D205">
        <f t="shared" si="0"/>
        <v>87.001200000000011</v>
      </c>
      <c r="F205">
        <f t="shared" si="2"/>
        <v>10</v>
      </c>
      <c r="G205">
        <v>19.670000000000002</v>
      </c>
      <c r="H205">
        <f t="shared" si="1"/>
        <v>64.320900000000009</v>
      </c>
    </row>
    <row r="206" spans="1:8" x14ac:dyDescent="0.2">
      <c r="A206" s="20" t="s">
        <v>134</v>
      </c>
      <c r="B206" s="25">
        <v>40</v>
      </c>
      <c r="C206">
        <v>34.679000000000002</v>
      </c>
      <c r="D206">
        <f t="shared" si="0"/>
        <v>87.001200000000011</v>
      </c>
      <c r="F206">
        <f t="shared" si="2"/>
        <v>10</v>
      </c>
      <c r="G206">
        <v>19.670000000000002</v>
      </c>
      <c r="H206">
        <f t="shared" si="1"/>
        <v>64.320900000000009</v>
      </c>
    </row>
    <row r="207" spans="1:8" x14ac:dyDescent="0.2">
      <c r="A207" s="19" t="s">
        <v>135</v>
      </c>
      <c r="B207" s="26">
        <v>50</v>
      </c>
      <c r="C207">
        <v>34.679000000000002</v>
      </c>
      <c r="D207">
        <f t="shared" si="0"/>
        <v>87.001200000000011</v>
      </c>
      <c r="F207">
        <f t="shared" si="2"/>
        <v>10</v>
      </c>
      <c r="G207">
        <v>19.670000000000002</v>
      </c>
      <c r="H207">
        <f t="shared" si="1"/>
        <v>64.320900000000009</v>
      </c>
    </row>
    <row r="208" spans="1:8" x14ac:dyDescent="0.2">
      <c r="A208" s="20" t="s">
        <v>136</v>
      </c>
      <c r="B208" s="26">
        <v>40</v>
      </c>
      <c r="C208">
        <v>34.679000000000002</v>
      </c>
      <c r="D208">
        <f t="shared" si="0"/>
        <v>87.001200000000011</v>
      </c>
      <c r="F208">
        <f t="shared" si="2"/>
        <v>10</v>
      </c>
      <c r="G208">
        <v>19.670000000000002</v>
      </c>
      <c r="H208">
        <f t="shared" si="1"/>
        <v>64.320900000000009</v>
      </c>
    </row>
    <row r="209" spans="1:8" x14ac:dyDescent="0.2">
      <c r="A209" s="19" t="s">
        <v>137</v>
      </c>
      <c r="B209" s="26">
        <v>65</v>
      </c>
      <c r="C209">
        <v>34.679000000000002</v>
      </c>
      <c r="D209">
        <f t="shared" si="0"/>
        <v>87.001200000000011</v>
      </c>
      <c r="F209">
        <f t="shared" si="2"/>
        <v>25</v>
      </c>
      <c r="G209">
        <v>19.670000000000002</v>
      </c>
      <c r="H209">
        <f t="shared" si="1"/>
        <v>64.320900000000009</v>
      </c>
    </row>
    <row r="210" spans="1:8" x14ac:dyDescent="0.2">
      <c r="A210" s="20" t="s">
        <v>138</v>
      </c>
      <c r="B210" s="26">
        <v>10</v>
      </c>
      <c r="C210">
        <v>34.679000000000002</v>
      </c>
      <c r="D210">
        <f t="shared" si="0"/>
        <v>87.001200000000011</v>
      </c>
      <c r="F210">
        <f t="shared" si="2"/>
        <v>55</v>
      </c>
      <c r="G210">
        <v>19.670000000000002</v>
      </c>
      <c r="H210">
        <f t="shared" si="1"/>
        <v>64.320900000000009</v>
      </c>
    </row>
    <row r="211" spans="1:8" x14ac:dyDescent="0.2">
      <c r="A211" s="19" t="s">
        <v>139</v>
      </c>
      <c r="B211" s="26">
        <v>60</v>
      </c>
      <c r="C211">
        <v>34.679000000000002</v>
      </c>
      <c r="D211">
        <f t="shared" si="0"/>
        <v>87.001200000000011</v>
      </c>
      <c r="F211">
        <f t="shared" si="2"/>
        <v>50</v>
      </c>
      <c r="G211">
        <v>19.670000000000002</v>
      </c>
      <c r="H211">
        <f t="shared" si="1"/>
        <v>64.320900000000009</v>
      </c>
    </row>
    <row r="212" spans="1:8" x14ac:dyDescent="0.2">
      <c r="A212" s="20" t="s">
        <v>140</v>
      </c>
      <c r="B212" s="26">
        <v>70</v>
      </c>
      <c r="C212">
        <v>34.679000000000002</v>
      </c>
      <c r="D212">
        <f t="shared" si="0"/>
        <v>87.001200000000011</v>
      </c>
      <c r="F212">
        <f t="shared" si="2"/>
        <v>10</v>
      </c>
      <c r="G212">
        <v>19.670000000000002</v>
      </c>
      <c r="H212">
        <f t="shared" si="1"/>
        <v>64.320900000000009</v>
      </c>
    </row>
    <row r="213" spans="1:8" x14ac:dyDescent="0.2">
      <c r="A213" s="19" t="s">
        <v>158</v>
      </c>
      <c r="B213" s="26">
        <v>45</v>
      </c>
      <c r="C213">
        <v>34.679000000000002</v>
      </c>
      <c r="D213">
        <f t="shared" si="0"/>
        <v>87.001200000000011</v>
      </c>
      <c r="F213">
        <f t="shared" si="2"/>
        <v>25</v>
      </c>
      <c r="G213">
        <v>19.670000000000002</v>
      </c>
      <c r="H213">
        <f t="shared" si="1"/>
        <v>64.320900000000009</v>
      </c>
    </row>
    <row r="214" spans="1:8" x14ac:dyDescent="0.2">
      <c r="A214" s="20" t="s">
        <v>141</v>
      </c>
      <c r="B214" s="26">
        <v>50</v>
      </c>
      <c r="C214">
        <v>34.679000000000002</v>
      </c>
      <c r="D214">
        <f t="shared" si="0"/>
        <v>87.001200000000011</v>
      </c>
      <c r="F214">
        <f t="shared" si="2"/>
        <v>5</v>
      </c>
      <c r="G214">
        <v>19.670000000000002</v>
      </c>
      <c r="H214">
        <f t="shared" si="1"/>
        <v>64.320900000000009</v>
      </c>
    </row>
    <row r="215" spans="1:8" x14ac:dyDescent="0.2">
      <c r="A215" s="19" t="s">
        <v>154</v>
      </c>
      <c r="B215" s="25">
        <v>15</v>
      </c>
      <c r="C215">
        <v>34.679000000000002</v>
      </c>
      <c r="D215">
        <f t="shared" si="0"/>
        <v>87.001200000000011</v>
      </c>
      <c r="F215">
        <f t="shared" si="2"/>
        <v>35</v>
      </c>
      <c r="G215">
        <v>19.670000000000002</v>
      </c>
      <c r="H215">
        <f t="shared" si="1"/>
        <v>64.320900000000009</v>
      </c>
    </row>
    <row r="216" spans="1:8" x14ac:dyDescent="0.2">
      <c r="A216" s="20" t="s">
        <v>142</v>
      </c>
      <c r="B216" s="25">
        <v>20</v>
      </c>
      <c r="C216">
        <v>34.679000000000002</v>
      </c>
      <c r="D216">
        <f t="shared" si="0"/>
        <v>87.001200000000011</v>
      </c>
      <c r="F216">
        <f t="shared" si="2"/>
        <v>5</v>
      </c>
      <c r="G216">
        <v>19.670000000000002</v>
      </c>
      <c r="H216">
        <f t="shared" si="1"/>
        <v>64.320900000000009</v>
      </c>
    </row>
    <row r="217" spans="1:8" x14ac:dyDescent="0.2">
      <c r="A217" s="19" t="s">
        <v>155</v>
      </c>
      <c r="B217" s="25">
        <v>20</v>
      </c>
      <c r="C217">
        <v>34.679000000000002</v>
      </c>
      <c r="D217">
        <f t="shared" si="0"/>
        <v>87.001200000000011</v>
      </c>
      <c r="F217">
        <f t="shared" si="2"/>
        <v>0</v>
      </c>
      <c r="G217">
        <v>19.670000000000002</v>
      </c>
      <c r="H217">
        <f t="shared" si="1"/>
        <v>64.320900000000009</v>
      </c>
    </row>
    <row r="218" spans="1:8" x14ac:dyDescent="0.2">
      <c r="A218" s="20" t="s">
        <v>143</v>
      </c>
      <c r="B218" s="25">
        <v>40</v>
      </c>
      <c r="C218">
        <v>34.679000000000002</v>
      </c>
      <c r="D218">
        <f t="shared" si="0"/>
        <v>87.001200000000011</v>
      </c>
      <c r="F218">
        <f t="shared" si="2"/>
        <v>20</v>
      </c>
      <c r="G218">
        <v>19.670000000000002</v>
      </c>
      <c r="H218">
        <f t="shared" si="1"/>
        <v>64.320900000000009</v>
      </c>
    </row>
    <row r="219" spans="1:8" x14ac:dyDescent="0.2">
      <c r="A219" s="19" t="s">
        <v>144</v>
      </c>
      <c r="B219" s="25">
        <v>44</v>
      </c>
      <c r="C219">
        <v>34.679000000000002</v>
      </c>
      <c r="D219">
        <f t="shared" si="0"/>
        <v>87.001200000000011</v>
      </c>
      <c r="F219">
        <f t="shared" si="2"/>
        <v>4</v>
      </c>
      <c r="G219">
        <v>19.670000000000002</v>
      </c>
      <c r="H219">
        <f t="shared" si="1"/>
        <v>64.320900000000009</v>
      </c>
    </row>
    <row r="220" spans="1:8" x14ac:dyDescent="0.2">
      <c r="A220" s="20" t="s">
        <v>145</v>
      </c>
      <c r="B220" s="25">
        <v>12</v>
      </c>
      <c r="C220">
        <v>34.679000000000002</v>
      </c>
      <c r="D220">
        <f t="shared" si="0"/>
        <v>87.001200000000011</v>
      </c>
      <c r="F220">
        <f t="shared" si="2"/>
        <v>32</v>
      </c>
      <c r="G220">
        <v>19.670000000000002</v>
      </c>
      <c r="H220">
        <f t="shared" si="1"/>
        <v>64.320900000000009</v>
      </c>
    </row>
    <row r="221" spans="1:8" x14ac:dyDescent="0.2">
      <c r="A221" s="61" t="s">
        <v>146</v>
      </c>
      <c r="B221" s="26">
        <v>16</v>
      </c>
      <c r="C221">
        <v>34.679000000000002</v>
      </c>
      <c r="D221">
        <f t="shared" si="0"/>
        <v>87.001200000000011</v>
      </c>
      <c r="F221">
        <f t="shared" si="2"/>
        <v>4</v>
      </c>
      <c r="G221">
        <v>19.670000000000002</v>
      </c>
      <c r="H221">
        <f t="shared" si="1"/>
        <v>64.320900000000009</v>
      </c>
    </row>
    <row r="222" spans="1:8" x14ac:dyDescent="0.2">
      <c r="A222" s="20" t="s">
        <v>147</v>
      </c>
      <c r="B222" s="26">
        <v>40</v>
      </c>
      <c r="C222">
        <v>34.679000000000002</v>
      </c>
      <c r="D222">
        <f t="shared" si="0"/>
        <v>87.001200000000011</v>
      </c>
      <c r="F222">
        <f t="shared" si="2"/>
        <v>24</v>
      </c>
      <c r="G222">
        <v>19.670000000000002</v>
      </c>
      <c r="H222">
        <f t="shared" si="1"/>
        <v>64.320900000000009</v>
      </c>
    </row>
    <row r="223" spans="1:8" x14ac:dyDescent="0.2">
      <c r="A223" s="19" t="s">
        <v>148</v>
      </c>
      <c r="B223" s="26">
        <v>23</v>
      </c>
      <c r="C223">
        <v>34.679000000000002</v>
      </c>
      <c r="D223">
        <f t="shared" si="0"/>
        <v>87.001200000000011</v>
      </c>
      <c r="F223">
        <f t="shared" si="2"/>
        <v>17</v>
      </c>
      <c r="G223">
        <v>19.670000000000002</v>
      </c>
      <c r="H223">
        <f t="shared" si="1"/>
        <v>64.320900000000009</v>
      </c>
    </row>
    <row r="224" spans="1:8" x14ac:dyDescent="0.2">
      <c r="A224" s="20" t="s">
        <v>156</v>
      </c>
      <c r="B224" s="26">
        <v>10</v>
      </c>
      <c r="C224">
        <v>34.679000000000002</v>
      </c>
      <c r="D224">
        <f t="shared" si="0"/>
        <v>87.001200000000011</v>
      </c>
      <c r="F224">
        <f t="shared" si="2"/>
        <v>13</v>
      </c>
      <c r="G224">
        <v>19.670000000000002</v>
      </c>
      <c r="H224">
        <f t="shared" si="1"/>
        <v>64.320900000000009</v>
      </c>
    </row>
    <row r="225" spans="1:8" x14ac:dyDescent="0.2">
      <c r="A225" s="19" t="s">
        <v>157</v>
      </c>
      <c r="B225" s="26">
        <v>15</v>
      </c>
      <c r="C225">
        <v>34.679000000000002</v>
      </c>
      <c r="D225">
        <f t="shared" si="0"/>
        <v>87.001200000000011</v>
      </c>
      <c r="F225">
        <f t="shared" si="2"/>
        <v>5</v>
      </c>
      <c r="G225">
        <v>19.670000000000002</v>
      </c>
      <c r="H225">
        <f t="shared" si="1"/>
        <v>64.320900000000009</v>
      </c>
    </row>
    <row r="226" spans="1:8" x14ac:dyDescent="0.2">
      <c r="A226" s="20" t="s">
        <v>149</v>
      </c>
      <c r="B226" s="26">
        <v>13</v>
      </c>
      <c r="C226">
        <v>34.679000000000002</v>
      </c>
      <c r="D226">
        <f t="shared" si="0"/>
        <v>87.001200000000011</v>
      </c>
      <c r="F226">
        <f t="shared" si="2"/>
        <v>2</v>
      </c>
      <c r="G226">
        <v>19.670000000000002</v>
      </c>
      <c r="H226">
        <f t="shared" si="1"/>
        <v>64.320900000000009</v>
      </c>
    </row>
    <row r="227" spans="1:8" x14ac:dyDescent="0.2">
      <c r="A227" s="19" t="s">
        <v>159</v>
      </c>
      <c r="B227" s="26">
        <v>15</v>
      </c>
      <c r="C227">
        <v>34.679000000000002</v>
      </c>
      <c r="D227">
        <f t="shared" si="0"/>
        <v>87.001200000000011</v>
      </c>
      <c r="F227">
        <f t="shared" si="2"/>
        <v>2</v>
      </c>
      <c r="G227">
        <v>19.670000000000002</v>
      </c>
      <c r="H227">
        <f t="shared" si="1"/>
        <v>64.320900000000009</v>
      </c>
    </row>
    <row r="228" spans="1:8" x14ac:dyDescent="0.2">
      <c r="A228" s="20" t="s">
        <v>160</v>
      </c>
      <c r="B228" s="26">
        <v>23</v>
      </c>
      <c r="C228">
        <v>34.679000000000002</v>
      </c>
      <c r="D228">
        <f t="shared" si="0"/>
        <v>87.001200000000011</v>
      </c>
      <c r="F228">
        <f t="shared" si="2"/>
        <v>8</v>
      </c>
      <c r="G228">
        <v>19.670000000000002</v>
      </c>
      <c r="H228">
        <f t="shared" si="1"/>
        <v>64.320900000000009</v>
      </c>
    </row>
    <row r="229" spans="1:8" x14ac:dyDescent="0.2">
      <c r="B229">
        <f>AVERAGE(B201:B228)</f>
        <v>34.678571428571431</v>
      </c>
      <c r="F229">
        <f>AVERAGE(F202:F228)</f>
        <v>19.666666666666668</v>
      </c>
    </row>
    <row r="231" spans="1:8" x14ac:dyDescent="0.2">
      <c r="C231" s="53"/>
      <c r="D231" s="53" t="s">
        <v>132</v>
      </c>
      <c r="E231" t="s">
        <v>165</v>
      </c>
      <c r="F231" t="s">
        <v>166</v>
      </c>
      <c r="G231" t="s">
        <v>167</v>
      </c>
    </row>
    <row r="232" spans="1:8" x14ac:dyDescent="0.2">
      <c r="C232" s="19"/>
      <c r="D232" s="19" t="s">
        <v>150</v>
      </c>
      <c r="F232">
        <v>19.670000000000002</v>
      </c>
      <c r="G232">
        <f>SUM(3.27*19.67)</f>
        <v>64.320900000000009</v>
      </c>
    </row>
    <row r="233" spans="1:8" x14ac:dyDescent="0.2">
      <c r="C233" s="20"/>
      <c r="D233" s="20" t="s">
        <v>151</v>
      </c>
      <c r="E233">
        <v>50</v>
      </c>
      <c r="F233">
        <v>19.670000000000002</v>
      </c>
      <c r="G233">
        <f t="shared" ref="G233:G259" si="3">SUM(3.27*19.67)</f>
        <v>64.320900000000009</v>
      </c>
    </row>
    <row r="234" spans="1:8" x14ac:dyDescent="0.2">
      <c r="C234" s="19"/>
      <c r="D234" s="19" t="s">
        <v>133</v>
      </c>
      <c r="E234">
        <v>75</v>
      </c>
      <c r="F234">
        <v>19.670000000000002</v>
      </c>
      <c r="G234">
        <f t="shared" si="3"/>
        <v>64.320900000000009</v>
      </c>
    </row>
    <row r="235" spans="1:8" x14ac:dyDescent="0.2">
      <c r="C235" s="20"/>
      <c r="D235" s="20" t="s">
        <v>152</v>
      </c>
      <c r="E235">
        <v>25</v>
      </c>
      <c r="F235">
        <v>19.670000000000002</v>
      </c>
      <c r="G235">
        <f t="shared" si="3"/>
        <v>64.320900000000009</v>
      </c>
    </row>
    <row r="236" spans="1:8" x14ac:dyDescent="0.2">
      <c r="C236" s="19"/>
      <c r="D236" s="19" t="s">
        <v>153</v>
      </c>
      <c r="E236">
        <v>10</v>
      </c>
      <c r="F236">
        <v>19.670000000000002</v>
      </c>
      <c r="G236">
        <f t="shared" si="3"/>
        <v>64.320900000000009</v>
      </c>
    </row>
    <row r="237" spans="1:8" x14ac:dyDescent="0.2">
      <c r="C237" s="20"/>
      <c r="D237" s="20" t="s">
        <v>134</v>
      </c>
      <c r="E237">
        <v>10</v>
      </c>
      <c r="F237">
        <v>19.670000000000002</v>
      </c>
      <c r="G237">
        <f t="shared" si="3"/>
        <v>64.320900000000009</v>
      </c>
    </row>
    <row r="238" spans="1:8" x14ac:dyDescent="0.2">
      <c r="C238" s="19"/>
      <c r="D238" s="19" t="s">
        <v>135</v>
      </c>
      <c r="E238">
        <v>10</v>
      </c>
      <c r="F238">
        <v>19.670000000000002</v>
      </c>
      <c r="G238">
        <f t="shared" si="3"/>
        <v>64.320900000000009</v>
      </c>
    </row>
    <row r="239" spans="1:8" x14ac:dyDescent="0.2">
      <c r="C239" s="20"/>
      <c r="D239" s="20" t="s">
        <v>136</v>
      </c>
      <c r="E239">
        <v>10</v>
      </c>
      <c r="F239">
        <v>19.670000000000002</v>
      </c>
      <c r="G239">
        <f t="shared" si="3"/>
        <v>64.320900000000009</v>
      </c>
    </row>
    <row r="240" spans="1:8" x14ac:dyDescent="0.2">
      <c r="C240" s="19"/>
      <c r="D240" s="19" t="s">
        <v>137</v>
      </c>
      <c r="E240">
        <v>25</v>
      </c>
      <c r="F240">
        <v>19.670000000000002</v>
      </c>
      <c r="G240">
        <f t="shared" si="3"/>
        <v>64.320900000000009</v>
      </c>
    </row>
    <row r="241" spans="3:7" x14ac:dyDescent="0.2">
      <c r="C241" s="20"/>
      <c r="D241" s="20" t="s">
        <v>138</v>
      </c>
      <c r="E241">
        <v>55</v>
      </c>
      <c r="F241">
        <v>19.670000000000002</v>
      </c>
      <c r="G241">
        <f t="shared" si="3"/>
        <v>64.320900000000009</v>
      </c>
    </row>
    <row r="242" spans="3:7" x14ac:dyDescent="0.2">
      <c r="C242" s="19"/>
      <c r="D242" s="19" t="s">
        <v>139</v>
      </c>
      <c r="E242">
        <v>50</v>
      </c>
      <c r="F242">
        <v>19.670000000000002</v>
      </c>
      <c r="G242">
        <f t="shared" si="3"/>
        <v>64.320900000000009</v>
      </c>
    </row>
    <row r="243" spans="3:7" x14ac:dyDescent="0.2">
      <c r="C243" s="20"/>
      <c r="D243" s="20" t="s">
        <v>140</v>
      </c>
      <c r="E243">
        <v>10</v>
      </c>
      <c r="F243">
        <v>19.670000000000002</v>
      </c>
      <c r="G243">
        <f t="shared" si="3"/>
        <v>64.320900000000009</v>
      </c>
    </row>
    <row r="244" spans="3:7" x14ac:dyDescent="0.2">
      <c r="C244" s="19"/>
      <c r="D244" s="19" t="s">
        <v>158</v>
      </c>
      <c r="E244">
        <v>25</v>
      </c>
      <c r="F244">
        <v>19.670000000000002</v>
      </c>
      <c r="G244">
        <f t="shared" si="3"/>
        <v>64.320900000000009</v>
      </c>
    </row>
    <row r="245" spans="3:7" x14ac:dyDescent="0.2">
      <c r="C245" s="20"/>
      <c r="D245" s="20" t="s">
        <v>141</v>
      </c>
      <c r="E245">
        <v>5</v>
      </c>
      <c r="F245">
        <v>19.670000000000002</v>
      </c>
      <c r="G245">
        <f t="shared" si="3"/>
        <v>64.320900000000009</v>
      </c>
    </row>
    <row r="246" spans="3:7" x14ac:dyDescent="0.2">
      <c r="C246" s="19"/>
      <c r="D246" s="19" t="s">
        <v>154</v>
      </c>
      <c r="E246">
        <v>35</v>
      </c>
      <c r="F246">
        <v>19.670000000000002</v>
      </c>
      <c r="G246">
        <f t="shared" si="3"/>
        <v>64.320900000000009</v>
      </c>
    </row>
    <row r="247" spans="3:7" x14ac:dyDescent="0.2">
      <c r="C247" s="20"/>
      <c r="D247" s="20" t="s">
        <v>142</v>
      </c>
      <c r="E247">
        <v>5</v>
      </c>
      <c r="F247">
        <v>19.670000000000002</v>
      </c>
      <c r="G247">
        <f t="shared" si="3"/>
        <v>64.320900000000009</v>
      </c>
    </row>
    <row r="248" spans="3:7" x14ac:dyDescent="0.2">
      <c r="C248" s="19"/>
      <c r="D248" s="19" t="s">
        <v>155</v>
      </c>
      <c r="E248">
        <v>0</v>
      </c>
      <c r="F248">
        <v>19.670000000000002</v>
      </c>
      <c r="G248">
        <f t="shared" si="3"/>
        <v>64.320900000000009</v>
      </c>
    </row>
    <row r="249" spans="3:7" x14ac:dyDescent="0.2">
      <c r="C249" s="20"/>
      <c r="D249" s="20" t="s">
        <v>143</v>
      </c>
      <c r="E249">
        <v>20</v>
      </c>
      <c r="F249">
        <v>19.670000000000002</v>
      </c>
      <c r="G249">
        <f t="shared" si="3"/>
        <v>64.320900000000009</v>
      </c>
    </row>
    <row r="250" spans="3:7" x14ac:dyDescent="0.2">
      <c r="C250" s="19"/>
      <c r="D250" s="19" t="s">
        <v>144</v>
      </c>
      <c r="E250">
        <v>4</v>
      </c>
      <c r="F250">
        <v>19.670000000000002</v>
      </c>
      <c r="G250">
        <f t="shared" si="3"/>
        <v>64.320900000000009</v>
      </c>
    </row>
    <row r="251" spans="3:7" x14ac:dyDescent="0.2">
      <c r="C251" s="20"/>
      <c r="D251" s="20" t="s">
        <v>145</v>
      </c>
      <c r="E251">
        <v>32</v>
      </c>
      <c r="F251">
        <v>19.670000000000002</v>
      </c>
      <c r="G251">
        <f t="shared" si="3"/>
        <v>64.320900000000009</v>
      </c>
    </row>
    <row r="252" spans="3:7" x14ac:dyDescent="0.2">
      <c r="C252" s="61"/>
      <c r="D252" s="61" t="s">
        <v>146</v>
      </c>
      <c r="E252">
        <v>4</v>
      </c>
      <c r="F252">
        <v>19.670000000000002</v>
      </c>
      <c r="G252">
        <f t="shared" si="3"/>
        <v>64.320900000000009</v>
      </c>
    </row>
    <row r="253" spans="3:7" x14ac:dyDescent="0.2">
      <c r="C253" s="20"/>
      <c r="D253" s="20" t="s">
        <v>147</v>
      </c>
      <c r="E253">
        <v>24</v>
      </c>
      <c r="F253">
        <v>19.670000000000002</v>
      </c>
      <c r="G253">
        <f t="shared" si="3"/>
        <v>64.320900000000009</v>
      </c>
    </row>
    <row r="254" spans="3:7" x14ac:dyDescent="0.2">
      <c r="C254" s="19"/>
      <c r="D254" s="19" t="s">
        <v>148</v>
      </c>
      <c r="E254">
        <v>17</v>
      </c>
      <c r="F254">
        <v>19.670000000000002</v>
      </c>
      <c r="G254">
        <f t="shared" si="3"/>
        <v>64.320900000000009</v>
      </c>
    </row>
    <row r="255" spans="3:7" x14ac:dyDescent="0.2">
      <c r="C255" s="20"/>
      <c r="D255" s="20" t="s">
        <v>156</v>
      </c>
      <c r="E255">
        <v>13</v>
      </c>
      <c r="F255">
        <v>19.670000000000002</v>
      </c>
      <c r="G255">
        <f t="shared" si="3"/>
        <v>64.320900000000009</v>
      </c>
    </row>
    <row r="256" spans="3:7" x14ac:dyDescent="0.2">
      <c r="C256" s="19"/>
      <c r="D256" s="19" t="s">
        <v>157</v>
      </c>
      <c r="E256">
        <v>5</v>
      </c>
      <c r="F256">
        <v>19.670000000000002</v>
      </c>
      <c r="G256">
        <f t="shared" si="3"/>
        <v>64.320900000000009</v>
      </c>
    </row>
    <row r="257" spans="1:7" x14ac:dyDescent="0.2">
      <c r="C257" s="20"/>
      <c r="D257" s="20" t="s">
        <v>149</v>
      </c>
      <c r="E257">
        <v>2</v>
      </c>
      <c r="F257">
        <v>19.670000000000002</v>
      </c>
      <c r="G257">
        <f t="shared" si="3"/>
        <v>64.320900000000009</v>
      </c>
    </row>
    <row r="258" spans="1:7" x14ac:dyDescent="0.2">
      <c r="C258" s="19"/>
      <c r="D258" s="19" t="s">
        <v>159</v>
      </c>
      <c r="E258">
        <v>2</v>
      </c>
      <c r="F258">
        <v>19.670000000000002</v>
      </c>
      <c r="G258">
        <f t="shared" si="3"/>
        <v>64.320900000000009</v>
      </c>
    </row>
    <row r="259" spans="1:7" x14ac:dyDescent="0.2">
      <c r="C259" s="20"/>
      <c r="D259" s="20" t="s">
        <v>160</v>
      </c>
      <c r="E259">
        <v>8</v>
      </c>
      <c r="F259">
        <v>19.670000000000002</v>
      </c>
      <c r="G259">
        <f t="shared" si="3"/>
        <v>64.320900000000009</v>
      </c>
    </row>
    <row r="261" spans="1:7" x14ac:dyDescent="0.2">
      <c r="A261" s="62" t="s">
        <v>132</v>
      </c>
      <c r="B261" s="14" t="s">
        <v>161</v>
      </c>
      <c r="C261" t="s">
        <v>165</v>
      </c>
      <c r="D261" t="s">
        <v>166</v>
      </c>
      <c r="E261" t="s">
        <v>167</v>
      </c>
    </row>
    <row r="262" spans="1:7" x14ac:dyDescent="0.2">
      <c r="A262" s="15" t="s">
        <v>150</v>
      </c>
      <c r="B262" s="25">
        <v>40</v>
      </c>
      <c r="D262">
        <v>19.670000000000002</v>
      </c>
      <c r="E262">
        <f>SUM(3.27*19.67)</f>
        <v>64.320900000000009</v>
      </c>
    </row>
    <row r="263" spans="1:7" x14ac:dyDescent="0.2">
      <c r="A263" s="14" t="s">
        <v>151</v>
      </c>
      <c r="B263" s="25">
        <v>90</v>
      </c>
      <c r="C263">
        <v>50</v>
      </c>
      <c r="D263">
        <v>19.670000000000002</v>
      </c>
      <c r="E263">
        <f t="shared" ref="E263:E289" si="4">SUM(3.27*19.67)</f>
        <v>64.320900000000009</v>
      </c>
    </row>
    <row r="264" spans="1:7" x14ac:dyDescent="0.2">
      <c r="A264" s="15" t="s">
        <v>133</v>
      </c>
      <c r="B264" s="25">
        <v>15</v>
      </c>
      <c r="C264">
        <v>75</v>
      </c>
      <c r="D264">
        <v>19.670000000000002</v>
      </c>
      <c r="E264">
        <f t="shared" si="4"/>
        <v>64.320900000000009</v>
      </c>
    </row>
    <row r="265" spans="1:7" x14ac:dyDescent="0.2">
      <c r="A265" s="14" t="s">
        <v>152</v>
      </c>
      <c r="B265" s="25">
        <v>40</v>
      </c>
      <c r="C265">
        <v>25</v>
      </c>
      <c r="D265">
        <v>19.670000000000002</v>
      </c>
      <c r="E265">
        <f t="shared" si="4"/>
        <v>64.320900000000009</v>
      </c>
    </row>
    <row r="266" spans="1:7" x14ac:dyDescent="0.2">
      <c r="A266" s="15" t="s">
        <v>153</v>
      </c>
      <c r="B266" s="25">
        <v>50</v>
      </c>
      <c r="C266">
        <v>10</v>
      </c>
      <c r="D266">
        <v>19.670000000000002</v>
      </c>
      <c r="E266">
        <f t="shared" si="4"/>
        <v>64.320900000000009</v>
      </c>
    </row>
    <row r="267" spans="1:7" x14ac:dyDescent="0.2">
      <c r="A267" s="14" t="s">
        <v>134</v>
      </c>
      <c r="B267" s="25">
        <v>40</v>
      </c>
      <c r="C267">
        <v>10</v>
      </c>
      <c r="D267">
        <v>19.670000000000002</v>
      </c>
      <c r="E267">
        <f t="shared" si="4"/>
        <v>64.320900000000009</v>
      </c>
    </row>
    <row r="268" spans="1:7" x14ac:dyDescent="0.2">
      <c r="A268" s="15" t="s">
        <v>135</v>
      </c>
      <c r="B268" s="26">
        <v>50</v>
      </c>
      <c r="C268">
        <v>10</v>
      </c>
      <c r="D268">
        <v>19.670000000000002</v>
      </c>
      <c r="E268">
        <f t="shared" si="4"/>
        <v>64.320900000000009</v>
      </c>
    </row>
    <row r="269" spans="1:7" x14ac:dyDescent="0.2">
      <c r="A269" s="14" t="s">
        <v>136</v>
      </c>
      <c r="B269" s="26">
        <v>40</v>
      </c>
      <c r="C269">
        <v>10</v>
      </c>
      <c r="D269">
        <v>19.670000000000002</v>
      </c>
      <c r="E269">
        <f t="shared" si="4"/>
        <v>64.320900000000009</v>
      </c>
    </row>
    <row r="270" spans="1:7" x14ac:dyDescent="0.2">
      <c r="A270" s="15" t="s">
        <v>137</v>
      </c>
      <c r="B270" s="26">
        <v>65</v>
      </c>
      <c r="C270">
        <v>25</v>
      </c>
      <c r="D270">
        <v>19.670000000000002</v>
      </c>
      <c r="E270">
        <f t="shared" si="4"/>
        <v>64.320900000000009</v>
      </c>
    </row>
    <row r="271" spans="1:7" x14ac:dyDescent="0.2">
      <c r="A271" s="14" t="s">
        <v>138</v>
      </c>
      <c r="B271" s="26">
        <v>10</v>
      </c>
      <c r="C271">
        <v>55</v>
      </c>
      <c r="D271">
        <v>19.670000000000002</v>
      </c>
      <c r="E271">
        <f t="shared" si="4"/>
        <v>64.320900000000009</v>
      </c>
    </row>
    <row r="272" spans="1:7" x14ac:dyDescent="0.2">
      <c r="A272" s="15" t="s">
        <v>139</v>
      </c>
      <c r="B272" s="26">
        <v>60</v>
      </c>
      <c r="C272">
        <v>50</v>
      </c>
      <c r="D272">
        <v>19.670000000000002</v>
      </c>
      <c r="E272">
        <f t="shared" si="4"/>
        <v>64.320900000000009</v>
      </c>
    </row>
    <row r="273" spans="1:5" x14ac:dyDescent="0.2">
      <c r="A273" s="14" t="s">
        <v>140</v>
      </c>
      <c r="B273" s="26">
        <v>70</v>
      </c>
      <c r="C273">
        <v>10</v>
      </c>
      <c r="D273">
        <v>19.670000000000002</v>
      </c>
      <c r="E273">
        <f t="shared" si="4"/>
        <v>64.320900000000009</v>
      </c>
    </row>
    <row r="274" spans="1:5" x14ac:dyDescent="0.2">
      <c r="A274" s="15" t="s">
        <v>158</v>
      </c>
      <c r="B274" s="26">
        <v>45</v>
      </c>
      <c r="C274">
        <v>25</v>
      </c>
      <c r="D274">
        <v>19.670000000000002</v>
      </c>
      <c r="E274">
        <f t="shared" si="4"/>
        <v>64.320900000000009</v>
      </c>
    </row>
    <row r="275" spans="1:5" x14ac:dyDescent="0.2">
      <c r="A275" s="14" t="s">
        <v>141</v>
      </c>
      <c r="B275" s="26">
        <v>50</v>
      </c>
      <c r="C275">
        <v>5</v>
      </c>
      <c r="D275">
        <v>19.670000000000002</v>
      </c>
      <c r="E275">
        <f t="shared" si="4"/>
        <v>64.320900000000009</v>
      </c>
    </row>
    <row r="276" spans="1:5" x14ac:dyDescent="0.2">
      <c r="A276" s="15" t="s">
        <v>154</v>
      </c>
      <c r="B276" s="25">
        <v>15</v>
      </c>
      <c r="C276">
        <v>35</v>
      </c>
      <c r="D276">
        <v>19.670000000000002</v>
      </c>
      <c r="E276">
        <f t="shared" si="4"/>
        <v>64.320900000000009</v>
      </c>
    </row>
    <row r="277" spans="1:5" x14ac:dyDescent="0.2">
      <c r="A277" s="14" t="s">
        <v>142</v>
      </c>
      <c r="B277" s="25">
        <v>20</v>
      </c>
      <c r="C277">
        <v>5</v>
      </c>
      <c r="D277">
        <v>19.670000000000002</v>
      </c>
      <c r="E277">
        <f t="shared" si="4"/>
        <v>64.320900000000009</v>
      </c>
    </row>
    <row r="278" spans="1:5" x14ac:dyDescent="0.2">
      <c r="A278" s="15" t="s">
        <v>155</v>
      </c>
      <c r="B278" s="25">
        <v>20</v>
      </c>
      <c r="C278">
        <v>0</v>
      </c>
      <c r="D278">
        <v>19.670000000000002</v>
      </c>
      <c r="E278">
        <f t="shared" si="4"/>
        <v>64.320900000000009</v>
      </c>
    </row>
    <row r="279" spans="1:5" x14ac:dyDescent="0.2">
      <c r="A279" s="14" t="s">
        <v>143</v>
      </c>
      <c r="B279" s="25">
        <v>40</v>
      </c>
      <c r="C279">
        <v>20</v>
      </c>
      <c r="D279">
        <v>19.670000000000002</v>
      </c>
      <c r="E279">
        <f t="shared" si="4"/>
        <v>64.320900000000009</v>
      </c>
    </row>
    <row r="280" spans="1:5" x14ac:dyDescent="0.2">
      <c r="A280" s="15" t="s">
        <v>144</v>
      </c>
      <c r="B280" s="25">
        <v>44</v>
      </c>
      <c r="C280">
        <v>4</v>
      </c>
      <c r="D280">
        <v>19.670000000000002</v>
      </c>
      <c r="E280">
        <f t="shared" si="4"/>
        <v>64.320900000000009</v>
      </c>
    </row>
    <row r="281" spans="1:5" x14ac:dyDescent="0.2">
      <c r="A281" s="14" t="s">
        <v>145</v>
      </c>
      <c r="B281" s="25">
        <v>12</v>
      </c>
      <c r="C281">
        <v>32</v>
      </c>
      <c r="D281">
        <v>19.670000000000002</v>
      </c>
      <c r="E281">
        <f t="shared" si="4"/>
        <v>64.320900000000009</v>
      </c>
    </row>
    <row r="282" spans="1:5" x14ac:dyDescent="0.2">
      <c r="A282" s="63" t="s">
        <v>146</v>
      </c>
      <c r="B282" s="26">
        <v>16</v>
      </c>
      <c r="C282">
        <v>4</v>
      </c>
      <c r="D282">
        <v>19.670000000000002</v>
      </c>
      <c r="E282">
        <f t="shared" si="4"/>
        <v>64.320900000000009</v>
      </c>
    </row>
    <row r="283" spans="1:5" x14ac:dyDescent="0.2">
      <c r="A283" s="14" t="s">
        <v>147</v>
      </c>
      <c r="B283" s="26">
        <v>40</v>
      </c>
      <c r="C283">
        <v>24</v>
      </c>
      <c r="D283">
        <v>19.670000000000002</v>
      </c>
      <c r="E283">
        <f t="shared" si="4"/>
        <v>64.320900000000009</v>
      </c>
    </row>
    <row r="284" spans="1:5" x14ac:dyDescent="0.2">
      <c r="A284" s="15" t="s">
        <v>148</v>
      </c>
      <c r="B284" s="26">
        <v>23</v>
      </c>
      <c r="C284">
        <v>17</v>
      </c>
      <c r="D284">
        <v>19.670000000000002</v>
      </c>
      <c r="E284">
        <f t="shared" si="4"/>
        <v>64.320900000000009</v>
      </c>
    </row>
    <row r="285" spans="1:5" x14ac:dyDescent="0.2">
      <c r="A285" s="14" t="s">
        <v>156</v>
      </c>
      <c r="B285" s="26">
        <v>10</v>
      </c>
      <c r="C285">
        <v>13</v>
      </c>
      <c r="D285">
        <v>19.670000000000002</v>
      </c>
      <c r="E285">
        <f t="shared" si="4"/>
        <v>64.320900000000009</v>
      </c>
    </row>
    <row r="286" spans="1:5" x14ac:dyDescent="0.2">
      <c r="A286" s="15" t="s">
        <v>157</v>
      </c>
      <c r="B286" s="26">
        <v>15</v>
      </c>
      <c r="C286">
        <v>5</v>
      </c>
      <c r="D286">
        <v>19.670000000000002</v>
      </c>
      <c r="E286">
        <f t="shared" si="4"/>
        <v>64.320900000000009</v>
      </c>
    </row>
    <row r="287" spans="1:5" x14ac:dyDescent="0.2">
      <c r="A287" s="14" t="s">
        <v>149</v>
      </c>
      <c r="B287" s="26">
        <v>13</v>
      </c>
      <c r="C287">
        <v>2</v>
      </c>
      <c r="D287">
        <v>19.670000000000002</v>
      </c>
      <c r="E287">
        <f t="shared" si="4"/>
        <v>64.320900000000009</v>
      </c>
    </row>
    <row r="288" spans="1:5" x14ac:dyDescent="0.2">
      <c r="A288" s="15" t="s">
        <v>159</v>
      </c>
      <c r="B288" s="26">
        <v>15</v>
      </c>
      <c r="C288">
        <v>2</v>
      </c>
      <c r="D288">
        <v>19.670000000000002</v>
      </c>
      <c r="E288">
        <f t="shared" si="4"/>
        <v>64.320900000000009</v>
      </c>
    </row>
    <row r="289" spans="1:6" x14ac:dyDescent="0.2">
      <c r="A289" s="14" t="s">
        <v>160</v>
      </c>
      <c r="B289" s="26">
        <v>23</v>
      </c>
      <c r="C289">
        <v>8</v>
      </c>
      <c r="D289">
        <v>19.670000000000002</v>
      </c>
      <c r="E289">
        <f t="shared" si="4"/>
        <v>64.320900000000009</v>
      </c>
    </row>
    <row r="294" spans="1:6" x14ac:dyDescent="0.2">
      <c r="A294" t="s">
        <v>81</v>
      </c>
    </row>
    <row r="295" spans="1:6" ht="17" thickBot="1" x14ac:dyDescent="0.25"/>
    <row r="296" spans="1:6" x14ac:dyDescent="0.2">
      <c r="A296" s="24" t="s">
        <v>82</v>
      </c>
      <c r="B296" s="24"/>
    </row>
    <row r="297" spans="1:6" x14ac:dyDescent="0.2">
      <c r="A297" s="21" t="s">
        <v>83</v>
      </c>
      <c r="B297" s="21">
        <v>0.89614768236081255</v>
      </c>
    </row>
    <row r="298" spans="1:6" x14ac:dyDescent="0.2">
      <c r="A298" s="21" t="s">
        <v>84</v>
      </c>
      <c r="B298" s="21">
        <v>0.80308066860065574</v>
      </c>
    </row>
    <row r="299" spans="1:6" x14ac:dyDescent="0.2">
      <c r="A299" s="21" t="s">
        <v>85</v>
      </c>
      <c r="B299" s="21">
        <v>0.76727715380077488</v>
      </c>
    </row>
    <row r="300" spans="1:6" x14ac:dyDescent="0.2">
      <c r="A300" s="21" t="s">
        <v>67</v>
      </c>
      <c r="B300" s="21">
        <v>9.9114022081728113</v>
      </c>
    </row>
    <row r="301" spans="1:6" ht="17" thickBot="1" x14ac:dyDescent="0.25">
      <c r="A301" s="22" t="s">
        <v>80</v>
      </c>
      <c r="B301" s="22">
        <v>14</v>
      </c>
    </row>
    <row r="303" spans="1:6" ht="17" thickBot="1" x14ac:dyDescent="0.25">
      <c r="A303" t="s">
        <v>86</v>
      </c>
    </row>
    <row r="304" spans="1:6" x14ac:dyDescent="0.2">
      <c r="A304" s="23"/>
      <c r="B304" s="23" t="s">
        <v>90</v>
      </c>
      <c r="C304" s="23" t="s">
        <v>91</v>
      </c>
      <c r="D304" s="23" t="s">
        <v>92</v>
      </c>
      <c r="E304" s="23" t="s">
        <v>93</v>
      </c>
      <c r="F304" s="23" t="s">
        <v>94</v>
      </c>
    </row>
    <row r="305" spans="1:9" x14ac:dyDescent="0.2">
      <c r="A305" s="21" t="s">
        <v>87</v>
      </c>
      <c r="B305" s="21">
        <v>2</v>
      </c>
      <c r="C305" s="21">
        <v>4406.9051689460985</v>
      </c>
      <c r="D305" s="21">
        <v>2203.4525844730492</v>
      </c>
      <c r="E305" s="21">
        <v>22.430218739399574</v>
      </c>
      <c r="F305" s="21">
        <v>1.3139714803023643E-4</v>
      </c>
    </row>
    <row r="306" spans="1:9" x14ac:dyDescent="0.2">
      <c r="A306" s="21" t="s">
        <v>88</v>
      </c>
      <c r="B306" s="21">
        <v>11</v>
      </c>
      <c r="C306" s="21">
        <v>1080.5948310539015</v>
      </c>
      <c r="D306" s="21">
        <v>98.235893732172869</v>
      </c>
      <c r="E306" s="21"/>
      <c r="F306" s="21"/>
    </row>
    <row r="307" spans="1:9" ht="17" thickBot="1" x14ac:dyDescent="0.25">
      <c r="A307" s="22" t="s">
        <v>58</v>
      </c>
      <c r="B307" s="22">
        <v>13</v>
      </c>
      <c r="C307" s="22">
        <v>5487.5</v>
      </c>
      <c r="D307" s="22"/>
      <c r="E307" s="22"/>
      <c r="F307" s="22"/>
    </row>
    <row r="308" spans="1:9" ht="17" thickBot="1" x14ac:dyDescent="0.25"/>
    <row r="309" spans="1:9" x14ac:dyDescent="0.2">
      <c r="A309" s="23"/>
      <c r="B309" s="23" t="s">
        <v>95</v>
      </c>
      <c r="C309" s="23" t="s">
        <v>67</v>
      </c>
      <c r="D309" s="23" t="s">
        <v>96</v>
      </c>
      <c r="E309" s="23" t="s">
        <v>97</v>
      </c>
      <c r="F309" s="23" t="s">
        <v>98</v>
      </c>
      <c r="G309" s="23" t="s">
        <v>99</v>
      </c>
      <c r="H309" s="23" t="s">
        <v>100</v>
      </c>
      <c r="I309" s="23" t="s">
        <v>101</v>
      </c>
    </row>
    <row r="310" spans="1:9" x14ac:dyDescent="0.2">
      <c r="A310" s="21" t="s">
        <v>89</v>
      </c>
      <c r="B310" s="21">
        <v>138.33738938053096</v>
      </c>
      <c r="C310" s="21">
        <v>16.733022164017491</v>
      </c>
      <c r="D310" s="21">
        <v>8.2673284015609667</v>
      </c>
      <c r="E310" s="21">
        <v>4.7724248184003174E-6</v>
      </c>
      <c r="F310" s="21">
        <v>101.50825591404399</v>
      </c>
      <c r="G310" s="21">
        <v>175.16652284701794</v>
      </c>
      <c r="H310" s="21">
        <v>101.50825591404399</v>
      </c>
      <c r="I310" s="21">
        <v>175.16652284701794</v>
      </c>
    </row>
    <row r="311" spans="1:9" x14ac:dyDescent="0.2">
      <c r="A311" s="21" t="s">
        <v>43</v>
      </c>
      <c r="B311" s="21">
        <v>-0.23942410834003755</v>
      </c>
      <c r="C311" s="21">
        <v>3.8778729061489874E-2</v>
      </c>
      <c r="D311" s="21">
        <v>-6.1741092123053427</v>
      </c>
      <c r="E311" s="21">
        <v>6.9658368895306218E-5</v>
      </c>
      <c r="F311" s="21">
        <v>-0.32477551553159112</v>
      </c>
      <c r="G311" s="21">
        <v>-0.15407270114848398</v>
      </c>
      <c r="H311" s="21">
        <v>-0.32477551553159112</v>
      </c>
      <c r="I311" s="21">
        <v>-0.15407270114848398</v>
      </c>
    </row>
    <row r="312" spans="1:9" ht="17" thickBot="1" x14ac:dyDescent="0.25">
      <c r="A312" s="22" t="s">
        <v>17</v>
      </c>
      <c r="B312" s="22">
        <v>0.2735116653258246</v>
      </c>
      <c r="C312" s="22">
        <v>0.1425168115844804</v>
      </c>
      <c r="D312" s="22">
        <v>1.9191536934131714</v>
      </c>
      <c r="E312" s="22">
        <v>8.1269385814636191E-2</v>
      </c>
      <c r="F312" s="22">
        <v>-4.0165722035192863E-2</v>
      </c>
      <c r="G312" s="22">
        <v>0.58718905268684207</v>
      </c>
      <c r="H312" s="22">
        <v>-4.0165722035192863E-2</v>
      </c>
      <c r="I312" s="22">
        <v>0.58718905268684207</v>
      </c>
    </row>
    <row r="316" spans="1:9" x14ac:dyDescent="0.2">
      <c r="A316" t="s">
        <v>168</v>
      </c>
    </row>
    <row r="317" spans="1:9" ht="17" thickBot="1" x14ac:dyDescent="0.25"/>
    <row r="318" spans="1:9" x14ac:dyDescent="0.2">
      <c r="A318" s="23" t="s">
        <v>169</v>
      </c>
      <c r="B318" s="23" t="s">
        <v>172</v>
      </c>
      <c r="C318" s="23" t="s">
        <v>170</v>
      </c>
    </row>
    <row r="319" spans="1:9" x14ac:dyDescent="0.2">
      <c r="A319" s="21">
        <v>1</v>
      </c>
      <c r="B319" s="21">
        <v>28.884050683829429</v>
      </c>
      <c r="C319" s="21">
        <v>11.115949316170571</v>
      </c>
    </row>
    <row r="320" spans="1:9" x14ac:dyDescent="0.2">
      <c r="A320" s="21">
        <v>2</v>
      </c>
      <c r="B320" s="21">
        <v>77.450623491552676</v>
      </c>
      <c r="C320" s="21">
        <v>12.549376508447324</v>
      </c>
    </row>
    <row r="321" spans="1:3" x14ac:dyDescent="0.2">
      <c r="A321" s="21">
        <v>3</v>
      </c>
      <c r="B321" s="21">
        <v>23.413817377312938</v>
      </c>
      <c r="C321" s="21">
        <v>-8.4138173773129381</v>
      </c>
    </row>
    <row r="322" spans="1:3" x14ac:dyDescent="0.2">
      <c r="A322" s="21">
        <v>4</v>
      </c>
      <c r="B322" s="21">
        <v>39.82451729686241</v>
      </c>
      <c r="C322" s="21">
        <v>0.17548270313758962</v>
      </c>
    </row>
    <row r="323" spans="1:3" x14ac:dyDescent="0.2">
      <c r="A323" s="21">
        <v>5</v>
      </c>
      <c r="B323" s="21">
        <v>41.881938857602563</v>
      </c>
      <c r="C323" s="21">
        <v>8.1180611423974369</v>
      </c>
    </row>
    <row r="324" spans="1:3" x14ac:dyDescent="0.2">
      <c r="A324" s="21">
        <v>6</v>
      </c>
      <c r="B324" s="21">
        <v>37.779263877715195</v>
      </c>
      <c r="C324" s="21">
        <v>2.220736122284805</v>
      </c>
    </row>
    <row r="325" spans="1:3" x14ac:dyDescent="0.2">
      <c r="A325" s="21">
        <v>7</v>
      </c>
      <c r="B325" s="21">
        <v>52.144710378117452</v>
      </c>
      <c r="C325" s="21">
        <v>-2.1447103781174519</v>
      </c>
    </row>
    <row r="326" spans="1:3" x14ac:dyDescent="0.2">
      <c r="A326" s="21">
        <v>8</v>
      </c>
      <c r="B326" s="21">
        <v>28.884050683829429</v>
      </c>
      <c r="C326" s="21">
        <v>11.115949316170571</v>
      </c>
    </row>
    <row r="327" spans="1:3" x14ac:dyDescent="0.2">
      <c r="A327" s="21">
        <v>9</v>
      </c>
      <c r="B327" s="21">
        <v>74.715506838294431</v>
      </c>
      <c r="C327" s="21">
        <v>-9.7155068382944307</v>
      </c>
    </row>
    <row r="328" spans="1:3" x14ac:dyDescent="0.2">
      <c r="A328" s="21">
        <v>10</v>
      </c>
      <c r="B328" s="21">
        <v>27.516492357200306</v>
      </c>
      <c r="C328" s="21">
        <v>-17.516492357200306</v>
      </c>
    </row>
    <row r="329" spans="1:3" x14ac:dyDescent="0.2">
      <c r="A329" s="21">
        <v>11</v>
      </c>
      <c r="B329" s="21">
        <v>57.614943684633943</v>
      </c>
      <c r="C329" s="21">
        <v>2.3850563153660573</v>
      </c>
    </row>
    <row r="330" spans="1:3" x14ac:dyDescent="0.2">
      <c r="A330" s="21">
        <v>12</v>
      </c>
      <c r="B330" s="21">
        <v>74.715506838294431</v>
      </c>
      <c r="C330" s="21">
        <v>-4.7155068382944307</v>
      </c>
    </row>
    <row r="331" spans="1:3" x14ac:dyDescent="0.2">
      <c r="A331" s="21">
        <v>13</v>
      </c>
      <c r="B331" s="21">
        <v>54.189963797264667</v>
      </c>
      <c r="C331" s="21">
        <v>-9.1899637972646673</v>
      </c>
    </row>
    <row r="332" spans="1:3" ht="17" thickBot="1" x14ac:dyDescent="0.25">
      <c r="A332" s="22">
        <v>14</v>
      </c>
      <c r="B332" s="22">
        <v>45.984613837489931</v>
      </c>
      <c r="C332" s="22">
        <v>4.0153861625100689</v>
      </c>
    </row>
    <row r="334" spans="1:3" x14ac:dyDescent="0.2">
      <c r="B334">
        <f>SUM(B310+(B311*C319)+(B312*C319))</f>
        <v>138.71630493629706</v>
      </c>
    </row>
  </sheetData>
  <phoneticPr fontId="1" type="noConversion"/>
  <pageMargins left="0.7" right="0.7" top="0.75" bottom="0.75" header="0.3" footer="0.3"/>
  <pageSetup orientation="portrait" horizontalDpi="0" verticalDpi="0"/>
  <drawing r:id="rId1"/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2020-01-27T21:14:47Z</dcterms:created>
  <dcterms:modified xsi:type="dcterms:W3CDTF">2021-06-09T18:44:47Z</dcterms:modified>
</cp:coreProperties>
</file>