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diego\OneDrive\Escritorio\Duoc UC\2024-2\PTY4614\Grupos\Artigas-Cubillos-Órdenes-Tapia\Fase 3\"/>
    </mc:Choice>
  </mc:AlternateContent>
  <xr:revisionPtr revIDLastSave="0" documentId="13_ncr:1_{5163F6A3-5517-4C97-9AB5-08BFC54204F6}" xr6:coauthVersionLast="47" xr6:coauthVersionMax="47" xr10:uidLastSave="{00000000-0000-0000-0000-000000000000}"/>
  <bookViews>
    <workbookView xWindow="-120" yWindow="-120" windowWidth="29040" windowHeight="15720" xr2:uid="{00000000-000D-0000-FFFF-FFFF00000000}"/>
  </bookViews>
  <sheets>
    <sheet name="EVALUACION FASE 3" sheetId="1" r:id="rId1"/>
    <sheet name="RUBRICA" sheetId="2" r:id="rId2"/>
    <sheet name="ESCALA_IEP" sheetId="3" state="hidden" r:id="rId3"/>
    <sheet name="ESCALA_PRESENTACION" sheetId="4" state="hidden" r:id="rId4"/>
    <sheet name="ESCALA_TRAB_EQUIP" sheetId="5" state="hidden" r:id="rId5"/>
    <sheet name="RELEVANCIA-PUNTAJE" sheetId="6"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AJ9Wx+BNXivCyCDRybldm9jv8nMOf10MHW0QF3kDG/E="/>
    </ext>
  </extLst>
</workbook>
</file>

<file path=xl/calcChain.xml><?xml version="1.0" encoding="utf-8"?>
<calcChain xmlns="http://schemas.openxmlformats.org/spreadsheetml/2006/main">
  <c r="J110" i="1" l="1"/>
  <c r="K110" i="1" s="1"/>
  <c r="H110" i="1"/>
  <c r="I110" i="1" s="1"/>
  <c r="J109" i="1"/>
  <c r="K109" i="1" s="1"/>
  <c r="H109" i="1"/>
  <c r="I109" i="1" s="1"/>
  <c r="J108" i="1"/>
  <c r="K108" i="1" s="1"/>
  <c r="H108" i="1"/>
  <c r="I108" i="1" s="1"/>
  <c r="K107" i="1"/>
  <c r="J107" i="1"/>
  <c r="H107" i="1"/>
  <c r="I107" i="1" s="1"/>
  <c r="J106" i="1"/>
  <c r="K106" i="1" s="1"/>
  <c r="H106" i="1"/>
  <c r="I106" i="1" s="1"/>
  <c r="J105" i="1"/>
  <c r="K105" i="1" s="1"/>
  <c r="H105" i="1"/>
  <c r="I105" i="1" s="1"/>
  <c r="J104" i="1"/>
  <c r="K104" i="1" s="1"/>
  <c r="H104" i="1"/>
  <c r="I104" i="1" s="1"/>
  <c r="J97" i="1"/>
  <c r="K97" i="1" s="1"/>
  <c r="H97" i="1"/>
  <c r="I97" i="1" s="1"/>
  <c r="J96" i="1"/>
  <c r="K96" i="1" s="1"/>
  <c r="H96" i="1"/>
  <c r="I96" i="1" s="1"/>
  <c r="J95" i="1"/>
  <c r="K95" i="1" s="1"/>
  <c r="H95" i="1"/>
  <c r="I95" i="1" s="1"/>
  <c r="J94" i="1"/>
  <c r="K94" i="1" s="1"/>
  <c r="H94" i="1"/>
  <c r="I94" i="1" s="1"/>
  <c r="J93" i="1"/>
  <c r="K93" i="1" s="1"/>
  <c r="H93" i="1"/>
  <c r="I93" i="1" s="1"/>
  <c r="J92" i="1"/>
  <c r="K92" i="1" s="1"/>
  <c r="H92" i="1"/>
  <c r="I92" i="1" s="1"/>
  <c r="J91" i="1"/>
  <c r="K91" i="1" s="1"/>
  <c r="H91" i="1"/>
  <c r="I91" i="1" s="1"/>
  <c r="J84" i="1"/>
  <c r="K84" i="1" s="1"/>
  <c r="H84" i="1"/>
  <c r="I84" i="1" s="1"/>
  <c r="J83" i="1"/>
  <c r="K83" i="1" s="1"/>
  <c r="H83" i="1"/>
  <c r="I83" i="1" s="1"/>
  <c r="J82" i="1"/>
  <c r="K82" i="1" s="1"/>
  <c r="H82" i="1"/>
  <c r="I82" i="1" s="1"/>
  <c r="J81" i="1"/>
  <c r="K81" i="1" s="1"/>
  <c r="H81" i="1"/>
  <c r="I81" i="1" s="1"/>
  <c r="J80" i="1"/>
  <c r="K80" i="1" s="1"/>
  <c r="H80" i="1"/>
  <c r="I80" i="1" s="1"/>
  <c r="J79" i="1"/>
  <c r="K79" i="1" s="1"/>
  <c r="H79" i="1"/>
  <c r="I79" i="1" s="1"/>
  <c r="J78" i="1"/>
  <c r="K78" i="1" s="1"/>
  <c r="K85" i="1" s="1"/>
  <c r="H78" i="1"/>
  <c r="I78" i="1" s="1"/>
  <c r="I85" i="1" s="1"/>
  <c r="J71" i="1"/>
  <c r="K71" i="1" s="1"/>
  <c r="H71" i="1"/>
  <c r="I71" i="1" s="1"/>
  <c r="K70" i="1"/>
  <c r="J70" i="1"/>
  <c r="H70" i="1"/>
  <c r="I70" i="1" s="1"/>
  <c r="J69" i="1"/>
  <c r="K69" i="1" s="1"/>
  <c r="H69" i="1"/>
  <c r="I69" i="1" s="1"/>
  <c r="J68" i="1"/>
  <c r="K68" i="1" s="1"/>
  <c r="H68" i="1"/>
  <c r="I68" i="1" s="1"/>
  <c r="J67" i="1"/>
  <c r="K67" i="1" s="1"/>
  <c r="H67" i="1"/>
  <c r="I67" i="1" s="1"/>
  <c r="J66" i="1"/>
  <c r="K66" i="1" s="1"/>
  <c r="H66" i="1"/>
  <c r="I66" i="1" s="1"/>
  <c r="J65" i="1"/>
  <c r="K65" i="1" s="1"/>
  <c r="H65" i="1"/>
  <c r="I65" i="1" s="1"/>
  <c r="J58" i="1"/>
  <c r="K58" i="1" s="1"/>
  <c r="H58" i="1"/>
  <c r="I58" i="1" s="1"/>
  <c r="J57" i="1"/>
  <c r="K57" i="1" s="1"/>
  <c r="H57" i="1"/>
  <c r="I57" i="1" s="1"/>
  <c r="J56" i="1"/>
  <c r="K56" i="1" s="1"/>
  <c r="H56" i="1"/>
  <c r="I56" i="1" s="1"/>
  <c r="J55" i="1"/>
  <c r="K55" i="1" s="1"/>
  <c r="H55" i="1"/>
  <c r="I55" i="1" s="1"/>
  <c r="J54" i="1"/>
  <c r="K54" i="1" s="1"/>
  <c r="H54" i="1"/>
  <c r="I54" i="1" s="1"/>
  <c r="J53" i="1"/>
  <c r="K53" i="1" s="1"/>
  <c r="H53" i="1"/>
  <c r="I53" i="1" s="1"/>
  <c r="J52" i="1"/>
  <c r="K52" i="1" s="1"/>
  <c r="H52" i="1"/>
  <c r="I52" i="1" s="1"/>
  <c r="J45" i="1"/>
  <c r="K45" i="1" s="1"/>
  <c r="H45" i="1"/>
  <c r="I45" i="1" s="1"/>
  <c r="J44" i="1"/>
  <c r="K44" i="1" s="1"/>
  <c r="H44" i="1"/>
  <c r="I44" i="1" s="1"/>
  <c r="J43" i="1"/>
  <c r="K43" i="1" s="1"/>
  <c r="I43" i="1"/>
  <c r="H43" i="1"/>
  <c r="J42" i="1"/>
  <c r="K42" i="1" s="1"/>
  <c r="I42" i="1"/>
  <c r="H42" i="1"/>
  <c r="J41" i="1"/>
  <c r="K41" i="1" s="1"/>
  <c r="H41" i="1"/>
  <c r="I41" i="1" s="1"/>
  <c r="J40" i="1"/>
  <c r="K40" i="1" s="1"/>
  <c r="H40" i="1"/>
  <c r="I40" i="1" s="1"/>
  <c r="K39" i="1"/>
  <c r="J39" i="1"/>
  <c r="H39" i="1"/>
  <c r="I39" i="1" s="1"/>
  <c r="B110" i="1"/>
  <c r="B109" i="1"/>
  <c r="B108" i="1"/>
  <c r="B107" i="1"/>
  <c r="B106" i="1"/>
  <c r="B105" i="1"/>
  <c r="B104" i="1"/>
  <c r="B102" i="1"/>
  <c r="B97" i="1"/>
  <c r="B96" i="1"/>
  <c r="B95" i="1"/>
  <c r="B94" i="1"/>
  <c r="B93" i="1"/>
  <c r="B92" i="1"/>
  <c r="B91" i="1"/>
  <c r="B89" i="1"/>
  <c r="G85" i="1"/>
  <c r="B84" i="1"/>
  <c r="B83" i="1"/>
  <c r="B82" i="1"/>
  <c r="B81" i="1"/>
  <c r="B80" i="1"/>
  <c r="B79" i="1"/>
  <c r="B78" i="1"/>
  <c r="B76" i="1"/>
  <c r="B71" i="1"/>
  <c r="B70" i="1"/>
  <c r="B69" i="1"/>
  <c r="B68" i="1"/>
  <c r="B67" i="1"/>
  <c r="B66" i="1"/>
  <c r="B65" i="1"/>
  <c r="B63" i="1"/>
  <c r="B58" i="1"/>
  <c r="B57" i="1"/>
  <c r="B56" i="1"/>
  <c r="B55" i="1"/>
  <c r="B54" i="1"/>
  <c r="B53" i="1"/>
  <c r="B52" i="1"/>
  <c r="B50" i="1"/>
  <c r="B45" i="1"/>
  <c r="B44" i="1"/>
  <c r="B43" i="1"/>
  <c r="B42" i="1"/>
  <c r="B41" i="1"/>
  <c r="B40" i="1"/>
  <c r="B39" i="1"/>
  <c r="B37" i="1"/>
  <c r="G33" i="1"/>
  <c r="E33" i="1"/>
  <c r="J32" i="1"/>
  <c r="K32" i="1" s="1"/>
  <c r="H32" i="1"/>
  <c r="I32" i="1" s="1"/>
  <c r="B32" i="1"/>
  <c r="K31" i="1"/>
  <c r="J31" i="1"/>
  <c r="I31" i="1"/>
  <c r="H31" i="1"/>
  <c r="B31" i="1"/>
  <c r="K30" i="1"/>
  <c r="J30" i="1"/>
  <c r="I30" i="1"/>
  <c r="H30" i="1"/>
  <c r="B30" i="1"/>
  <c r="K29" i="1"/>
  <c r="J29" i="1"/>
  <c r="H29" i="1"/>
  <c r="I29" i="1" s="1"/>
  <c r="B29" i="1"/>
  <c r="J28" i="1"/>
  <c r="K28" i="1" s="1"/>
  <c r="H28" i="1"/>
  <c r="I28" i="1" s="1"/>
  <c r="B28" i="1"/>
  <c r="K27" i="1"/>
  <c r="J27" i="1"/>
  <c r="H27" i="1"/>
  <c r="I27" i="1" s="1"/>
  <c r="B27" i="1"/>
  <c r="K26" i="1"/>
  <c r="J26" i="1"/>
  <c r="H26" i="1"/>
  <c r="I26" i="1" s="1"/>
  <c r="B26" i="1"/>
  <c r="B24" i="1"/>
  <c r="K19" i="1"/>
  <c r="J19" i="1"/>
  <c r="I19" i="1"/>
  <c r="H19" i="1"/>
  <c r="G19" i="1"/>
  <c r="F19" i="1"/>
  <c r="E19" i="1"/>
  <c r="B19" i="1"/>
  <c r="K18" i="1"/>
  <c r="J18" i="1"/>
  <c r="I18" i="1"/>
  <c r="H18" i="1"/>
  <c r="G18" i="1"/>
  <c r="E18" i="1"/>
  <c r="B18" i="1"/>
  <c r="K17" i="1"/>
  <c r="J17" i="1"/>
  <c r="I17" i="1"/>
  <c r="G17" i="1"/>
  <c r="E17" i="1"/>
  <c r="B17" i="1"/>
  <c r="J16" i="1"/>
  <c r="K16" i="1" s="1"/>
  <c r="I16" i="1"/>
  <c r="G16" i="1"/>
  <c r="E16" i="1"/>
  <c r="B16" i="1"/>
  <c r="J15" i="1"/>
  <c r="K15" i="1" s="1"/>
  <c r="I15" i="1"/>
  <c r="G15" i="1"/>
  <c r="E15" i="1"/>
  <c r="B15" i="1"/>
  <c r="J14" i="1"/>
  <c r="K14" i="1" s="1"/>
  <c r="I14" i="1"/>
  <c r="G14" i="1"/>
  <c r="E14" i="1"/>
  <c r="B14" i="1"/>
  <c r="J13" i="1"/>
  <c r="K13" i="1" s="1"/>
  <c r="K20" i="1" s="1"/>
  <c r="H13" i="1"/>
  <c r="I13" i="1" s="1"/>
  <c r="I20" i="1" s="1"/>
  <c r="G13" i="1"/>
  <c r="G20" i="1" s="1"/>
  <c r="E13" i="1"/>
  <c r="B13" i="1"/>
  <c r="B11" i="1"/>
  <c r="I98" i="1" l="1"/>
  <c r="E20" i="1"/>
  <c r="C20" i="1" s="1"/>
  <c r="C21" i="1" s="1"/>
  <c r="C4" i="1" s="1"/>
  <c r="E111" i="1"/>
  <c r="E98" i="1"/>
  <c r="G72" i="1"/>
  <c r="K72" i="1"/>
  <c r="I72" i="1"/>
  <c r="G46" i="1"/>
  <c r="E46" i="1"/>
  <c r="E72" i="1"/>
  <c r="K98" i="1"/>
  <c r="E59" i="1"/>
  <c r="I46" i="1"/>
  <c r="I59" i="1"/>
  <c r="I33" i="1"/>
  <c r="K33" i="1"/>
  <c r="E85" i="1"/>
  <c r="C85" i="1" s="1"/>
  <c r="C86" i="1" s="1"/>
  <c r="D5" i="1" s="1"/>
  <c r="G111" i="1"/>
  <c r="G98" i="1"/>
  <c r="C33" i="1"/>
  <c r="C34" i="1" s="1"/>
  <c r="C5" i="1" s="1"/>
  <c r="K46" i="1"/>
  <c r="K59" i="1"/>
  <c r="I111" i="1"/>
  <c r="G59" i="1"/>
  <c r="K111" i="1"/>
  <c r="C111" i="1" l="1"/>
  <c r="C112" i="1" s="1"/>
  <c r="D7" i="1" s="1"/>
  <c r="C98" i="1"/>
  <c r="C99" i="1" s="1"/>
  <c r="D6" i="1" s="1"/>
  <c r="E5" i="1"/>
  <c r="C72" i="1"/>
  <c r="C73" i="1" s="1"/>
  <c r="D4" i="1" s="1"/>
  <c r="E4" i="1" s="1"/>
  <c r="C46" i="1"/>
  <c r="C47" i="1" s="1"/>
  <c r="C6" i="1" s="1"/>
  <c r="C59" i="1"/>
  <c r="C60" i="1" s="1"/>
  <c r="C7" i="1" s="1"/>
  <c r="E7" i="1" l="1"/>
  <c r="E6" i="1"/>
</calcChain>
</file>

<file path=xl/sharedStrings.xml><?xml version="1.0" encoding="utf-8"?>
<sst xmlns="http://schemas.openxmlformats.org/spreadsheetml/2006/main" count="257" uniqueCount="71">
  <si>
    <t>INTEGRANTES</t>
  </si>
  <si>
    <t>Nota docente asignatura</t>
  </si>
  <si>
    <t>Nota comision</t>
  </si>
  <si>
    <t>Nota final</t>
  </si>
  <si>
    <t>DOCENTE</t>
  </si>
  <si>
    <t>Nivel de Logro</t>
  </si>
  <si>
    <t>NIVELES DE LOGRO Y PUNTAJES</t>
  </si>
  <si>
    <t>Aspectos a Evaluar</t>
  </si>
  <si>
    <t>Completamente logrado</t>
  </si>
  <si>
    <t>Logrado</t>
  </si>
  <si>
    <t>Logro Incipiente</t>
  </si>
  <si>
    <t>No logrado</t>
  </si>
  <si>
    <t>X</t>
  </si>
  <si>
    <t>x</t>
  </si>
  <si>
    <t>Puntaje</t>
  </si>
  <si>
    <t>Nota</t>
  </si>
  <si>
    <t>PATO HERNÁNDEZ</t>
  </si>
  <si>
    <t>Fran Berna</t>
  </si>
  <si>
    <t>Cristian Beltrán</t>
  </si>
  <si>
    <t>Comentarios Fran</t>
  </si>
  <si>
    <t xml:space="preserve">pq el idioma es una limitante (para el que registro
pq tienen fases si es scrum deberían tener sprint
modelo de datos, CB preguntará
buena página
pq tanta publicidad? Responden ok pq es típico de las paginas
q modelo de ML usaron para la predicción, con que variables, responden correcto.
como capturan la información de los rebotes por ejemplo, respondieron que era manual por ahora, pq no había presupuesto para comprar sensores.
puede ser escalable a leer con monitores?? bien respondido en la presentación, indican que
por falta de presupuesto no compraron los sensores, aportar que los sensores personalizados miden también rendimiento personal
</t>
  </si>
  <si>
    <t>Indicador de Evaluación</t>
  </si>
  <si>
    <t>Categorías de Respuesta</t>
  </si>
  <si>
    <t>Ponderación del Indicador de Evaluación</t>
  </si>
  <si>
    <r>
      <rPr>
        <b/>
        <sz val="11"/>
        <color rgb="FFFFFFFF"/>
        <rFont val="Calibri"/>
      </rPr>
      <t>Completamente Logrado (</t>
    </r>
    <r>
      <rPr>
        <b/>
        <sz val="10"/>
        <color rgb="FFFFFFFF"/>
        <rFont val="Calibri"/>
      </rPr>
      <t>100%)</t>
    </r>
  </si>
  <si>
    <r>
      <rPr>
        <b/>
        <sz val="11"/>
        <color rgb="FFFFFFFF"/>
        <rFont val="Calibri"/>
      </rPr>
      <t>Logrado (</t>
    </r>
    <r>
      <rPr>
        <b/>
        <sz val="10"/>
        <color rgb="FFFFFFFF"/>
        <rFont val="Calibri"/>
      </rPr>
      <t>60%)</t>
    </r>
  </si>
  <si>
    <t xml:space="preserve">Logro incipiente </t>
  </si>
  <si>
    <t xml:space="preserve">1. Presenta el proyecto considerando la relevancia, objetivos, metodología y desarrollo, de acuerdo a los estándares de calidad de la disciplina. </t>
  </si>
  <si>
    <t xml:space="preserve">Presenta el proyecto mencionando la relevancia, objetivos, metodología y desarrollo de este y
todos los aspectos presentados cumplen con los estándares de calidad de la disciplina.  </t>
  </si>
  <si>
    <t>Presenta el proyecto mencionando solo 2 o 3 aspectos de este (relevancia, objetivos, metodología y desarrollo) y todos los aspectos mencionados cumplen con los estándares de calidad de la disciplina.</t>
  </si>
  <si>
    <t xml:space="preserve">Presenta el proyecto mencionado algunos o todos los aspectos de este (relevancia, objetivos, metodología y desarrollo) y la mayoría de ellos no cumple con los estándares de calidad de la disciplina. </t>
  </si>
  <si>
    <t>Presenta el proyecto y los aspectos considerados no cumplen con los estándares de la disciplina.</t>
  </si>
  <si>
    <t xml:space="preserve">2. Presenta las evidencias del Proyecto APT, dando cuenta del cumplimiento de los objetivos y de acuerdo a los estándares de la disciplina. </t>
  </si>
  <si>
    <t>Presenta evidencias que cumplen los estándares de la disciplina y dan cuenta del cumplimiento de los objetivos del Proyecto APT.</t>
  </si>
  <si>
    <t>Presenta evidencias que requieren ajustes menores de acuerdo a los estándares de la disciplina y dan cuenta del cumplimiento de los objetivos del Proyecto APT.</t>
  </si>
  <si>
    <t>Presenta evidencias que requieren ajustes mayores de acuerdo a los estándares de la disciplina y dan cuenta parcialmente del cumplimiento de los objetivos del Proyecto APT.</t>
  </si>
  <si>
    <t xml:space="preserve">Presenta evidencias finales que no cumplen los estándares de la disciplina o no presenta evidencias del Proyecto APT. </t>
  </si>
  <si>
    <t>3. Responde las preguntas realizadas por la comisión, cumpliendo con los estándares de calidad de la disciplina.</t>
  </si>
  <si>
    <t>Responde todas las preguntas realizadas por la comisión cumpliendo con los estándares de calidad de la disciplina.</t>
  </si>
  <si>
    <t>Responde todas las preguntas realizadas por la comisión cumpliendo con los estándares de calidad de la disciplina, pero presentando leves imprecisiones.</t>
  </si>
  <si>
    <t xml:space="preserve">Responde todas o algunas de las preguntas realizadas por la comisión, pero presenta importantes fallas de acuerdo a los estándares de calidad de la disciplina. </t>
  </si>
  <si>
    <t xml:space="preserve">No responde las preguntas de la comisión o las respuestas no cumplen con los estándares de calidad de la disciplina. </t>
  </si>
  <si>
    <t>4. Expone el Proyecto APT, considerando el formato y el tiempo establecido para la presentación.</t>
  </si>
  <si>
    <t xml:space="preserve">Expone el Proyecto APT, respetando el formato y tiempo establecidos por la disciplina. </t>
  </si>
  <si>
    <t>Expone el Proyecto APT, respetando el tiempo establecido para la presentación, pero algún aspecto del formato no cumple con lo establecido por la disciplina.</t>
  </si>
  <si>
    <t>Expone el Proyecto APT, pero excede el tiempo establecido para la presentación y la mayoría de los aspectos del formato no cumplen con lo establecido por la disciplina.</t>
  </si>
  <si>
    <t xml:space="preserve">La presentación no cumple el tiempo ni el formato establecido por la disciplina. </t>
  </si>
  <si>
    <t>5. Expresa sus ideas con fluidez, claridad y precisión, utilizando lenguaje técnico propio de la disciplina.</t>
  </si>
  <si>
    <t>Expresa sus ideas con fluidez, claridad y precisión y siempre utiliza adecuadamente el lenguaje técnico de la disciplina.</t>
  </si>
  <si>
    <t xml:space="preserve">Expresa sus ideas cumpliendo con uno o dos de los tres elementos: fluidez, claridad y/o precisión y presenta errores menores en el lenguaje técnico de la disciplina. </t>
  </si>
  <si>
    <t xml:space="preserve">Expresa sus ideas cumpliendo con al menos uno de los tres elementos: fluidez, claridad y/o precisión y presenta errores importantes en el lenguaje técnico de la disciplina y presenta errores importantes en el lenguaje técnico de la disciplina. </t>
  </si>
  <si>
    <t>No expresa sus ideas con fluidez, ni claridad ni precisión ni con un lenguaje técnico de la disciplina que sea adecuado.</t>
  </si>
  <si>
    <t>6. Entrega la documentación y evidencias requerida por la asignatura de acuerdo a la estructura y nombres solicitados, guardando todas las evidencias de avances en Git</t>
  </si>
  <si>
    <t>Entrega la documentación y evidencias requeridas por la asignatura de acuerdo a la estructura y nombres solicitados, guardando todas las evidencias de avances en Git</t>
  </si>
  <si>
    <t>Entrega la documentación y evidencias requeridas por la asignatura de acuerdo a la estructura y nombres solicitados, guardando algunas de las evidencias de avances en Git</t>
  </si>
  <si>
    <t>Entrega la documentación y evidencias requeridas por la asignatura sin una la estructura y nombres solicitados, guardando algunas de las evidencias de avances en Git</t>
  </si>
  <si>
    <t>No entrega a través de Git la documentación y evidencias de avance requeridas por la asignatura</t>
  </si>
  <si>
    <t xml:space="preserve">7.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</si>
  <si>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</si>
  <si>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</si>
  <si>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</si>
  <si>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</si>
  <si>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PUNTOS</t>
  </si>
  <si>
    <t>NOTA</t>
  </si>
  <si>
    <t>Relevancia</t>
  </si>
  <si>
    <t>Logro incipiente</t>
  </si>
  <si>
    <t>Muy Relevante</t>
  </si>
  <si>
    <t>Raúl Artigas</t>
  </si>
  <si>
    <t>Matías Cubillos</t>
  </si>
  <si>
    <t>Nicolás Órdenes</t>
  </si>
  <si>
    <t>Ángel Tapia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</si>
</sst>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scheme val="minor"/>
    </font>
    <font>
      <sz val="11"/>
      <color rgb="FF000000"/>
      <name val="Calibri"/>
    </font>
    <font>
      <b/>
      <sz val="11"/>
      <color rgb="FF000000"/>
      <name val="Calibri"/>
    </font>
    <font>
      <sz val="20"/>
      <color rgb="FF000000"/>
      <name val="Calibri"/>
    </font>
    <font>
      <b/>
      <sz val="14"/>
      <color rgb="FF000000"/>
      <name val="Calibri"/>
    </font>
    <font>
      <b/>
      <sz val="10"/>
      <color rgb="FF000000"/>
      <name val="Calibri"/>
    </font>
    <font>
      <sz val="11"/>
      <name val="Calibri"/>
    </font>
    <font>
      <sz val="9"/>
      <color rgb="FF000000"/>
      <name val="Calibri"/>
    </font>
    <font>
      <sz val="10"/>
      <color rgb="FF000000"/>
      <name val="Calibri"/>
    </font>
    <font>
      <sz val="14"/>
      <color rgb="FF000000"/>
      <name val="Calibri"/>
    </font>
    <font>
      <sz val="15"/>
      <color rgb="FF000000"/>
      <name val="Calibri"/>
    </font>
    <font>
      <sz val="13"/>
      <color rgb="FF000000"/>
      <name val="Calibri"/>
    </font>
    <font>
      <sz val="9"/>
      <color rgb="FF000000"/>
      <name val="Calibri"/>
      <scheme val="minor"/>
    </font>
    <font>
      <sz val="11"/>
      <color theme="1"/>
      <name val="Calibri"/>
    </font>
    <font>
      <sz val="11"/>
      <color theme="1"/>
      <name val="Calibri"/>
      <scheme val="minor"/>
    </font>
    <font>
      <b/>
      <sz val="10"/>
      <color rgb="FFFFFFFF"/>
      <name val="Calibri"/>
    </font>
    <font>
      <b/>
      <sz val="11"/>
      <color rgb="FFFFFFFF"/>
      <name val="Calibri"/>
    </font>
    <font>
      <b/>
      <sz val="10"/>
      <color rgb="FF3B3838"/>
      <name val="Calibri"/>
    </font>
  </fonts>
  <fills count="8">
    <fill>
      <patternFill patternType="none"/>
    </fill>
    <fill>
      <patternFill patternType="gray125"/>
    </fill>
    <fill>
      <patternFill patternType="solid">
        <fgColor rgb="FFECECEC"/>
        <bgColor rgb="FFECECEC"/>
      </patternFill>
    </fill>
    <fill>
      <patternFill patternType="solid">
        <fgColor rgb="FFD9E2F3"/>
        <bgColor rgb="FFD9E2F3"/>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style="medium">
        <color rgb="FF7F7F7F"/>
      </bottom>
      <diagonal/>
    </border>
    <border>
      <left style="medium">
        <color rgb="FF7F7F7F"/>
      </left>
      <right style="medium">
        <color rgb="FF7F7F7F"/>
      </right>
      <top/>
      <bottom/>
      <diagonal/>
    </border>
    <border>
      <left/>
      <right style="medium">
        <color rgb="FF7F7F7F"/>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61">
    <xf numFmtId="0" fontId="0" fillId="0" borderId="0" xfId="0"/>
    <xf numFmtId="9" fontId="1" fillId="2" borderId="1" xfId="0" applyNumberFormat="1" applyFont="1" applyFill="1" applyBorder="1" applyAlignment="1">
      <alignment horizontal="center" vertical="center" wrapText="1"/>
    </xf>
    <xf numFmtId="9" fontId="1" fillId="3" borderId="1" xfId="0" applyNumberFormat="1" applyFont="1" applyFill="1" applyBorder="1" applyAlignment="1">
      <alignment horizontal="center"/>
    </xf>
    <xf numFmtId="9" fontId="1" fillId="0" borderId="1" xfId="0" applyNumberFormat="1" applyFont="1" applyBorder="1" applyAlignment="1">
      <alignment horizontal="center"/>
    </xf>
    <xf numFmtId="0" fontId="2" fillId="0" borderId="0" xfId="0" applyFont="1"/>
    <xf numFmtId="0" fontId="1" fillId="2" borderId="1" xfId="0" applyFont="1" applyFill="1" applyBorder="1" applyAlignment="1">
      <alignment horizontal="center" vertical="center" wrapText="1"/>
    </xf>
    <xf numFmtId="0" fontId="1" fillId="3" borderId="1" xfId="0" applyFont="1" applyFill="1" applyBorder="1" applyAlignment="1">
      <alignment horizontal="center"/>
    </xf>
    <xf numFmtId="0" fontId="1" fillId="0" borderId="1" xfId="0" applyFont="1" applyBorder="1" applyAlignment="1">
      <alignment horizontal="center"/>
    </xf>
    <xf numFmtId="0" fontId="1" fillId="0" borderId="0" xfId="0" applyFont="1" applyAlignment="1">
      <alignment horizontal="right" vertical="center"/>
    </xf>
    <xf numFmtId="0" fontId="1" fillId="0" borderId="2" xfId="0" applyFont="1" applyBorder="1" applyAlignment="1">
      <alignment horizontal="left"/>
    </xf>
    <xf numFmtId="164" fontId="1" fillId="2" borderId="1" xfId="0" applyNumberFormat="1" applyFont="1" applyFill="1" applyBorder="1" applyAlignment="1">
      <alignment horizontal="center"/>
    </xf>
    <xf numFmtId="164" fontId="1" fillId="3" borderId="1" xfId="0" applyNumberFormat="1" applyFont="1" applyFill="1" applyBorder="1" applyAlignment="1">
      <alignment horizontal="center"/>
    </xf>
    <xf numFmtId="164" fontId="1" fillId="0" borderId="1" xfId="0" applyNumberFormat="1" applyFont="1" applyBorder="1" applyAlignment="1">
      <alignment horizontal="center"/>
    </xf>
    <xf numFmtId="0" fontId="4" fillId="5" borderId="1"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7" xfId="0" applyFont="1" applyFill="1" applyBorder="1" applyAlignment="1">
      <alignment horizontal="center" vertical="center"/>
    </xf>
    <xf numFmtId="0" fontId="7" fillId="0" borderId="1" xfId="0" applyFont="1" applyBorder="1" applyAlignment="1">
      <alignment horizontal="left" vertical="center" wrapText="1"/>
    </xf>
    <xf numFmtId="0" fontId="8" fillId="0" borderId="5" xfId="0" applyFont="1" applyBorder="1" applyAlignment="1">
      <alignment horizontal="left" vertical="center"/>
    </xf>
    <xf numFmtId="0" fontId="8" fillId="0" borderId="1" xfId="0" applyFont="1" applyBorder="1" applyAlignment="1">
      <alignment horizontal="center" vertical="center"/>
    </xf>
    <xf numFmtId="0" fontId="7" fillId="0" borderId="8" xfId="0" applyFont="1" applyBorder="1" applyAlignment="1">
      <alignment horizontal="right" vertical="center" wrapText="1"/>
    </xf>
    <xf numFmtId="0" fontId="9" fillId="0" borderId="3" xfId="0" applyFont="1" applyBorder="1"/>
    <xf numFmtId="0" fontId="1" fillId="6" borderId="1" xfId="0" applyFont="1" applyFill="1" applyBorder="1"/>
    <xf numFmtId="0" fontId="7" fillId="0" borderId="2" xfId="0" applyFont="1" applyBorder="1" applyAlignment="1">
      <alignment horizontal="right" vertical="center" wrapText="1"/>
    </xf>
    <xf numFmtId="164" fontId="9" fillId="0" borderId="1" xfId="0" applyNumberFormat="1" applyFont="1" applyBorder="1"/>
    <xf numFmtId="0" fontId="12" fillId="0" borderId="1" xfId="0" applyFont="1" applyBorder="1" applyAlignment="1">
      <alignment wrapText="1"/>
    </xf>
    <xf numFmtId="0" fontId="13" fillId="0" borderId="0" xfId="0" applyFont="1"/>
    <xf numFmtId="0" fontId="14" fillId="0" borderId="0" xfId="0" applyFont="1"/>
    <xf numFmtId="0" fontId="16" fillId="7" borderId="14" xfId="0" applyFont="1" applyFill="1" applyBorder="1" applyAlignment="1">
      <alignment horizontal="center" vertical="center" wrapText="1"/>
    </xf>
    <xf numFmtId="0" fontId="15" fillId="7" borderId="14" xfId="0" applyFont="1" applyFill="1" applyBorder="1" applyAlignment="1">
      <alignment horizontal="center" vertical="center" wrapText="1"/>
    </xf>
    <xf numFmtId="9" fontId="15" fillId="7" borderId="14" xfId="0" applyNumberFormat="1" applyFont="1" applyFill="1" applyBorder="1" applyAlignment="1">
      <alignment horizontal="center" vertical="center" wrapText="1"/>
    </xf>
    <xf numFmtId="0" fontId="8" fillId="0" borderId="1" xfId="0" applyFont="1" applyBorder="1" applyAlignment="1">
      <alignment horizontal="left" vertical="center" wrapText="1"/>
    </xf>
    <xf numFmtId="0" fontId="17" fillId="0" borderId="1" xfId="0" applyFont="1" applyBorder="1" applyAlignment="1">
      <alignment horizontal="center" vertical="center" wrapText="1"/>
    </xf>
    <xf numFmtId="0" fontId="5" fillId="0" borderId="1" xfId="0" applyFont="1" applyBorder="1" applyAlignment="1">
      <alignment horizontal="center" vertical="center" wrapText="1"/>
    </xf>
    <xf numFmtId="164" fontId="1" fillId="0" borderId="0" xfId="0" applyNumberFormat="1" applyFont="1"/>
    <xf numFmtId="0" fontId="2" fillId="5" borderId="16" xfId="0" applyFont="1" applyFill="1" applyBorder="1" applyAlignment="1">
      <alignment vertical="center" wrapText="1"/>
    </xf>
    <xf numFmtId="0" fontId="2" fillId="5" borderId="17" xfId="0" applyFont="1" applyFill="1" applyBorder="1" applyAlignment="1">
      <alignment vertical="center" wrapText="1"/>
    </xf>
    <xf numFmtId="0" fontId="2" fillId="5" borderId="18" xfId="0" applyFont="1" applyFill="1" applyBorder="1" applyAlignment="1">
      <alignment vertical="center" wrapText="1"/>
    </xf>
    <xf numFmtId="0" fontId="2" fillId="5" borderId="20" xfId="0" applyFont="1" applyFill="1" applyBorder="1" applyAlignment="1">
      <alignment vertical="center" wrapText="1"/>
    </xf>
    <xf numFmtId="0" fontId="2" fillId="5" borderId="21" xfId="0" applyFont="1" applyFill="1" applyBorder="1" applyAlignment="1">
      <alignment vertical="center" wrapText="1"/>
    </xf>
    <xf numFmtId="0" fontId="2" fillId="5" borderId="22" xfId="0" applyFont="1" applyFill="1" applyBorder="1" applyAlignment="1">
      <alignment vertical="center" wrapText="1"/>
    </xf>
    <xf numFmtId="0" fontId="2" fillId="0" borderId="19" xfId="0" applyFont="1" applyBorder="1" applyAlignment="1">
      <alignment horizontal="left" vertical="center" wrapText="1"/>
    </xf>
    <xf numFmtId="0" fontId="2" fillId="0" borderId="23" xfId="0" applyFont="1" applyBorder="1" applyAlignment="1">
      <alignment horizontal="left" vertical="center" wrapText="1"/>
    </xf>
    <xf numFmtId="0" fontId="5" fillId="5" borderId="2" xfId="0" applyFont="1" applyFill="1" applyBorder="1" applyAlignment="1">
      <alignment horizontal="center" vertical="center"/>
    </xf>
    <xf numFmtId="0" fontId="6" fillId="0" borderId="4" xfId="0" applyFont="1" applyBorder="1"/>
    <xf numFmtId="0" fontId="6" fillId="0" borderId="5" xfId="0" applyFont="1" applyBorder="1"/>
    <xf numFmtId="0" fontId="10" fillId="4" borderId="3" xfId="0" applyFont="1" applyFill="1" applyBorder="1" applyAlignment="1">
      <alignment horizontal="center" vertical="center" textRotation="255"/>
    </xf>
    <xf numFmtId="0" fontId="6" fillId="0" borderId="6" xfId="0" applyFont="1" applyBorder="1"/>
    <xf numFmtId="0" fontId="6" fillId="0" borderId="8" xfId="0" applyFont="1" applyBorder="1"/>
    <xf numFmtId="0" fontId="3" fillId="4" borderId="3" xfId="0" applyFont="1" applyFill="1" applyBorder="1" applyAlignment="1">
      <alignment horizontal="center" vertical="center" textRotation="255"/>
    </xf>
    <xf numFmtId="0" fontId="11" fillId="4" borderId="3" xfId="0" applyFont="1" applyFill="1" applyBorder="1" applyAlignment="1">
      <alignment horizontal="center" vertical="center" textRotation="255"/>
    </xf>
    <xf numFmtId="0" fontId="5" fillId="5" borderId="3" xfId="0" applyFont="1" applyFill="1" applyBorder="1" applyAlignment="1">
      <alignment horizontal="center" vertical="center"/>
    </xf>
    <xf numFmtId="0" fontId="13" fillId="0" borderId="0" xfId="0" applyFont="1" applyAlignment="1">
      <alignment wrapText="1"/>
    </xf>
    <xf numFmtId="0" fontId="0" fillId="0" borderId="0" xfId="0"/>
    <xf numFmtId="0" fontId="15" fillId="7" borderId="9" xfId="0" applyFont="1" applyFill="1" applyBorder="1" applyAlignment="1">
      <alignment horizontal="center" vertical="center" wrapText="1"/>
    </xf>
    <xf numFmtId="0" fontId="6" fillId="0" borderId="13" xfId="0" applyFont="1" applyBorder="1"/>
    <xf numFmtId="0" fontId="15" fillId="7" borderId="10" xfId="0" applyFont="1" applyFill="1" applyBorder="1" applyAlignment="1">
      <alignment horizontal="center" vertical="center" wrapText="1"/>
    </xf>
    <xf numFmtId="0" fontId="6" fillId="0" borderId="11" xfId="0" applyFont="1" applyBorder="1"/>
    <xf numFmtId="0" fontId="6" fillId="0" borderId="12" xfId="0" applyFont="1" applyBorder="1"/>
    <xf numFmtId="0" fontId="16" fillId="7" borderId="9" xfId="0" applyFont="1" applyFill="1" applyBorder="1" applyAlignment="1">
      <alignment horizontal="center" vertical="center" wrapText="1"/>
    </xf>
    <xf numFmtId="0" fontId="2" fillId="5" borderId="15" xfId="0" applyFont="1" applyFill="1" applyBorder="1" applyAlignment="1">
      <alignment horizontal="left" vertical="center" wrapText="1"/>
    </xf>
    <xf numFmtId="0" fontId="6" fillId="0" borderId="1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1013"/>
  <sheetViews>
    <sheetView tabSelected="1" workbookViewId="0">
      <selection activeCell="D105" sqref="D105"/>
    </sheetView>
  </sheetViews>
  <sheetFormatPr baseColWidth="10" defaultColWidth="14.42578125" defaultRowHeight="15" customHeight="1" outlineLevelRow="1" x14ac:dyDescent="0.25"/>
  <cols>
    <col min="1" max="1" width="10.7109375" customWidth="1"/>
    <col min="2" max="2" width="79.85546875" customWidth="1"/>
    <col min="3" max="3" width="22" customWidth="1"/>
    <col min="4" max="4" width="15" customWidth="1"/>
    <col min="5" max="7" width="11.7109375" customWidth="1"/>
    <col min="8" max="8" width="7.7109375" customWidth="1"/>
    <col min="9" max="9" width="11.7109375" customWidth="1"/>
    <col min="10" max="10" width="7.7109375" customWidth="1"/>
    <col min="11" max="11" width="11.7109375" customWidth="1"/>
  </cols>
  <sheetData>
    <row r="2" spans="1:11" x14ac:dyDescent="0.25">
      <c r="C2" s="1">
        <v>0.7</v>
      </c>
      <c r="D2" s="2">
        <v>0.3</v>
      </c>
      <c r="E2" s="3">
        <v>1</v>
      </c>
    </row>
    <row r="3" spans="1:11" ht="30" x14ac:dyDescent="0.25">
      <c r="B3" s="4" t="s">
        <v>0</v>
      </c>
      <c r="C3" s="5" t="s">
        <v>1</v>
      </c>
      <c r="D3" s="6" t="s">
        <v>2</v>
      </c>
      <c r="E3" s="7" t="s">
        <v>3</v>
      </c>
    </row>
    <row r="4" spans="1:11" x14ac:dyDescent="0.25">
      <c r="A4" s="8">
        <v>1</v>
      </c>
      <c r="B4" s="9" t="s">
        <v>67</v>
      </c>
      <c r="C4" s="10">
        <f>C21</f>
        <v>5.0999999999999996</v>
      </c>
      <c r="D4" s="11">
        <f>C73</f>
        <v>5.0999999999999996</v>
      </c>
      <c r="E4" s="12">
        <f t="shared" ref="E4:E7" si="0">C4*C$2+D4*D$2</f>
        <v>5.0999999999999996</v>
      </c>
    </row>
    <row r="5" spans="1:11" x14ac:dyDescent="0.25">
      <c r="A5" s="8">
        <v>2</v>
      </c>
      <c r="B5" s="9" t="s">
        <v>68</v>
      </c>
      <c r="C5" s="10">
        <f>C34</f>
        <v>5.0999999999999996</v>
      </c>
      <c r="D5" s="11">
        <f>C86</f>
        <v>5.0999999999999996</v>
      </c>
      <c r="E5" s="12">
        <f t="shared" si="0"/>
        <v>5.0999999999999996</v>
      </c>
    </row>
    <row r="6" spans="1:11" x14ac:dyDescent="0.25">
      <c r="A6" s="8">
        <v>3</v>
      </c>
      <c r="B6" s="9" t="s">
        <v>69</v>
      </c>
      <c r="C6" s="10">
        <f>C47</f>
        <v>5.0999999999999996</v>
      </c>
      <c r="D6" s="11">
        <f>C99</f>
        <v>5.0999999999999996</v>
      </c>
      <c r="E6" s="12">
        <f t="shared" si="0"/>
        <v>5.0999999999999996</v>
      </c>
    </row>
    <row r="7" spans="1:11" x14ac:dyDescent="0.25">
      <c r="A7" s="8">
        <v>4</v>
      </c>
      <c r="B7" s="9" t="s">
        <v>70</v>
      </c>
      <c r="C7" s="10">
        <f>C60</f>
        <v>5.0999999999999996</v>
      </c>
      <c r="D7" s="11">
        <f>C112</f>
        <v>5.0999999999999996</v>
      </c>
      <c r="E7" s="12">
        <f t="shared" si="0"/>
        <v>5.0999999999999996</v>
      </c>
    </row>
    <row r="11" spans="1:11" ht="18.75" outlineLevel="1" x14ac:dyDescent="0.25">
      <c r="A11" s="48" t="s">
        <v>4</v>
      </c>
      <c r="B11" s="13" t="str">
        <f>B4</f>
        <v>Raúl Artigas</v>
      </c>
      <c r="C11" s="50" t="s">
        <v>5</v>
      </c>
      <c r="D11" s="42" t="s">
        <v>6</v>
      </c>
      <c r="E11" s="43"/>
      <c r="F11" s="43"/>
      <c r="G11" s="43"/>
      <c r="H11" s="43"/>
      <c r="I11" s="43"/>
      <c r="J11" s="43"/>
      <c r="K11" s="44"/>
    </row>
    <row r="12" spans="1:11" outlineLevel="1" x14ac:dyDescent="0.25">
      <c r="A12" s="46"/>
      <c r="B12" s="15" t="s">
        <v>7</v>
      </c>
      <c r="C12" s="47"/>
      <c r="D12" s="42" t="s">
        <v>8</v>
      </c>
      <c r="E12" s="44"/>
      <c r="F12" s="42" t="s">
        <v>9</v>
      </c>
      <c r="G12" s="44"/>
      <c r="H12" s="42" t="s">
        <v>10</v>
      </c>
      <c r="I12" s="44"/>
      <c r="J12" s="42" t="s">
        <v>11</v>
      </c>
      <c r="K12" s="44"/>
    </row>
    <row r="13" spans="1:11" ht="24" outlineLevel="1" x14ac:dyDescent="0.25">
      <c r="A13" s="46"/>
      <c r="B13" s="16" t="str">
        <f>RUBRICA!A4</f>
        <v xml:space="preserve">1. Presenta el proyecto considerando la relevancia, objetivos, metodología y desarrollo, de acuerdo a los estándares de calidad de la disciplina. </v>
      </c>
      <c r="C13" s="17" t="s">
        <v>8</v>
      </c>
      <c r="D13" s="18"/>
      <c r="E13" s="18" t="str">
        <f>IF(D13="X",100*0.15,"")</f>
        <v/>
      </c>
      <c r="F13" s="18" t="s">
        <v>12</v>
      </c>
      <c r="G13" s="18">
        <f>IF(F13="X",60*0.15,"")</f>
        <v>9</v>
      </c>
      <c r="H13" s="18" t="str">
        <f>IF($C13=ML,"X","")</f>
        <v/>
      </c>
      <c r="I13" s="18" t="str">
        <f>IF(H13="X",30*0.15,"")</f>
        <v/>
      </c>
      <c r="J13" s="18" t="str">
        <f t="shared" ref="J13:J19" si="1">IF($C13=NL,"X","")</f>
        <v/>
      </c>
      <c r="K13" s="18" t="str">
        <f t="shared" ref="K13:K19" si="2">IF($J13="X",0,"")</f>
        <v/>
      </c>
    </row>
    <row r="14" spans="1:11" ht="26.25" customHeight="1" outlineLevel="1" x14ac:dyDescent="0.25">
      <c r="A14" s="46"/>
      <c r="B14" s="16" t="str">
        <f>RUBRICA!A5</f>
        <v xml:space="preserve">2. Presenta las evidencias del Proyecto APT, dando cuenta del cumplimiento de los objetivos y de acuerdo a los estándares de la disciplina. </v>
      </c>
      <c r="C14" s="17" t="s">
        <v>8</v>
      </c>
      <c r="D14" s="18"/>
      <c r="E14" s="18" t="str">
        <f>IF(D14="X",100*0.25,"")</f>
        <v/>
      </c>
      <c r="F14" s="18" t="s">
        <v>12</v>
      </c>
      <c r="G14" s="18">
        <f>IF(F14="X",60*0.25,"")</f>
        <v>15</v>
      </c>
      <c r="H14" s="18"/>
      <c r="I14" s="18" t="str">
        <f>IF(H14="X",30*0.25,"")</f>
        <v/>
      </c>
      <c r="J14" s="18" t="str">
        <f t="shared" si="1"/>
        <v/>
      </c>
      <c r="K14" s="18" t="str">
        <f t="shared" si="2"/>
        <v/>
      </c>
    </row>
    <row r="15" spans="1:11" ht="24" outlineLevel="1" x14ac:dyDescent="0.25">
      <c r="A15" s="46"/>
      <c r="B15" s="16" t="str">
        <f>RUBRICA!A6</f>
        <v>3. Responde las preguntas realizadas por la comisión, cumpliendo con los estándares de calidad de la disciplina.</v>
      </c>
      <c r="C15" s="17" t="s">
        <v>8</v>
      </c>
      <c r="D15" s="18" t="s">
        <v>12</v>
      </c>
      <c r="E15" s="18">
        <f>IF(D15="X",100*0.2,"")</f>
        <v>20</v>
      </c>
      <c r="F15" s="18"/>
      <c r="G15" s="18" t="str">
        <f>IF(F15="X",60*0.2,"")</f>
        <v/>
      </c>
      <c r="H15" s="18"/>
      <c r="I15" s="18" t="str">
        <f>IF(H15="X",30*0.2,"")</f>
        <v/>
      </c>
      <c r="J15" s="18" t="str">
        <f t="shared" si="1"/>
        <v/>
      </c>
      <c r="K15" s="18" t="str">
        <f t="shared" si="2"/>
        <v/>
      </c>
    </row>
    <row r="16" spans="1:11" outlineLevel="1" x14ac:dyDescent="0.25">
      <c r="A16" s="46"/>
      <c r="B16" s="16" t="str">
        <f>RUBRICA!A7</f>
        <v>4. Expone el Proyecto APT, considerando el formato y el tiempo establecido para la presentación.</v>
      </c>
      <c r="C16" s="17" t="s">
        <v>9</v>
      </c>
      <c r="D16" s="18"/>
      <c r="E16" s="18" t="str">
        <f t="shared" ref="E16:E17" si="3">IF(D16="X",100*0.05,"")</f>
        <v/>
      </c>
      <c r="F16" s="18" t="s">
        <v>12</v>
      </c>
      <c r="G16" s="18">
        <f t="shared" ref="G16:G17" si="4">IF(F16="X",60*0.05,"")</f>
        <v>3</v>
      </c>
      <c r="H16" s="18"/>
      <c r="I16" s="18" t="str">
        <f t="shared" ref="I16:I17" si="5">IF(H16="X",30*0.05,"")</f>
        <v/>
      </c>
      <c r="J16" s="18" t="str">
        <f t="shared" si="1"/>
        <v/>
      </c>
      <c r="K16" s="18" t="str">
        <f t="shared" si="2"/>
        <v/>
      </c>
    </row>
    <row r="17" spans="1:11" ht="24" outlineLevel="1" x14ac:dyDescent="0.25">
      <c r="A17" s="46"/>
      <c r="B17" s="16" t="str">
        <f>RUBRICA!A8</f>
        <v>5. Expresa sus ideas con fluidez, claridad y precisión, utilizando lenguaje técnico propio de la disciplina.</v>
      </c>
      <c r="C17" s="17" t="s">
        <v>8</v>
      </c>
      <c r="D17" s="18" t="s">
        <v>12</v>
      </c>
      <c r="E17" s="18">
        <f t="shared" si="3"/>
        <v>5</v>
      </c>
      <c r="F17" s="18"/>
      <c r="G17" s="18" t="str">
        <f t="shared" si="4"/>
        <v/>
      </c>
      <c r="H17" s="18"/>
      <c r="I17" s="18" t="str">
        <f t="shared" si="5"/>
        <v/>
      </c>
      <c r="J17" s="18" t="str">
        <f t="shared" si="1"/>
        <v/>
      </c>
      <c r="K17" s="18" t="str">
        <f t="shared" si="2"/>
        <v/>
      </c>
    </row>
    <row r="18" spans="1:11" ht="24" outlineLevel="1" x14ac:dyDescent="0.25">
      <c r="A18" s="46"/>
      <c r="B18" s="16" t="str">
        <f>RUBRICA!A9</f>
        <v>6. Entrega la documentación y evidencias requerida por la asignatura de acuerdo a la estructura y nombres solicitados, guardando todas las evidencias de avances en Git</v>
      </c>
      <c r="C18" s="17" t="s">
        <v>9</v>
      </c>
      <c r="D18" s="18"/>
      <c r="E18" s="18" t="str">
        <f>IF(D18="X",100*0.2,"")</f>
        <v/>
      </c>
      <c r="F18" s="18" t="s">
        <v>13</v>
      </c>
      <c r="G18" s="18">
        <f>IF(F18="X",60*0.2,"")</f>
        <v>12</v>
      </c>
      <c r="H18" s="18" t="str">
        <f>IF($C18=ML,"X","")</f>
        <v/>
      </c>
      <c r="I18" s="18" t="str">
        <f>IF(H18="X",30*0.2,"")</f>
        <v/>
      </c>
      <c r="J18" s="18" t="str">
        <f t="shared" si="1"/>
        <v/>
      </c>
      <c r="K18" s="18" t="str">
        <f t="shared" si="2"/>
        <v/>
      </c>
    </row>
    <row r="19" spans="1:11" ht="24" outlineLevel="1" x14ac:dyDescent="0.25">
      <c r="A19" s="46"/>
      <c r="B19" s="16" t="str">
        <f>RUBRICA!A10</f>
        <v xml:space="preserve">7. Expone el tema utilizando un lenguaje técnico disciplinar al presentar la propuesta y responde evidenciando un manejo de la información. </v>
      </c>
      <c r="C19" s="17" t="s">
        <v>8</v>
      </c>
      <c r="D19" s="18" t="s">
        <v>12</v>
      </c>
      <c r="E19" s="18">
        <f>IF(D19="X",100*0.1,"")</f>
        <v>10</v>
      </c>
      <c r="F19" s="18" t="str">
        <f>IF($C19=L,"X","")</f>
        <v/>
      </c>
      <c r="G19" s="18" t="str">
        <f>IF(F19="X",60*0.1,"")</f>
        <v/>
      </c>
      <c r="H19" s="18" t="str">
        <f>IF($C19=ML,"X","")</f>
        <v/>
      </c>
      <c r="I19" s="18" t="str">
        <f>IF(H19="X",30*0.1,"")</f>
        <v/>
      </c>
      <c r="J19" s="18" t="str">
        <f t="shared" si="1"/>
        <v/>
      </c>
      <c r="K19" s="18" t="str">
        <f t="shared" si="2"/>
        <v/>
      </c>
    </row>
    <row r="20" spans="1:11" ht="15.75" customHeight="1" outlineLevel="1" x14ac:dyDescent="0.3">
      <c r="A20" s="46"/>
      <c r="B20" s="19" t="s">
        <v>14</v>
      </c>
      <c r="C20" s="20">
        <f>E20+G20+I20+K20</f>
        <v>74</v>
      </c>
      <c r="D20" s="21"/>
      <c r="E20" s="21">
        <f>SUM(E13:E19)</f>
        <v>35</v>
      </c>
      <c r="F20" s="21"/>
      <c r="G20" s="21">
        <f>SUM(G13:G19)</f>
        <v>39</v>
      </c>
      <c r="H20" s="21"/>
      <c r="I20" s="21">
        <f>SUM(I13:I19)</f>
        <v>0</v>
      </c>
      <c r="J20" s="21"/>
      <c r="K20" s="21">
        <f>SUM(K13:K19)</f>
        <v>0</v>
      </c>
    </row>
    <row r="21" spans="1:11" ht="15.75" customHeight="1" outlineLevel="1" x14ac:dyDescent="0.3">
      <c r="A21" s="47"/>
      <c r="B21" s="22" t="s">
        <v>15</v>
      </c>
      <c r="C21" s="23">
        <f>VLOOKUP(C20,ESCALA_IEP!A2:B202,2,FALSE)</f>
        <v>5.0999999999999996</v>
      </c>
    </row>
    <row r="22" spans="1:11" ht="15.75" customHeight="1" x14ac:dyDescent="0.25"/>
    <row r="23" spans="1:11" ht="15.75" customHeight="1" x14ac:dyDescent="0.25"/>
    <row r="24" spans="1:11" ht="24" customHeight="1" x14ac:dyDescent="0.25">
      <c r="A24" s="48" t="s">
        <v>4</v>
      </c>
      <c r="B24" s="13" t="str">
        <f>B5</f>
        <v>Matías Cubillos</v>
      </c>
      <c r="C24" s="50" t="s">
        <v>5</v>
      </c>
      <c r="D24" s="42" t="s">
        <v>6</v>
      </c>
      <c r="E24" s="43"/>
      <c r="F24" s="43"/>
      <c r="G24" s="43"/>
      <c r="H24" s="43"/>
      <c r="I24" s="43"/>
      <c r="J24" s="43"/>
      <c r="K24" s="44"/>
    </row>
    <row r="25" spans="1:11" ht="24" customHeight="1" x14ac:dyDescent="0.25">
      <c r="A25" s="46"/>
      <c r="B25" s="15" t="s">
        <v>7</v>
      </c>
      <c r="C25" s="47"/>
      <c r="D25" s="42" t="s">
        <v>8</v>
      </c>
      <c r="E25" s="44"/>
      <c r="F25" s="42" t="s">
        <v>9</v>
      </c>
      <c r="G25" s="44"/>
      <c r="H25" s="42" t="s">
        <v>10</v>
      </c>
      <c r="I25" s="44"/>
      <c r="J25" s="42" t="s">
        <v>11</v>
      </c>
      <c r="K25" s="44"/>
    </row>
    <row r="26" spans="1:11" ht="24" customHeight="1" x14ac:dyDescent="0.25">
      <c r="A26" s="46"/>
      <c r="B26" s="16" t="str">
        <f>RUBRICA!A4</f>
        <v xml:space="preserve">1. Presenta el proyecto considerando la relevancia, objetivos, metodología y desarrollo, de acuerdo a los estándares de calidad de la disciplina. </v>
      </c>
      <c r="C26" s="17" t="s">
        <v>8</v>
      </c>
      <c r="D26" s="18"/>
      <c r="E26" s="18"/>
      <c r="F26" s="18" t="s">
        <v>12</v>
      </c>
      <c r="G26" s="18">
        <v>9</v>
      </c>
      <c r="H26" s="18" t="str">
        <f t="shared" ref="H26:H32" si="6">IF($C26=ML,"X","")</f>
        <v/>
      </c>
      <c r="I26" s="18" t="str">
        <f>IF(H26="X",30*0.15,"")</f>
        <v/>
      </c>
      <c r="J26" s="18" t="str">
        <f t="shared" ref="J26:J32" si="7">IF($C26=NL,"X","")</f>
        <v/>
      </c>
      <c r="K26" s="18" t="str">
        <f t="shared" ref="K26:K32" si="8">IF($J26="X",0,"")</f>
        <v/>
      </c>
    </row>
    <row r="27" spans="1:11" ht="24" customHeight="1" x14ac:dyDescent="0.25">
      <c r="A27" s="46"/>
      <c r="B27" s="16" t="str">
        <f>RUBRICA!A5</f>
        <v xml:space="preserve">2. Presenta las evidencias del Proyecto APT, dando cuenta del cumplimiento de los objetivos y de acuerdo a los estándares de la disciplina. </v>
      </c>
      <c r="C27" s="17" t="s">
        <v>8</v>
      </c>
      <c r="D27" s="18"/>
      <c r="E27" s="18"/>
      <c r="F27" s="18" t="s">
        <v>12</v>
      </c>
      <c r="G27" s="18">
        <v>15</v>
      </c>
      <c r="H27" s="18" t="str">
        <f t="shared" si="6"/>
        <v/>
      </c>
      <c r="I27" s="18" t="str">
        <f>IF(H27="X",30*0.25,"")</f>
        <v/>
      </c>
      <c r="J27" s="18" t="str">
        <f t="shared" si="7"/>
        <v/>
      </c>
      <c r="K27" s="18" t="str">
        <f t="shared" si="8"/>
        <v/>
      </c>
    </row>
    <row r="28" spans="1:11" ht="24" customHeight="1" x14ac:dyDescent="0.25">
      <c r="A28" s="46"/>
      <c r="B28" s="16" t="str">
        <f>RUBRICA!A6</f>
        <v>3. Responde las preguntas realizadas por la comisión, cumpliendo con los estándares de calidad de la disciplina.</v>
      </c>
      <c r="C28" s="17" t="s">
        <v>8</v>
      </c>
      <c r="D28" s="18" t="s">
        <v>12</v>
      </c>
      <c r="E28" s="18">
        <v>20</v>
      </c>
      <c r="F28" s="18"/>
      <c r="G28" s="18"/>
      <c r="H28" s="18" t="str">
        <f t="shared" si="6"/>
        <v/>
      </c>
      <c r="I28" s="18" t="str">
        <f>IF(H28="X",30*0.2,"")</f>
        <v/>
      </c>
      <c r="J28" s="18" t="str">
        <f t="shared" si="7"/>
        <v/>
      </c>
      <c r="K28" s="18" t="str">
        <f t="shared" si="8"/>
        <v/>
      </c>
    </row>
    <row r="29" spans="1:11" ht="24" customHeight="1" x14ac:dyDescent="0.25">
      <c r="A29" s="46"/>
      <c r="B29" s="16" t="str">
        <f>RUBRICA!A7</f>
        <v>4. Expone el Proyecto APT, considerando el formato y el tiempo establecido para la presentación.</v>
      </c>
      <c r="C29" s="17" t="s">
        <v>9</v>
      </c>
      <c r="D29" s="18"/>
      <c r="E29" s="18"/>
      <c r="F29" s="18" t="s">
        <v>12</v>
      </c>
      <c r="G29" s="18">
        <v>3</v>
      </c>
      <c r="H29" s="18" t="str">
        <f t="shared" si="6"/>
        <v/>
      </c>
      <c r="I29" s="18" t="str">
        <f t="shared" ref="I29:I30" si="9">IF(H29="X",30*0.05,"")</f>
        <v/>
      </c>
      <c r="J29" s="18" t="str">
        <f t="shared" si="7"/>
        <v/>
      </c>
      <c r="K29" s="18" t="str">
        <f t="shared" si="8"/>
        <v/>
      </c>
    </row>
    <row r="30" spans="1:11" ht="24" customHeight="1" x14ac:dyDescent="0.25">
      <c r="A30" s="46"/>
      <c r="B30" s="16" t="str">
        <f>RUBRICA!A8</f>
        <v>5. Expresa sus ideas con fluidez, claridad y precisión, utilizando lenguaje técnico propio de la disciplina.</v>
      </c>
      <c r="C30" s="17" t="s">
        <v>8</v>
      </c>
      <c r="D30" s="18" t="s">
        <v>12</v>
      </c>
      <c r="E30" s="18">
        <v>5</v>
      </c>
      <c r="F30" s="18"/>
      <c r="G30" s="18"/>
      <c r="H30" s="18" t="str">
        <f t="shared" si="6"/>
        <v/>
      </c>
      <c r="I30" s="18" t="str">
        <f t="shared" si="9"/>
        <v/>
      </c>
      <c r="J30" s="18" t="str">
        <f t="shared" si="7"/>
        <v/>
      </c>
      <c r="K30" s="18" t="str">
        <f t="shared" si="8"/>
        <v/>
      </c>
    </row>
    <row r="31" spans="1:11" ht="24" customHeight="1" x14ac:dyDescent="0.25">
      <c r="A31" s="46"/>
      <c r="B31" s="16" t="str">
        <f>RUBRICA!A9</f>
        <v>6. Entrega la documentación y evidencias requerida por la asignatura de acuerdo a la estructura y nombres solicitados, guardando todas las evidencias de avances en Git</v>
      </c>
      <c r="C31" s="17" t="s">
        <v>9</v>
      </c>
      <c r="D31" s="18"/>
      <c r="E31" s="18"/>
      <c r="F31" s="18" t="s">
        <v>12</v>
      </c>
      <c r="G31" s="18">
        <v>12</v>
      </c>
      <c r="H31" s="18" t="str">
        <f t="shared" si="6"/>
        <v/>
      </c>
      <c r="I31" s="18" t="str">
        <f>IF(H31="X",30*0.2,"")</f>
        <v/>
      </c>
      <c r="J31" s="18" t="str">
        <f t="shared" si="7"/>
        <v/>
      </c>
      <c r="K31" s="18" t="str">
        <f t="shared" si="8"/>
        <v/>
      </c>
    </row>
    <row r="32" spans="1:11" ht="24" customHeight="1" x14ac:dyDescent="0.25">
      <c r="A32" s="46"/>
      <c r="B32" s="16" t="str">
        <f>RUBRICA!A10</f>
        <v xml:space="preserve">7. Expone el tema utilizando un lenguaje técnico disciplinar al presentar la propuesta y responde evidenciando un manejo de la información. </v>
      </c>
      <c r="C32" s="17" t="s">
        <v>8</v>
      </c>
      <c r="D32" s="18" t="s">
        <v>12</v>
      </c>
      <c r="E32" s="18">
        <v>10</v>
      </c>
      <c r="F32" s="18"/>
      <c r="G32" s="18"/>
      <c r="H32" s="18" t="str">
        <f t="shared" si="6"/>
        <v/>
      </c>
      <c r="I32" s="18" t="str">
        <f>IF(H32="X",30*0.1,"")</f>
        <v/>
      </c>
      <c r="J32" s="18" t="str">
        <f t="shared" si="7"/>
        <v/>
      </c>
      <c r="K32" s="18" t="str">
        <f t="shared" si="8"/>
        <v/>
      </c>
    </row>
    <row r="33" spans="1:11" ht="24" customHeight="1" x14ac:dyDescent="0.3">
      <c r="A33" s="46"/>
      <c r="B33" s="19" t="s">
        <v>14</v>
      </c>
      <c r="C33" s="20">
        <f>E33+G33+I33+K33</f>
        <v>74</v>
      </c>
      <c r="D33" s="21"/>
      <c r="E33" s="21">
        <f>SUM(E26:E32)</f>
        <v>35</v>
      </c>
      <c r="F33" s="21"/>
      <c r="G33" s="21">
        <f>SUM(G26:G32)</f>
        <v>39</v>
      </c>
      <c r="H33" s="21"/>
      <c r="I33" s="21">
        <f>SUM(I26:I32)</f>
        <v>0</v>
      </c>
      <c r="J33" s="21"/>
      <c r="K33" s="21">
        <f>SUM(K26:K32)</f>
        <v>0</v>
      </c>
    </row>
    <row r="34" spans="1:11" ht="24" customHeight="1" x14ac:dyDescent="0.3">
      <c r="A34" s="47"/>
      <c r="B34" s="22" t="s">
        <v>15</v>
      </c>
      <c r="C34" s="23">
        <f>VLOOKUP(C33,ESCALA_IEP!A15:B215,2,FALSE)</f>
        <v>5.0999999999999996</v>
      </c>
    </row>
    <row r="35" spans="1:11" ht="15.75" customHeight="1" x14ac:dyDescent="0.25"/>
    <row r="36" spans="1:11" ht="13.5" customHeight="1" x14ac:dyDescent="0.25"/>
    <row r="37" spans="1:11" ht="24" customHeight="1" x14ac:dyDescent="0.25">
      <c r="A37" s="48" t="s">
        <v>4</v>
      </c>
      <c r="B37" s="13" t="str">
        <f>B6</f>
        <v>Nicolás Órdenes</v>
      </c>
      <c r="C37" s="50" t="s">
        <v>5</v>
      </c>
      <c r="D37" s="42" t="s">
        <v>6</v>
      </c>
      <c r="E37" s="43"/>
      <c r="F37" s="43"/>
      <c r="G37" s="43"/>
      <c r="H37" s="43"/>
      <c r="I37" s="43"/>
      <c r="J37" s="43"/>
      <c r="K37" s="44"/>
    </row>
    <row r="38" spans="1:11" ht="24" customHeight="1" x14ac:dyDescent="0.25">
      <c r="A38" s="46"/>
      <c r="B38" s="15" t="s">
        <v>7</v>
      </c>
      <c r="C38" s="47"/>
      <c r="D38" s="42" t="s">
        <v>8</v>
      </c>
      <c r="E38" s="44"/>
      <c r="F38" s="42" t="s">
        <v>9</v>
      </c>
      <c r="G38" s="44"/>
      <c r="H38" s="42" t="s">
        <v>10</v>
      </c>
      <c r="I38" s="44"/>
      <c r="J38" s="42" t="s">
        <v>11</v>
      </c>
      <c r="K38" s="44"/>
    </row>
    <row r="39" spans="1:11" ht="24" customHeight="1" x14ac:dyDescent="0.25">
      <c r="A39" s="46"/>
      <c r="B39" s="16" t="str">
        <f>RUBRICA!A4</f>
        <v xml:space="preserve">1. Presenta el proyecto considerando la relevancia, objetivos, metodología y desarrollo, de acuerdo a los estándares de calidad de la disciplina. </v>
      </c>
      <c r="C39" s="17" t="s">
        <v>8</v>
      </c>
      <c r="D39" s="18"/>
      <c r="E39" s="18"/>
      <c r="F39" s="18" t="s">
        <v>12</v>
      </c>
      <c r="G39" s="18">
        <v>9</v>
      </c>
      <c r="H39" s="18" t="str">
        <f t="shared" ref="H39:H45" si="10">IF($C39=ML,"X","")</f>
        <v/>
      </c>
      <c r="I39" s="18" t="str">
        <f>IF(H39="X",30*0.15,"")</f>
        <v/>
      </c>
      <c r="J39" s="18" t="str">
        <f t="shared" ref="J39:J45" si="11">IF($C39=NL,"X","")</f>
        <v/>
      </c>
      <c r="K39" s="18" t="str">
        <f t="shared" ref="K39:K45" si="12">IF($J39="X",0,"")</f>
        <v/>
      </c>
    </row>
    <row r="40" spans="1:11" ht="24" customHeight="1" x14ac:dyDescent="0.25">
      <c r="A40" s="46"/>
      <c r="B40" s="16" t="str">
        <f>RUBRICA!A5</f>
        <v xml:space="preserve">2. Presenta las evidencias del Proyecto APT, dando cuenta del cumplimiento de los objetivos y de acuerdo a los estándares de la disciplina. </v>
      </c>
      <c r="C40" s="17" t="s">
        <v>8</v>
      </c>
      <c r="D40" s="18"/>
      <c r="E40" s="18"/>
      <c r="F40" s="18" t="s">
        <v>12</v>
      </c>
      <c r="G40" s="18">
        <v>15</v>
      </c>
      <c r="H40" s="18" t="str">
        <f t="shared" si="10"/>
        <v/>
      </c>
      <c r="I40" s="18" t="str">
        <f>IF(H40="X",30*0.25,"")</f>
        <v/>
      </c>
      <c r="J40" s="18" t="str">
        <f t="shared" si="11"/>
        <v/>
      </c>
      <c r="K40" s="18" t="str">
        <f t="shared" si="12"/>
        <v/>
      </c>
    </row>
    <row r="41" spans="1:11" ht="24" customHeight="1" x14ac:dyDescent="0.25">
      <c r="A41" s="46"/>
      <c r="B41" s="16" t="str">
        <f>RUBRICA!A6</f>
        <v>3. Responde las preguntas realizadas por la comisión, cumpliendo con los estándares de calidad de la disciplina.</v>
      </c>
      <c r="C41" s="17" t="s">
        <v>8</v>
      </c>
      <c r="D41" s="18" t="s">
        <v>12</v>
      </c>
      <c r="E41" s="18">
        <v>20</v>
      </c>
      <c r="F41" s="18"/>
      <c r="G41" s="18"/>
      <c r="H41" s="18" t="str">
        <f t="shared" si="10"/>
        <v/>
      </c>
      <c r="I41" s="18" t="str">
        <f>IF(H41="X",30*0.2,"")</f>
        <v/>
      </c>
      <c r="J41" s="18" t="str">
        <f t="shared" si="11"/>
        <v/>
      </c>
      <c r="K41" s="18" t="str">
        <f t="shared" si="12"/>
        <v/>
      </c>
    </row>
    <row r="42" spans="1:11" ht="24" customHeight="1" x14ac:dyDescent="0.25">
      <c r="A42" s="46"/>
      <c r="B42" s="16" t="str">
        <f>RUBRICA!A7</f>
        <v>4. Expone el Proyecto APT, considerando el formato y el tiempo establecido para la presentación.</v>
      </c>
      <c r="C42" s="17" t="s">
        <v>8</v>
      </c>
      <c r="D42" s="18"/>
      <c r="E42" s="18"/>
      <c r="F42" s="18" t="s">
        <v>12</v>
      </c>
      <c r="G42" s="18">
        <v>3</v>
      </c>
      <c r="H42" s="18" t="str">
        <f t="shared" si="10"/>
        <v/>
      </c>
      <c r="I42" s="18" t="str">
        <f t="shared" ref="I42:I43" si="13">IF(H42="X",30*0.05,"")</f>
        <v/>
      </c>
      <c r="J42" s="18" t="str">
        <f t="shared" si="11"/>
        <v/>
      </c>
      <c r="K42" s="18" t="str">
        <f t="shared" si="12"/>
        <v/>
      </c>
    </row>
    <row r="43" spans="1:11" ht="24" customHeight="1" x14ac:dyDescent="0.25">
      <c r="A43" s="46"/>
      <c r="B43" s="16" t="str">
        <f>RUBRICA!A8</f>
        <v>5. Expresa sus ideas con fluidez, claridad y precisión, utilizando lenguaje técnico propio de la disciplina.</v>
      </c>
      <c r="C43" s="17" t="s">
        <v>8</v>
      </c>
      <c r="D43" s="18" t="s">
        <v>12</v>
      </c>
      <c r="E43" s="18">
        <v>5</v>
      </c>
      <c r="F43" s="18"/>
      <c r="G43" s="18"/>
      <c r="H43" s="18" t="str">
        <f t="shared" si="10"/>
        <v/>
      </c>
      <c r="I43" s="18" t="str">
        <f t="shared" si="13"/>
        <v/>
      </c>
      <c r="J43" s="18" t="str">
        <f t="shared" si="11"/>
        <v/>
      </c>
      <c r="K43" s="18" t="str">
        <f t="shared" si="12"/>
        <v/>
      </c>
    </row>
    <row r="44" spans="1:11" ht="24" customHeight="1" x14ac:dyDescent="0.25">
      <c r="A44" s="46"/>
      <c r="B44" s="16" t="str">
        <f>RUBRICA!A9</f>
        <v>6. Entrega la documentación y evidencias requerida por la asignatura de acuerdo a la estructura y nombres solicitados, guardando todas las evidencias de avances en Git</v>
      </c>
      <c r="C44" s="17" t="s">
        <v>9</v>
      </c>
      <c r="D44" s="18"/>
      <c r="E44" s="18"/>
      <c r="F44" s="18" t="s">
        <v>12</v>
      </c>
      <c r="G44" s="18">
        <v>12</v>
      </c>
      <c r="H44" s="18" t="str">
        <f t="shared" si="10"/>
        <v/>
      </c>
      <c r="I44" s="18" t="str">
        <f>IF(H44="X",30*0.2,"")</f>
        <v/>
      </c>
      <c r="J44" s="18" t="str">
        <f t="shared" si="11"/>
        <v/>
      </c>
      <c r="K44" s="18" t="str">
        <f t="shared" si="12"/>
        <v/>
      </c>
    </row>
    <row r="45" spans="1:11" ht="24" customHeight="1" x14ac:dyDescent="0.25">
      <c r="A45" s="46"/>
      <c r="B45" s="16" t="str">
        <f>RUBRICA!A10</f>
        <v xml:space="preserve">7. Expone el tema utilizando un lenguaje técnico disciplinar al presentar la propuesta y responde evidenciando un manejo de la información. </v>
      </c>
      <c r="C45" s="17" t="s">
        <v>8</v>
      </c>
      <c r="D45" s="18" t="s">
        <v>12</v>
      </c>
      <c r="E45" s="18">
        <v>10</v>
      </c>
      <c r="F45" s="18"/>
      <c r="G45" s="18"/>
      <c r="H45" s="18" t="str">
        <f t="shared" si="10"/>
        <v/>
      </c>
      <c r="I45" s="18" t="str">
        <f>IF(H45="X",30*0.1,"")</f>
        <v/>
      </c>
      <c r="J45" s="18" t="str">
        <f t="shared" si="11"/>
        <v/>
      </c>
      <c r="K45" s="18" t="str">
        <f t="shared" si="12"/>
        <v/>
      </c>
    </row>
    <row r="46" spans="1:11" ht="24" customHeight="1" x14ac:dyDescent="0.3">
      <c r="A46" s="46"/>
      <c r="B46" s="19" t="s">
        <v>14</v>
      </c>
      <c r="C46" s="20">
        <f>E46+G46+I46+K46</f>
        <v>74</v>
      </c>
      <c r="D46" s="21"/>
      <c r="E46" s="21">
        <f>SUM(E39:E45)</f>
        <v>35</v>
      </c>
      <c r="F46" s="21"/>
      <c r="G46" s="21">
        <f>SUM(G39:G45)</f>
        <v>39</v>
      </c>
      <c r="H46" s="21"/>
      <c r="I46" s="21">
        <f>SUM(I39:I45)</f>
        <v>0</v>
      </c>
      <c r="J46" s="21"/>
      <c r="K46" s="21">
        <f>SUM(K39:K45)</f>
        <v>0</v>
      </c>
    </row>
    <row r="47" spans="1:11" ht="24" customHeight="1" x14ac:dyDescent="0.3">
      <c r="A47" s="47"/>
      <c r="B47" s="22" t="s">
        <v>15</v>
      </c>
      <c r="C47" s="23">
        <f>VLOOKUP(C46,ESCALA_IEP!A28:B228,2,FALSE)</f>
        <v>5.0999999999999996</v>
      </c>
    </row>
    <row r="48" spans="1:11" ht="15.75" customHeight="1" x14ac:dyDescent="0.25"/>
    <row r="49" spans="1:11" ht="15.75" customHeight="1" x14ac:dyDescent="0.25"/>
    <row r="50" spans="1:11" ht="15.75" customHeight="1" x14ac:dyDescent="0.25">
      <c r="A50" s="48" t="s">
        <v>4</v>
      </c>
      <c r="B50" s="13" t="str">
        <f>B7</f>
        <v>Ángel Tapia</v>
      </c>
      <c r="C50" s="50" t="s">
        <v>5</v>
      </c>
      <c r="D50" s="42" t="s">
        <v>6</v>
      </c>
      <c r="E50" s="43"/>
      <c r="F50" s="43"/>
      <c r="G50" s="43"/>
      <c r="H50" s="43"/>
      <c r="I50" s="43"/>
      <c r="J50" s="43"/>
      <c r="K50" s="44"/>
    </row>
    <row r="51" spans="1:11" ht="15.75" customHeight="1" x14ac:dyDescent="0.25">
      <c r="A51" s="46"/>
      <c r="B51" s="15" t="s">
        <v>7</v>
      </c>
      <c r="C51" s="47"/>
      <c r="D51" s="42" t="s">
        <v>8</v>
      </c>
      <c r="E51" s="44"/>
      <c r="F51" s="42" t="s">
        <v>9</v>
      </c>
      <c r="G51" s="44"/>
      <c r="H51" s="42" t="s">
        <v>10</v>
      </c>
      <c r="I51" s="44"/>
      <c r="J51" s="42" t="s">
        <v>11</v>
      </c>
      <c r="K51" s="44"/>
    </row>
    <row r="52" spans="1:11" ht="24" x14ac:dyDescent="0.25">
      <c r="A52" s="46"/>
      <c r="B52" s="16" t="str">
        <f>RUBRICA!A4</f>
        <v xml:space="preserve">1. Presenta el proyecto considerando la relevancia, objetivos, metodología y desarrollo, de acuerdo a los estándares de calidad de la disciplina. </v>
      </c>
      <c r="C52" s="17" t="s">
        <v>8</v>
      </c>
      <c r="D52" s="18"/>
      <c r="E52" s="18"/>
      <c r="F52" s="18" t="s">
        <v>12</v>
      </c>
      <c r="G52" s="18">
        <v>9</v>
      </c>
      <c r="H52" s="18" t="str">
        <f t="shared" ref="H52:H58" si="14">IF($C52=ML,"X","")</f>
        <v/>
      </c>
      <c r="I52" s="18" t="str">
        <f>IF(H52="X",30*0.15,"")</f>
        <v/>
      </c>
      <c r="J52" s="18" t="str">
        <f t="shared" ref="J52:J58" si="15">IF($C52=NL,"X","")</f>
        <v/>
      </c>
      <c r="K52" s="18" t="str">
        <f t="shared" ref="K52:K58" si="16">IF($J52="X",0,"")</f>
        <v/>
      </c>
    </row>
    <row r="53" spans="1:11" ht="24" x14ac:dyDescent="0.25">
      <c r="A53" s="46"/>
      <c r="B53" s="16" t="str">
        <f>RUBRICA!A5</f>
        <v xml:space="preserve">2. Presenta las evidencias del Proyecto APT, dando cuenta del cumplimiento de los objetivos y de acuerdo a los estándares de la disciplina. </v>
      </c>
      <c r="C53" s="17" t="s">
        <v>8</v>
      </c>
      <c r="D53" s="18"/>
      <c r="E53" s="18"/>
      <c r="F53" s="18" t="s">
        <v>12</v>
      </c>
      <c r="G53" s="18">
        <v>15</v>
      </c>
      <c r="H53" s="18" t="str">
        <f t="shared" si="14"/>
        <v/>
      </c>
      <c r="I53" s="18" t="str">
        <f>IF(H53="X",30*0.25,"")</f>
        <v/>
      </c>
      <c r="J53" s="18" t="str">
        <f t="shared" si="15"/>
        <v/>
      </c>
      <c r="K53" s="18" t="str">
        <f t="shared" si="16"/>
        <v/>
      </c>
    </row>
    <row r="54" spans="1:11" ht="24" x14ac:dyDescent="0.25">
      <c r="A54" s="46"/>
      <c r="B54" s="16" t="str">
        <f>RUBRICA!A6</f>
        <v>3. Responde las preguntas realizadas por la comisión, cumpliendo con los estándares de calidad de la disciplina.</v>
      </c>
      <c r="C54" s="17" t="s">
        <v>8</v>
      </c>
      <c r="D54" s="18" t="s">
        <v>12</v>
      </c>
      <c r="E54" s="18">
        <v>20</v>
      </c>
      <c r="F54" s="18"/>
      <c r="G54" s="18"/>
      <c r="H54" s="18" t="str">
        <f t="shared" si="14"/>
        <v/>
      </c>
      <c r="I54" s="18" t="str">
        <f>IF(H54="X",30*0.2,"")</f>
        <v/>
      </c>
      <c r="J54" s="18" t="str">
        <f t="shared" si="15"/>
        <v/>
      </c>
      <c r="K54" s="18" t="str">
        <f t="shared" si="16"/>
        <v/>
      </c>
    </row>
    <row r="55" spans="1:11" x14ac:dyDescent="0.25">
      <c r="A55" s="46"/>
      <c r="B55" s="16" t="str">
        <f>RUBRICA!A7</f>
        <v>4. Expone el Proyecto APT, considerando el formato y el tiempo establecido para la presentación.</v>
      </c>
      <c r="C55" s="17" t="s">
        <v>9</v>
      </c>
      <c r="D55" s="18"/>
      <c r="E55" s="18"/>
      <c r="F55" s="18" t="s">
        <v>12</v>
      </c>
      <c r="G55" s="18">
        <v>3</v>
      </c>
      <c r="H55" s="18" t="str">
        <f t="shared" si="14"/>
        <v/>
      </c>
      <c r="I55" s="18" t="str">
        <f t="shared" ref="I55:I56" si="17">IF(H55="X",30*0.05,"")</f>
        <v/>
      </c>
      <c r="J55" s="18" t="str">
        <f t="shared" si="15"/>
        <v/>
      </c>
      <c r="K55" s="18" t="str">
        <f t="shared" si="16"/>
        <v/>
      </c>
    </row>
    <row r="56" spans="1:11" ht="24" x14ac:dyDescent="0.25">
      <c r="A56" s="46"/>
      <c r="B56" s="16" t="str">
        <f>RUBRICA!A8</f>
        <v>5. Expresa sus ideas con fluidez, claridad y precisión, utilizando lenguaje técnico propio de la disciplina.</v>
      </c>
      <c r="C56" s="17" t="s">
        <v>8</v>
      </c>
      <c r="D56" s="18" t="s">
        <v>12</v>
      </c>
      <c r="E56" s="18">
        <v>5</v>
      </c>
      <c r="F56" s="18"/>
      <c r="G56" s="18"/>
      <c r="H56" s="18" t="str">
        <f t="shared" si="14"/>
        <v/>
      </c>
      <c r="I56" s="18" t="str">
        <f t="shared" si="17"/>
        <v/>
      </c>
      <c r="J56" s="18" t="str">
        <f t="shared" si="15"/>
        <v/>
      </c>
      <c r="K56" s="18" t="str">
        <f t="shared" si="16"/>
        <v/>
      </c>
    </row>
    <row r="57" spans="1:11" ht="24" x14ac:dyDescent="0.25">
      <c r="A57" s="46"/>
      <c r="B57" s="16" t="str">
        <f>RUBRICA!A9</f>
        <v>6. Entrega la documentación y evidencias requerida por la asignatura de acuerdo a la estructura y nombres solicitados, guardando todas las evidencias de avances en Git</v>
      </c>
      <c r="C57" s="17" t="s">
        <v>9</v>
      </c>
      <c r="D57" s="18"/>
      <c r="E57" s="18"/>
      <c r="F57" s="18" t="s">
        <v>12</v>
      </c>
      <c r="G57" s="18">
        <v>12</v>
      </c>
      <c r="H57" s="18" t="str">
        <f t="shared" si="14"/>
        <v/>
      </c>
      <c r="I57" s="18" t="str">
        <f>IF(H57="X",30*0.2,"")</f>
        <v/>
      </c>
      <c r="J57" s="18" t="str">
        <f t="shared" si="15"/>
        <v/>
      </c>
      <c r="K57" s="18" t="str">
        <f t="shared" si="16"/>
        <v/>
      </c>
    </row>
    <row r="58" spans="1:11" ht="24" x14ac:dyDescent="0.25">
      <c r="A58" s="46"/>
      <c r="B58" s="16" t="str">
        <f>RUBRICA!A10</f>
        <v xml:space="preserve">7. Expone el tema utilizando un lenguaje técnico disciplinar al presentar la propuesta y responde evidenciando un manejo de la información. </v>
      </c>
      <c r="C58" s="17" t="s">
        <v>8</v>
      </c>
      <c r="D58" s="18" t="s">
        <v>12</v>
      </c>
      <c r="E58" s="18">
        <v>10</v>
      </c>
      <c r="F58" s="18"/>
      <c r="G58" s="18"/>
      <c r="H58" s="18" t="str">
        <f t="shared" si="14"/>
        <v/>
      </c>
      <c r="I58" s="18" t="str">
        <f>IF(H58="X",30*0.1,"")</f>
        <v/>
      </c>
      <c r="J58" s="18" t="str">
        <f t="shared" si="15"/>
        <v/>
      </c>
      <c r="K58" s="18" t="str">
        <f t="shared" si="16"/>
        <v/>
      </c>
    </row>
    <row r="59" spans="1:11" ht="15.75" customHeight="1" x14ac:dyDescent="0.3">
      <c r="A59" s="46"/>
      <c r="B59" s="19" t="s">
        <v>14</v>
      </c>
      <c r="C59" s="20">
        <f>E59+G59+I59+K59</f>
        <v>74</v>
      </c>
      <c r="D59" s="21"/>
      <c r="E59" s="21">
        <f>SUM(E52:E58)</f>
        <v>35</v>
      </c>
      <c r="F59" s="21"/>
      <c r="G59" s="21">
        <f>SUM(G52:G58)</f>
        <v>39</v>
      </c>
      <c r="H59" s="21"/>
      <c r="I59" s="21">
        <f>SUM(I52:I58)</f>
        <v>0</v>
      </c>
      <c r="J59" s="21"/>
      <c r="K59" s="21">
        <f>SUM(K52:K58)</f>
        <v>0</v>
      </c>
    </row>
    <row r="60" spans="1:11" ht="15.75" customHeight="1" x14ac:dyDescent="0.3">
      <c r="A60" s="47"/>
      <c r="B60" s="22" t="s">
        <v>15</v>
      </c>
      <c r="C60" s="23">
        <f>VLOOKUP(C59,ESCALA_IEP!A41:B241,2,FALSE)</f>
        <v>5.0999999999999996</v>
      </c>
    </row>
    <row r="61" spans="1:11" ht="15.75" customHeight="1" x14ac:dyDescent="0.25"/>
    <row r="62" spans="1:11" ht="15.75" customHeight="1" x14ac:dyDescent="0.25"/>
    <row r="63" spans="1:11" ht="24" customHeight="1" x14ac:dyDescent="0.25">
      <c r="A63" s="45" t="s">
        <v>16</v>
      </c>
      <c r="B63" s="13" t="str">
        <f>B4</f>
        <v>Raúl Artigas</v>
      </c>
      <c r="C63" s="50" t="s">
        <v>5</v>
      </c>
      <c r="D63" s="42" t="s">
        <v>6</v>
      </c>
      <c r="E63" s="43"/>
      <c r="F63" s="43"/>
      <c r="G63" s="43"/>
      <c r="H63" s="43"/>
      <c r="I63" s="43"/>
      <c r="J63" s="43"/>
      <c r="K63" s="44"/>
    </row>
    <row r="64" spans="1:11" ht="24" customHeight="1" x14ac:dyDescent="0.25">
      <c r="A64" s="46"/>
      <c r="B64" s="15" t="s">
        <v>7</v>
      </c>
      <c r="C64" s="47"/>
      <c r="D64" s="42" t="s">
        <v>8</v>
      </c>
      <c r="E64" s="44"/>
      <c r="F64" s="42" t="s">
        <v>9</v>
      </c>
      <c r="G64" s="44"/>
      <c r="H64" s="42" t="s">
        <v>10</v>
      </c>
      <c r="I64" s="44"/>
      <c r="J64" s="42" t="s">
        <v>11</v>
      </c>
      <c r="K64" s="44"/>
    </row>
    <row r="65" spans="1:11" ht="24" customHeight="1" x14ac:dyDescent="0.25">
      <c r="A65" s="46"/>
      <c r="B65" s="16" t="str">
        <f>RUBRICA!A4</f>
        <v xml:space="preserve">1. Presenta el proyecto considerando la relevancia, objetivos, metodología y desarrollo, de acuerdo a los estándares de calidad de la disciplina. </v>
      </c>
      <c r="C65" s="17" t="s">
        <v>8</v>
      </c>
      <c r="D65" s="18"/>
      <c r="E65" s="18"/>
      <c r="F65" s="18" t="s">
        <v>12</v>
      </c>
      <c r="G65" s="18">
        <v>9</v>
      </c>
      <c r="H65" s="18" t="str">
        <f t="shared" ref="H65:H71" si="18">IF($C65=ML,"X","")</f>
        <v/>
      </c>
      <c r="I65" s="18" t="str">
        <f>IF(H65="X",30*0.15,"")</f>
        <v/>
      </c>
      <c r="J65" s="18" t="str">
        <f t="shared" ref="J65:J71" si="19">IF($C65=NL,"X","")</f>
        <v/>
      </c>
      <c r="K65" s="18" t="str">
        <f t="shared" ref="K65:K71" si="20">IF($J65="X",0,"")</f>
        <v/>
      </c>
    </row>
    <row r="66" spans="1:11" ht="24" customHeight="1" x14ac:dyDescent="0.25">
      <c r="A66" s="46"/>
      <c r="B66" s="16" t="str">
        <f>RUBRICA!A5</f>
        <v xml:space="preserve">2. Presenta las evidencias del Proyecto APT, dando cuenta del cumplimiento de los objetivos y de acuerdo a los estándares de la disciplina. </v>
      </c>
      <c r="C66" s="17" t="s">
        <v>8</v>
      </c>
      <c r="D66" s="18"/>
      <c r="E66" s="18"/>
      <c r="F66" s="18" t="s">
        <v>12</v>
      </c>
      <c r="G66" s="18">
        <v>15</v>
      </c>
      <c r="H66" s="18" t="str">
        <f t="shared" si="18"/>
        <v/>
      </c>
      <c r="I66" s="18" t="str">
        <f>IF(H66="X",30*0.25,"")</f>
        <v/>
      </c>
      <c r="J66" s="18" t="str">
        <f t="shared" si="19"/>
        <v/>
      </c>
      <c r="K66" s="18" t="str">
        <f t="shared" si="20"/>
        <v/>
      </c>
    </row>
    <row r="67" spans="1:11" ht="24" customHeight="1" x14ac:dyDescent="0.25">
      <c r="A67" s="46"/>
      <c r="B67" s="16" t="str">
        <f>RUBRICA!A6</f>
        <v>3. Responde las preguntas realizadas por la comisión, cumpliendo con los estándares de calidad de la disciplina.</v>
      </c>
      <c r="C67" s="17" t="s">
        <v>8</v>
      </c>
      <c r="D67" s="18" t="s">
        <v>12</v>
      </c>
      <c r="E67" s="18">
        <v>20</v>
      </c>
      <c r="F67" s="18"/>
      <c r="G67" s="18"/>
      <c r="H67" s="18" t="str">
        <f t="shared" si="18"/>
        <v/>
      </c>
      <c r="I67" s="18" t="str">
        <f>IF(H67="X",30*0.2,"")</f>
        <v/>
      </c>
      <c r="J67" s="18" t="str">
        <f t="shared" si="19"/>
        <v/>
      </c>
      <c r="K67" s="18" t="str">
        <f t="shared" si="20"/>
        <v/>
      </c>
    </row>
    <row r="68" spans="1:11" ht="24" customHeight="1" x14ac:dyDescent="0.25">
      <c r="A68" s="46"/>
      <c r="B68" s="16" t="str">
        <f>RUBRICA!A7</f>
        <v>4. Expone el Proyecto APT, considerando el formato y el tiempo establecido para la presentación.</v>
      </c>
      <c r="C68" s="17" t="s">
        <v>8</v>
      </c>
      <c r="D68" s="18"/>
      <c r="E68" s="18"/>
      <c r="F68" s="18" t="s">
        <v>12</v>
      </c>
      <c r="G68" s="18">
        <v>3</v>
      </c>
      <c r="H68" s="18" t="str">
        <f t="shared" si="18"/>
        <v/>
      </c>
      <c r="I68" s="18" t="str">
        <f t="shared" ref="I68:I69" si="21">IF(H68="X",30*0.05,"")</f>
        <v/>
      </c>
      <c r="J68" s="18" t="str">
        <f t="shared" si="19"/>
        <v/>
      </c>
      <c r="K68" s="18" t="str">
        <f t="shared" si="20"/>
        <v/>
      </c>
    </row>
    <row r="69" spans="1:11" ht="24" customHeight="1" x14ac:dyDescent="0.25">
      <c r="A69" s="46"/>
      <c r="B69" s="16" t="str">
        <f>RUBRICA!A8</f>
        <v>5. Expresa sus ideas con fluidez, claridad y precisión, utilizando lenguaje técnico propio de la disciplina.</v>
      </c>
      <c r="C69" s="17" t="s">
        <v>8</v>
      </c>
      <c r="D69" s="18" t="s">
        <v>12</v>
      </c>
      <c r="E69" s="18">
        <v>5</v>
      </c>
      <c r="F69" s="18"/>
      <c r="G69" s="18"/>
      <c r="H69" s="18" t="str">
        <f t="shared" si="18"/>
        <v/>
      </c>
      <c r="I69" s="18" t="str">
        <f t="shared" si="21"/>
        <v/>
      </c>
      <c r="J69" s="18" t="str">
        <f t="shared" si="19"/>
        <v/>
      </c>
      <c r="K69" s="18" t="str">
        <f t="shared" si="20"/>
        <v/>
      </c>
    </row>
    <row r="70" spans="1:11" ht="24" customHeight="1" x14ac:dyDescent="0.25">
      <c r="A70" s="46"/>
      <c r="B70" s="16" t="str">
        <f>RUBRICA!A9</f>
        <v>6. Entrega la documentación y evidencias requerida por la asignatura de acuerdo a la estructura y nombres solicitados, guardando todas las evidencias de avances en Git</v>
      </c>
      <c r="C70" s="17" t="s">
        <v>8</v>
      </c>
      <c r="D70" s="18"/>
      <c r="E70" s="18"/>
      <c r="F70" s="18" t="s">
        <v>12</v>
      </c>
      <c r="G70" s="18">
        <v>12</v>
      </c>
      <c r="H70" s="18" t="str">
        <f t="shared" si="18"/>
        <v/>
      </c>
      <c r="I70" s="18" t="str">
        <f>IF(H70="X",30*0.2,"")</f>
        <v/>
      </c>
      <c r="J70" s="18" t="str">
        <f t="shared" si="19"/>
        <v/>
      </c>
      <c r="K70" s="18" t="str">
        <f t="shared" si="20"/>
        <v/>
      </c>
    </row>
    <row r="71" spans="1:11" ht="24" customHeight="1" x14ac:dyDescent="0.25">
      <c r="A71" s="46"/>
      <c r="B71" s="16" t="str">
        <f>RUBRICA!A10</f>
        <v xml:space="preserve">7. Expone el tema utilizando un lenguaje técnico disciplinar al presentar la propuesta y responde evidenciando un manejo de la información. </v>
      </c>
      <c r="C71" s="17" t="s">
        <v>8</v>
      </c>
      <c r="D71" s="18" t="s">
        <v>12</v>
      </c>
      <c r="E71" s="18">
        <v>10</v>
      </c>
      <c r="F71" s="18"/>
      <c r="G71" s="18"/>
      <c r="H71" s="18" t="str">
        <f t="shared" si="18"/>
        <v/>
      </c>
      <c r="I71" s="18" t="str">
        <f>IF(H71="X",30*0.1,"")</f>
        <v/>
      </c>
      <c r="J71" s="18" t="str">
        <f t="shared" si="19"/>
        <v/>
      </c>
      <c r="K71" s="18" t="str">
        <f t="shared" si="20"/>
        <v/>
      </c>
    </row>
    <row r="72" spans="1:11" ht="24" customHeight="1" x14ac:dyDescent="0.3">
      <c r="A72" s="46"/>
      <c r="B72" s="19" t="s">
        <v>14</v>
      </c>
      <c r="C72" s="20">
        <f>E72+G72+I72+K72</f>
        <v>74</v>
      </c>
      <c r="D72" s="21"/>
      <c r="E72" s="21">
        <f>SUM(E65:E71)</f>
        <v>35</v>
      </c>
      <c r="F72" s="21"/>
      <c r="G72" s="21">
        <f>SUM(G65:G71)</f>
        <v>39</v>
      </c>
      <c r="H72" s="21"/>
      <c r="I72" s="21">
        <f>SUM(I65:I71)</f>
        <v>0</v>
      </c>
      <c r="J72" s="21"/>
      <c r="K72" s="21">
        <f>SUM(K65:K71)</f>
        <v>0</v>
      </c>
    </row>
    <row r="73" spans="1:11" ht="24" customHeight="1" x14ac:dyDescent="0.3">
      <c r="A73" s="47"/>
      <c r="B73" s="22" t="s">
        <v>15</v>
      </c>
      <c r="C73" s="23">
        <f>VLOOKUP(C72,ESCALA_IEP!A41:B241,2,FALSE)</f>
        <v>5.0999999999999996</v>
      </c>
    </row>
    <row r="74" spans="1:11" ht="15.75" customHeight="1" x14ac:dyDescent="0.25"/>
    <row r="75" spans="1:11" ht="15.75" customHeight="1" x14ac:dyDescent="0.25"/>
    <row r="76" spans="1:11" ht="24" customHeight="1" x14ac:dyDescent="0.25">
      <c r="A76" s="48" t="s">
        <v>17</v>
      </c>
      <c r="B76" s="13" t="str">
        <f>B5</f>
        <v>Matías Cubillos</v>
      </c>
      <c r="C76" s="50" t="s">
        <v>5</v>
      </c>
      <c r="D76" s="42" t="s">
        <v>6</v>
      </c>
      <c r="E76" s="43"/>
      <c r="F76" s="43"/>
      <c r="G76" s="43"/>
      <c r="H76" s="43"/>
      <c r="I76" s="43"/>
      <c r="J76" s="43"/>
      <c r="K76" s="44"/>
    </row>
    <row r="77" spans="1:11" ht="24" customHeight="1" x14ac:dyDescent="0.25">
      <c r="A77" s="46"/>
      <c r="B77" s="15" t="s">
        <v>7</v>
      </c>
      <c r="C77" s="47"/>
      <c r="D77" s="42" t="s">
        <v>8</v>
      </c>
      <c r="E77" s="44"/>
      <c r="F77" s="42" t="s">
        <v>9</v>
      </c>
      <c r="G77" s="44"/>
      <c r="H77" s="42" t="s">
        <v>10</v>
      </c>
      <c r="I77" s="44"/>
      <c r="J77" s="42" t="s">
        <v>11</v>
      </c>
      <c r="K77" s="44"/>
    </row>
    <row r="78" spans="1:11" ht="24" customHeight="1" x14ac:dyDescent="0.25">
      <c r="A78" s="46"/>
      <c r="B78" s="16" t="str">
        <f>RUBRICA!A4</f>
        <v xml:space="preserve">1. Presenta el proyecto considerando la relevancia, objetivos, metodología y desarrollo, de acuerdo a los estándares de calidad de la disciplina. </v>
      </c>
      <c r="C78" s="17" t="s">
        <v>8</v>
      </c>
      <c r="D78" s="18"/>
      <c r="E78" s="18"/>
      <c r="F78" s="18" t="s">
        <v>12</v>
      </c>
      <c r="G78" s="18">
        <v>9</v>
      </c>
      <c r="H78" s="18" t="str">
        <f t="shared" ref="H78:H84" si="22">IF($C78=ML,"X","")</f>
        <v/>
      </c>
      <c r="I78" s="18" t="str">
        <f>IF(H78="X",30*0.15,"")</f>
        <v/>
      </c>
      <c r="J78" s="18" t="str">
        <f t="shared" ref="J78:J84" si="23">IF($C78=NL,"X","")</f>
        <v/>
      </c>
      <c r="K78" s="18" t="str">
        <f t="shared" ref="K78:K84" si="24">IF($J78="X",0,"")</f>
        <v/>
      </c>
    </row>
    <row r="79" spans="1:11" ht="24" customHeight="1" x14ac:dyDescent="0.25">
      <c r="A79" s="46"/>
      <c r="B79" s="16" t="str">
        <f>RUBRICA!A5</f>
        <v xml:space="preserve">2. Presenta las evidencias del Proyecto APT, dando cuenta del cumplimiento de los objetivos y de acuerdo a los estándares de la disciplina. </v>
      </c>
      <c r="C79" s="17" t="s">
        <v>9</v>
      </c>
      <c r="D79" s="18"/>
      <c r="E79" s="18"/>
      <c r="F79" s="18" t="s">
        <v>12</v>
      </c>
      <c r="G79" s="18">
        <v>15</v>
      </c>
      <c r="H79" s="18" t="str">
        <f t="shared" si="22"/>
        <v/>
      </c>
      <c r="I79" s="18" t="str">
        <f>IF(H79="X",30*0.25,"")</f>
        <v/>
      </c>
      <c r="J79" s="18" t="str">
        <f t="shared" si="23"/>
        <v/>
      </c>
      <c r="K79" s="18" t="str">
        <f t="shared" si="24"/>
        <v/>
      </c>
    </row>
    <row r="80" spans="1:11" ht="24" customHeight="1" x14ac:dyDescent="0.25">
      <c r="A80" s="46"/>
      <c r="B80" s="16" t="str">
        <f>RUBRICA!A6</f>
        <v>3. Responde las preguntas realizadas por la comisión, cumpliendo con los estándares de calidad de la disciplina.</v>
      </c>
      <c r="C80" s="17" t="s">
        <v>9</v>
      </c>
      <c r="D80" s="18" t="s">
        <v>12</v>
      </c>
      <c r="E80" s="18">
        <v>20</v>
      </c>
      <c r="F80" s="18"/>
      <c r="G80" s="18"/>
      <c r="H80" s="18" t="str">
        <f t="shared" si="22"/>
        <v/>
      </c>
      <c r="I80" s="18" t="str">
        <f>IF(H80="X",30*0.2,"")</f>
        <v/>
      </c>
      <c r="J80" s="18" t="str">
        <f t="shared" si="23"/>
        <v/>
      </c>
      <c r="K80" s="18" t="str">
        <f t="shared" si="24"/>
        <v/>
      </c>
    </row>
    <row r="81" spans="1:11" ht="24" customHeight="1" x14ac:dyDescent="0.25">
      <c r="A81" s="46"/>
      <c r="B81" s="16" t="str">
        <f>RUBRICA!A7</f>
        <v>4. Expone el Proyecto APT, considerando el formato y el tiempo establecido para la presentación.</v>
      </c>
      <c r="C81" s="17" t="s">
        <v>9</v>
      </c>
      <c r="D81" s="18"/>
      <c r="E81" s="18"/>
      <c r="F81" s="18" t="s">
        <v>12</v>
      </c>
      <c r="G81" s="18">
        <v>3</v>
      </c>
      <c r="H81" s="18" t="str">
        <f t="shared" si="22"/>
        <v/>
      </c>
      <c r="I81" s="18" t="str">
        <f t="shared" ref="I81:I82" si="25">IF(H81="X",30*0.05,"")</f>
        <v/>
      </c>
      <c r="J81" s="18" t="str">
        <f t="shared" si="23"/>
        <v/>
      </c>
      <c r="K81" s="18" t="str">
        <f t="shared" si="24"/>
        <v/>
      </c>
    </row>
    <row r="82" spans="1:11" ht="24" customHeight="1" x14ac:dyDescent="0.25">
      <c r="A82" s="46"/>
      <c r="B82" s="16" t="str">
        <f>RUBRICA!A8</f>
        <v>5. Expresa sus ideas con fluidez, claridad y precisión, utilizando lenguaje técnico propio de la disciplina.</v>
      </c>
      <c r="C82" s="17" t="s">
        <v>8</v>
      </c>
      <c r="D82" s="18" t="s">
        <v>12</v>
      </c>
      <c r="E82" s="18">
        <v>5</v>
      </c>
      <c r="F82" s="18"/>
      <c r="G82" s="18"/>
      <c r="H82" s="18" t="str">
        <f t="shared" si="22"/>
        <v/>
      </c>
      <c r="I82" s="18" t="str">
        <f t="shared" si="25"/>
        <v/>
      </c>
      <c r="J82" s="18" t="str">
        <f t="shared" si="23"/>
        <v/>
      </c>
      <c r="K82" s="18" t="str">
        <f t="shared" si="24"/>
        <v/>
      </c>
    </row>
    <row r="83" spans="1:11" ht="24" customHeight="1" x14ac:dyDescent="0.25">
      <c r="A83" s="46"/>
      <c r="B83" s="16" t="str">
        <f>RUBRICA!A9</f>
        <v>6. Entrega la documentación y evidencias requerida por la asignatura de acuerdo a la estructura y nombres solicitados, guardando todas las evidencias de avances en Git</v>
      </c>
      <c r="C83" s="17" t="s">
        <v>8</v>
      </c>
      <c r="D83" s="18"/>
      <c r="E83" s="18"/>
      <c r="F83" s="18" t="s">
        <v>12</v>
      </c>
      <c r="G83" s="18">
        <v>12</v>
      </c>
      <c r="H83" s="18" t="str">
        <f t="shared" si="22"/>
        <v/>
      </c>
      <c r="I83" s="18" t="str">
        <f>IF(H83="X",30*0.2,"")</f>
        <v/>
      </c>
      <c r="J83" s="18" t="str">
        <f t="shared" si="23"/>
        <v/>
      </c>
      <c r="K83" s="18" t="str">
        <f t="shared" si="24"/>
        <v/>
      </c>
    </row>
    <row r="84" spans="1:11" ht="24" customHeight="1" x14ac:dyDescent="0.25">
      <c r="A84" s="46"/>
      <c r="B84" s="16" t="str">
        <f>RUBRICA!A10</f>
        <v xml:space="preserve">7. Expone el tema utilizando un lenguaje técnico disciplinar al presentar la propuesta y responde evidenciando un manejo de la información. </v>
      </c>
      <c r="C84" s="17" t="s">
        <v>9</v>
      </c>
      <c r="D84" s="18" t="s">
        <v>12</v>
      </c>
      <c r="E84" s="18">
        <v>10</v>
      </c>
      <c r="F84" s="18"/>
      <c r="G84" s="18"/>
      <c r="H84" s="18" t="str">
        <f t="shared" si="22"/>
        <v/>
      </c>
      <c r="I84" s="18" t="str">
        <f>IF(H84="X",30*0.1,"")</f>
        <v/>
      </c>
      <c r="J84" s="18" t="str">
        <f t="shared" si="23"/>
        <v/>
      </c>
      <c r="K84" s="18" t="str">
        <f t="shared" si="24"/>
        <v/>
      </c>
    </row>
    <row r="85" spans="1:11" ht="24" customHeight="1" x14ac:dyDescent="0.3">
      <c r="A85" s="46"/>
      <c r="B85" s="19" t="s">
        <v>14</v>
      </c>
      <c r="C85" s="20">
        <f>E85+G85+I85+K85</f>
        <v>74</v>
      </c>
      <c r="D85" s="21"/>
      <c r="E85" s="21">
        <f>SUM(E78:E84)</f>
        <v>35</v>
      </c>
      <c r="F85" s="21"/>
      <c r="G85" s="21">
        <f>SUM(G78:G84)</f>
        <v>39</v>
      </c>
      <c r="H85" s="21"/>
      <c r="I85" s="21">
        <f>SUM(I78:I84)</f>
        <v>0</v>
      </c>
      <c r="J85" s="21"/>
      <c r="K85" s="21">
        <f>SUM(K78:K84)</f>
        <v>0</v>
      </c>
    </row>
    <row r="86" spans="1:11" ht="24" customHeight="1" x14ac:dyDescent="0.3">
      <c r="A86" s="47"/>
      <c r="B86" s="22" t="s">
        <v>15</v>
      </c>
      <c r="C86" s="23">
        <f>VLOOKUP(C85,ESCALA_IEP!A54:B254,2,FALSE)</f>
        <v>5.0999999999999996</v>
      </c>
    </row>
    <row r="87" spans="1:11" ht="15.75" customHeight="1" x14ac:dyDescent="0.25"/>
    <row r="88" spans="1:11" ht="15.75" customHeight="1" x14ac:dyDescent="0.25"/>
    <row r="89" spans="1:11" ht="24" customHeight="1" x14ac:dyDescent="0.25">
      <c r="A89" s="49" t="s">
        <v>18</v>
      </c>
      <c r="B89" s="13" t="str">
        <f>B6</f>
        <v>Nicolás Órdenes</v>
      </c>
      <c r="C89" s="50" t="s">
        <v>5</v>
      </c>
      <c r="D89" s="42" t="s">
        <v>6</v>
      </c>
      <c r="E89" s="43"/>
      <c r="F89" s="43"/>
      <c r="G89" s="43"/>
      <c r="H89" s="43"/>
      <c r="I89" s="43"/>
      <c r="J89" s="43"/>
      <c r="K89" s="44"/>
    </row>
    <row r="90" spans="1:11" ht="24" customHeight="1" x14ac:dyDescent="0.25">
      <c r="A90" s="46"/>
      <c r="B90" s="15" t="s">
        <v>7</v>
      </c>
      <c r="C90" s="47"/>
      <c r="D90" s="42" t="s">
        <v>8</v>
      </c>
      <c r="E90" s="44"/>
      <c r="F90" s="42" t="s">
        <v>9</v>
      </c>
      <c r="G90" s="44"/>
      <c r="H90" s="42" t="s">
        <v>10</v>
      </c>
      <c r="I90" s="44"/>
      <c r="J90" s="42" t="s">
        <v>11</v>
      </c>
      <c r="K90" s="44"/>
    </row>
    <row r="91" spans="1:11" ht="24" customHeight="1" x14ac:dyDescent="0.25">
      <c r="A91" s="46"/>
      <c r="B91" s="16" t="str">
        <f>RUBRICA!A4</f>
        <v xml:space="preserve">1. Presenta el proyecto considerando la relevancia, objetivos, metodología y desarrollo, de acuerdo a los estándares de calidad de la disciplina. </v>
      </c>
      <c r="C91" s="17" t="s">
        <v>8</v>
      </c>
      <c r="D91" s="18"/>
      <c r="E91" s="18"/>
      <c r="F91" s="18" t="s">
        <v>12</v>
      </c>
      <c r="G91" s="18">
        <v>9</v>
      </c>
      <c r="H91" s="18" t="str">
        <f t="shared" ref="H91:H97" si="26">IF($C91=ML,"X","")</f>
        <v/>
      </c>
      <c r="I91" s="18" t="str">
        <f>IF(H91="X",30*0.15,"")</f>
        <v/>
      </c>
      <c r="J91" s="18" t="str">
        <f t="shared" ref="J91:J97" si="27">IF($C91=NL,"X","")</f>
        <v/>
      </c>
      <c r="K91" s="18" t="str">
        <f t="shared" ref="K91:K97" si="28">IF($J91="X",0,"")</f>
        <v/>
      </c>
    </row>
    <row r="92" spans="1:11" ht="24" customHeight="1" x14ac:dyDescent="0.25">
      <c r="A92" s="46"/>
      <c r="B92" s="16" t="str">
        <f>RUBRICA!A5</f>
        <v xml:space="preserve">2. Presenta las evidencias del Proyecto APT, dando cuenta del cumplimiento de los objetivos y de acuerdo a los estándares de la disciplina. </v>
      </c>
      <c r="C92" s="17" t="s">
        <v>8</v>
      </c>
      <c r="D92" s="18"/>
      <c r="E92" s="18"/>
      <c r="F92" s="18" t="s">
        <v>12</v>
      </c>
      <c r="G92" s="18">
        <v>15</v>
      </c>
      <c r="H92" s="18" t="str">
        <f t="shared" si="26"/>
        <v/>
      </c>
      <c r="I92" s="18" t="str">
        <f>IF(H92="X",30*0.25,"")</f>
        <v/>
      </c>
      <c r="J92" s="18" t="str">
        <f t="shared" si="27"/>
        <v/>
      </c>
      <c r="K92" s="18" t="str">
        <f t="shared" si="28"/>
        <v/>
      </c>
    </row>
    <row r="93" spans="1:11" ht="24" customHeight="1" x14ac:dyDescent="0.25">
      <c r="A93" s="46"/>
      <c r="B93" s="16" t="str">
        <f>RUBRICA!A6</f>
        <v>3. Responde las preguntas realizadas por la comisión, cumpliendo con los estándares de calidad de la disciplina.</v>
      </c>
      <c r="C93" s="17" t="s">
        <v>8</v>
      </c>
      <c r="D93" s="18" t="s">
        <v>12</v>
      </c>
      <c r="E93" s="18">
        <v>20</v>
      </c>
      <c r="F93" s="18"/>
      <c r="G93" s="18"/>
      <c r="H93" s="18" t="str">
        <f t="shared" si="26"/>
        <v/>
      </c>
      <c r="I93" s="18" t="str">
        <f>IF(H93="X",30*0.2,"")</f>
        <v/>
      </c>
      <c r="J93" s="18" t="str">
        <f t="shared" si="27"/>
        <v/>
      </c>
      <c r="K93" s="18" t="str">
        <f t="shared" si="28"/>
        <v/>
      </c>
    </row>
    <row r="94" spans="1:11" ht="24" customHeight="1" x14ac:dyDescent="0.25">
      <c r="A94" s="46"/>
      <c r="B94" s="16" t="str">
        <f>RUBRICA!A7</f>
        <v>4. Expone el Proyecto APT, considerando el formato y el tiempo establecido para la presentación.</v>
      </c>
      <c r="C94" s="17" t="s">
        <v>8</v>
      </c>
      <c r="D94" s="18"/>
      <c r="E94" s="18"/>
      <c r="F94" s="18" t="s">
        <v>12</v>
      </c>
      <c r="G94" s="18">
        <v>3</v>
      </c>
      <c r="H94" s="18" t="str">
        <f t="shared" si="26"/>
        <v/>
      </c>
      <c r="I94" s="18" t="str">
        <f t="shared" ref="I94:I95" si="29">IF(H94="X",30*0.05,"")</f>
        <v/>
      </c>
      <c r="J94" s="18" t="str">
        <f t="shared" si="27"/>
        <v/>
      </c>
      <c r="K94" s="18" t="str">
        <f t="shared" si="28"/>
        <v/>
      </c>
    </row>
    <row r="95" spans="1:11" ht="24" customHeight="1" x14ac:dyDescent="0.25">
      <c r="A95" s="46"/>
      <c r="B95" s="16" t="str">
        <f>RUBRICA!A8</f>
        <v>5. Expresa sus ideas con fluidez, claridad y precisión, utilizando lenguaje técnico propio de la disciplina.</v>
      </c>
      <c r="C95" s="17" t="s">
        <v>8</v>
      </c>
      <c r="D95" s="18" t="s">
        <v>12</v>
      </c>
      <c r="E95" s="18">
        <v>5</v>
      </c>
      <c r="F95" s="18"/>
      <c r="G95" s="18"/>
      <c r="H95" s="18" t="str">
        <f t="shared" si="26"/>
        <v/>
      </c>
      <c r="I95" s="18" t="str">
        <f t="shared" si="29"/>
        <v/>
      </c>
      <c r="J95" s="18" t="str">
        <f t="shared" si="27"/>
        <v/>
      </c>
      <c r="K95" s="18" t="str">
        <f t="shared" si="28"/>
        <v/>
      </c>
    </row>
    <row r="96" spans="1:11" ht="24" customHeight="1" x14ac:dyDescent="0.25">
      <c r="A96" s="46"/>
      <c r="B96" s="16" t="str">
        <f>RUBRICA!A9</f>
        <v>6. Entrega la documentación y evidencias requerida por la asignatura de acuerdo a la estructura y nombres solicitados, guardando todas las evidencias de avances en Git</v>
      </c>
      <c r="C96" s="17" t="s">
        <v>8</v>
      </c>
      <c r="D96" s="18"/>
      <c r="E96" s="18"/>
      <c r="F96" s="18" t="s">
        <v>12</v>
      </c>
      <c r="G96" s="18">
        <v>12</v>
      </c>
      <c r="H96" s="18" t="str">
        <f t="shared" si="26"/>
        <v/>
      </c>
      <c r="I96" s="18" t="str">
        <f>IF(H96="X",30*0.2,"")</f>
        <v/>
      </c>
      <c r="J96" s="18" t="str">
        <f t="shared" si="27"/>
        <v/>
      </c>
      <c r="K96" s="18" t="str">
        <f t="shared" si="28"/>
        <v/>
      </c>
    </row>
    <row r="97" spans="1:11" ht="24" customHeight="1" x14ac:dyDescent="0.25">
      <c r="A97" s="46"/>
      <c r="B97" s="16" t="str">
        <f>RUBRICA!A10</f>
        <v xml:space="preserve">7. Expone el tema utilizando un lenguaje técnico disciplinar al presentar la propuesta y responde evidenciando un manejo de la información. </v>
      </c>
      <c r="C97" s="17" t="s">
        <v>8</v>
      </c>
      <c r="D97" s="18" t="s">
        <v>12</v>
      </c>
      <c r="E97" s="18">
        <v>10</v>
      </c>
      <c r="F97" s="18"/>
      <c r="G97" s="18"/>
      <c r="H97" s="18" t="str">
        <f t="shared" si="26"/>
        <v/>
      </c>
      <c r="I97" s="18" t="str">
        <f>IF(H97="X",30*0.1,"")</f>
        <v/>
      </c>
      <c r="J97" s="18" t="str">
        <f t="shared" si="27"/>
        <v/>
      </c>
      <c r="K97" s="18" t="str">
        <f t="shared" si="28"/>
        <v/>
      </c>
    </row>
    <row r="98" spans="1:11" ht="24" customHeight="1" x14ac:dyDescent="0.3">
      <c r="A98" s="46"/>
      <c r="B98" s="19" t="s">
        <v>14</v>
      </c>
      <c r="C98" s="20">
        <f>E98+G98+I98+K98</f>
        <v>74</v>
      </c>
      <c r="D98" s="21"/>
      <c r="E98" s="21">
        <f>SUM(E91:E97)</f>
        <v>35</v>
      </c>
      <c r="F98" s="21"/>
      <c r="G98" s="21">
        <f>SUM(G91:G97)</f>
        <v>39</v>
      </c>
      <c r="H98" s="21"/>
      <c r="I98" s="21">
        <f>SUM(I91:I97)</f>
        <v>0</v>
      </c>
      <c r="J98" s="21"/>
      <c r="K98" s="21">
        <f>SUM(K91:K97)</f>
        <v>0</v>
      </c>
    </row>
    <row r="99" spans="1:11" ht="24" customHeight="1" x14ac:dyDescent="0.3">
      <c r="A99" s="47"/>
      <c r="B99" s="22" t="s">
        <v>15</v>
      </c>
      <c r="C99" s="23">
        <f>VLOOKUP(C98,ESCALA_IEP!A67:B267,2,FALSE)</f>
        <v>5.0999999999999996</v>
      </c>
    </row>
    <row r="100" spans="1:11" ht="15.75" customHeight="1" x14ac:dyDescent="0.25"/>
    <row r="101" spans="1:11" ht="15.75" customHeight="1" x14ac:dyDescent="0.25"/>
    <row r="102" spans="1:11" ht="15.75" customHeight="1" x14ac:dyDescent="0.25">
      <c r="A102" s="49" t="s">
        <v>18</v>
      </c>
      <c r="B102" s="13" t="str">
        <f>B7</f>
        <v>Ángel Tapia</v>
      </c>
      <c r="C102" s="50" t="s">
        <v>5</v>
      </c>
      <c r="D102" s="42" t="s">
        <v>6</v>
      </c>
      <c r="E102" s="43"/>
      <c r="F102" s="43"/>
      <c r="G102" s="43"/>
      <c r="H102" s="43"/>
      <c r="I102" s="43"/>
      <c r="J102" s="43"/>
      <c r="K102" s="44"/>
    </row>
    <row r="103" spans="1:11" ht="15.75" customHeight="1" x14ac:dyDescent="0.25">
      <c r="A103" s="46"/>
      <c r="B103" s="14" t="s">
        <v>7</v>
      </c>
      <c r="C103" s="47"/>
      <c r="D103" s="42" t="s">
        <v>8</v>
      </c>
      <c r="E103" s="44"/>
      <c r="F103" s="42" t="s">
        <v>9</v>
      </c>
      <c r="G103" s="44"/>
      <c r="H103" s="42" t="s">
        <v>10</v>
      </c>
      <c r="I103" s="44"/>
      <c r="J103" s="42" t="s">
        <v>11</v>
      </c>
      <c r="K103" s="44"/>
    </row>
    <row r="104" spans="1:11" ht="24.75" x14ac:dyDescent="0.25">
      <c r="A104" s="46"/>
      <c r="B104" s="24" t="str">
        <f>RUBRICA!A4</f>
        <v xml:space="preserve">1. Presenta el proyecto considerando la relevancia, objetivos, metodología y desarrollo, de acuerdo a los estándares de calidad de la disciplina. </v>
      </c>
      <c r="C104" s="17" t="s">
        <v>8</v>
      </c>
      <c r="D104" s="18"/>
      <c r="E104" s="18"/>
      <c r="F104" s="18" t="s">
        <v>12</v>
      </c>
      <c r="G104" s="18">
        <v>9</v>
      </c>
      <c r="H104" s="18" t="str">
        <f t="shared" ref="H104:H110" si="30">IF($C104=ML,"X","")</f>
        <v/>
      </c>
      <c r="I104" s="18" t="str">
        <f>IF(H104="X",30*0.15,"")</f>
        <v/>
      </c>
      <c r="J104" s="18" t="str">
        <f t="shared" ref="J104:J110" si="31">IF($C104=NL,"X","")</f>
        <v/>
      </c>
      <c r="K104" s="18" t="str">
        <f t="shared" ref="K104:K110" si="32">IF($J104="X",0,"")</f>
        <v/>
      </c>
    </row>
    <row r="105" spans="1:11" ht="24.75" x14ac:dyDescent="0.25">
      <c r="A105" s="46"/>
      <c r="B105" s="24" t="str">
        <f>RUBRICA!A5</f>
        <v xml:space="preserve">2. Presenta las evidencias del Proyecto APT, dando cuenta del cumplimiento de los objetivos y de acuerdo a los estándares de la disciplina. </v>
      </c>
      <c r="C105" s="17" t="s">
        <v>8</v>
      </c>
      <c r="D105" s="18"/>
      <c r="E105" s="18"/>
      <c r="F105" s="18" t="s">
        <v>12</v>
      </c>
      <c r="G105" s="18">
        <v>15</v>
      </c>
      <c r="H105" s="18" t="str">
        <f t="shared" si="30"/>
        <v/>
      </c>
      <c r="I105" s="18" t="str">
        <f>IF(H105="X",30*0.25,"")</f>
        <v/>
      </c>
      <c r="J105" s="18" t="str">
        <f t="shared" si="31"/>
        <v/>
      </c>
      <c r="K105" s="18" t="str">
        <f t="shared" si="32"/>
        <v/>
      </c>
    </row>
    <row r="106" spans="1:11" ht="24.75" x14ac:dyDescent="0.25">
      <c r="A106" s="46"/>
      <c r="B106" s="24" t="str">
        <f>RUBRICA!A6</f>
        <v>3. Responde las preguntas realizadas por la comisión, cumpliendo con los estándares de calidad de la disciplina.</v>
      </c>
      <c r="C106" s="17" t="s">
        <v>8</v>
      </c>
      <c r="D106" s="18" t="s">
        <v>12</v>
      </c>
      <c r="E106" s="18">
        <v>20</v>
      </c>
      <c r="F106" s="18"/>
      <c r="G106" s="18"/>
      <c r="H106" s="18" t="str">
        <f t="shared" si="30"/>
        <v/>
      </c>
      <c r="I106" s="18" t="str">
        <f>IF(H106="X",30*0.2,"")</f>
        <v/>
      </c>
      <c r="J106" s="18" t="str">
        <f t="shared" si="31"/>
        <v/>
      </c>
      <c r="K106" s="18" t="str">
        <f t="shared" si="32"/>
        <v/>
      </c>
    </row>
    <row r="107" spans="1:11" x14ac:dyDescent="0.25">
      <c r="A107" s="46"/>
      <c r="B107" s="24" t="str">
        <f>RUBRICA!A7</f>
        <v>4. Expone el Proyecto APT, considerando el formato y el tiempo establecido para la presentación.</v>
      </c>
      <c r="C107" s="17" t="s">
        <v>8</v>
      </c>
      <c r="D107" s="18"/>
      <c r="E107" s="18"/>
      <c r="F107" s="18" t="s">
        <v>12</v>
      </c>
      <c r="G107" s="18">
        <v>3</v>
      </c>
      <c r="H107" s="18" t="str">
        <f t="shared" si="30"/>
        <v/>
      </c>
      <c r="I107" s="18" t="str">
        <f t="shared" ref="I107:I108" si="33">IF(H107="X",30*0.05,"")</f>
        <v/>
      </c>
      <c r="J107" s="18" t="str">
        <f t="shared" si="31"/>
        <v/>
      </c>
      <c r="K107" s="18" t="str">
        <f t="shared" si="32"/>
        <v/>
      </c>
    </row>
    <row r="108" spans="1:11" ht="24.75" x14ac:dyDescent="0.25">
      <c r="A108" s="46"/>
      <c r="B108" s="24" t="str">
        <f>RUBRICA!A8</f>
        <v>5. Expresa sus ideas con fluidez, claridad y precisión, utilizando lenguaje técnico propio de la disciplina.</v>
      </c>
      <c r="C108" s="17" t="s">
        <v>8</v>
      </c>
      <c r="D108" s="18" t="s">
        <v>12</v>
      </c>
      <c r="E108" s="18">
        <v>5</v>
      </c>
      <c r="F108" s="18"/>
      <c r="G108" s="18"/>
      <c r="H108" s="18" t="str">
        <f t="shared" si="30"/>
        <v/>
      </c>
      <c r="I108" s="18" t="str">
        <f t="shared" si="33"/>
        <v/>
      </c>
      <c r="J108" s="18" t="str">
        <f t="shared" si="31"/>
        <v/>
      </c>
      <c r="K108" s="18" t="str">
        <f t="shared" si="32"/>
        <v/>
      </c>
    </row>
    <row r="109" spans="1:11" ht="24.75" x14ac:dyDescent="0.25">
      <c r="A109" s="46"/>
      <c r="B109" s="24" t="str">
        <f>RUBRICA!A9</f>
        <v>6. Entrega la documentación y evidencias requerida por la asignatura de acuerdo a la estructura y nombres solicitados, guardando todas las evidencias de avances en Git</v>
      </c>
      <c r="C109" s="17" t="s">
        <v>8</v>
      </c>
      <c r="D109" s="18"/>
      <c r="E109" s="18"/>
      <c r="F109" s="18" t="s">
        <v>12</v>
      </c>
      <c r="G109" s="18">
        <v>12</v>
      </c>
      <c r="H109" s="18" t="str">
        <f t="shared" si="30"/>
        <v/>
      </c>
      <c r="I109" s="18" t="str">
        <f>IF(H109="X",30*0.2,"")</f>
        <v/>
      </c>
      <c r="J109" s="18" t="str">
        <f t="shared" si="31"/>
        <v/>
      </c>
      <c r="K109" s="18" t="str">
        <f t="shared" si="32"/>
        <v/>
      </c>
    </row>
    <row r="110" spans="1:11" ht="24.75" x14ac:dyDescent="0.25">
      <c r="A110" s="46"/>
      <c r="B110" s="24" t="str">
        <f>RUBRICA!A10</f>
        <v xml:space="preserve">7. Expone el tema utilizando un lenguaje técnico disciplinar al presentar la propuesta y responde evidenciando un manejo de la información. </v>
      </c>
      <c r="C110" s="17" t="s">
        <v>8</v>
      </c>
      <c r="D110" s="18" t="s">
        <v>12</v>
      </c>
      <c r="E110" s="18">
        <v>10</v>
      </c>
      <c r="F110" s="18"/>
      <c r="G110" s="18"/>
      <c r="H110" s="18" t="str">
        <f t="shared" si="30"/>
        <v/>
      </c>
      <c r="I110" s="18" t="str">
        <f>IF(H110="X",30*0.1,"")</f>
        <v/>
      </c>
      <c r="J110" s="18" t="str">
        <f t="shared" si="31"/>
        <v/>
      </c>
      <c r="K110" s="18" t="str">
        <f t="shared" si="32"/>
        <v/>
      </c>
    </row>
    <row r="111" spans="1:11" ht="15.75" customHeight="1" x14ac:dyDescent="0.3">
      <c r="A111" s="46"/>
      <c r="B111" s="19" t="s">
        <v>14</v>
      </c>
      <c r="C111" s="20">
        <f>E111+G111+I111+K111</f>
        <v>74</v>
      </c>
      <c r="D111" s="21"/>
      <c r="E111" s="21">
        <f>SUM(E104:E110)</f>
        <v>35</v>
      </c>
      <c r="F111" s="21"/>
      <c r="G111" s="21">
        <f>SUM(G104:G110)</f>
        <v>39</v>
      </c>
      <c r="H111" s="21"/>
      <c r="I111" s="21">
        <f>SUM(I104:I110)</f>
        <v>0</v>
      </c>
      <c r="J111" s="21"/>
      <c r="K111" s="21">
        <f>SUM(K104:K110)</f>
        <v>0</v>
      </c>
    </row>
    <row r="112" spans="1:11" ht="15.75" customHeight="1" x14ac:dyDescent="0.3">
      <c r="A112" s="47"/>
      <c r="B112" s="22" t="s">
        <v>15</v>
      </c>
      <c r="C112" s="23">
        <f>VLOOKUP(C111,ESCALA_IEP!A80:B280,2,FALSE)</f>
        <v>5.0999999999999996</v>
      </c>
    </row>
    <row r="113" spans="1:2" ht="15.75" customHeight="1" x14ac:dyDescent="0.25"/>
    <row r="114" spans="1:2" ht="15.75" customHeight="1" x14ac:dyDescent="0.25">
      <c r="A114" s="25"/>
    </row>
    <row r="115" spans="1:2" ht="15.75" customHeight="1" x14ac:dyDescent="0.25"/>
    <row r="116" spans="1:2" ht="15.75" customHeight="1" x14ac:dyDescent="0.25">
      <c r="A116" s="26" t="s">
        <v>19</v>
      </c>
    </row>
    <row r="117" spans="1:2" ht="297" customHeight="1" x14ac:dyDescent="0.25">
      <c r="A117" s="51" t="s">
        <v>20</v>
      </c>
      <c r="B117" s="52"/>
    </row>
    <row r="118" spans="1:2" ht="15.75" customHeight="1" x14ac:dyDescent="0.25"/>
    <row r="119" spans="1:2" ht="15.75" customHeight="1" x14ac:dyDescent="0.25">
      <c r="A119" s="25"/>
    </row>
    <row r="120" spans="1:2" ht="15.75" customHeight="1" x14ac:dyDescent="0.25"/>
    <row r="121" spans="1:2" ht="15.75" customHeight="1" x14ac:dyDescent="0.25">
      <c r="A121" s="25"/>
    </row>
    <row r="122" spans="1:2" ht="15.75" customHeight="1" x14ac:dyDescent="0.25"/>
    <row r="123" spans="1:2" ht="15.75" customHeight="1" x14ac:dyDescent="0.25">
      <c r="A123" s="25"/>
    </row>
    <row r="124" spans="1:2" ht="15.75" customHeight="1" x14ac:dyDescent="0.25"/>
    <row r="125" spans="1:2" ht="15.75" customHeight="1" x14ac:dyDescent="0.25">
      <c r="A125" s="25"/>
    </row>
    <row r="126" spans="1:2" ht="15.75" customHeight="1" x14ac:dyDescent="0.25"/>
    <row r="127" spans="1:2" ht="15.75" customHeight="1" x14ac:dyDescent="0.25">
      <c r="A127" s="25"/>
    </row>
    <row r="128" spans="1:2" ht="15.75" customHeight="1" x14ac:dyDescent="0.25"/>
    <row r="129" spans="1:1" ht="15.75" customHeight="1" x14ac:dyDescent="0.25">
      <c r="A129" s="25"/>
    </row>
    <row r="130" spans="1:1" ht="15.75" customHeight="1" x14ac:dyDescent="0.25"/>
    <row r="131" spans="1:1" ht="15.75" customHeight="1" x14ac:dyDescent="0.25">
      <c r="A131" s="25"/>
    </row>
    <row r="132" spans="1:1" ht="15.75" customHeight="1" x14ac:dyDescent="0.25"/>
    <row r="133" spans="1:1" ht="15.75" customHeight="1" x14ac:dyDescent="0.25"/>
    <row r="134" spans="1:1" ht="15.75" customHeight="1" x14ac:dyDescent="0.25"/>
    <row r="135" spans="1:1" ht="15.75" customHeight="1" x14ac:dyDescent="0.25"/>
    <row r="136" spans="1:1" ht="15.75" customHeight="1" x14ac:dyDescent="0.25"/>
    <row r="137" spans="1:1" ht="15.75" customHeight="1" x14ac:dyDescent="0.25"/>
    <row r="138" spans="1:1" ht="15.75" customHeight="1" x14ac:dyDescent="0.25"/>
    <row r="139" spans="1:1" ht="15.75" customHeight="1" x14ac:dyDescent="0.25"/>
    <row r="140" spans="1:1" ht="15.75" customHeight="1" x14ac:dyDescent="0.25"/>
    <row r="141" spans="1:1" ht="15.75" customHeight="1" x14ac:dyDescent="0.25"/>
    <row r="142" spans="1:1" ht="15.75" customHeight="1" x14ac:dyDescent="0.25"/>
    <row r="143" spans="1:1" ht="15.75" customHeight="1" x14ac:dyDescent="0.25"/>
    <row r="144" spans="1:1"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sheetData>
  <mergeCells count="57">
    <mergeCell ref="C76:C77"/>
    <mergeCell ref="C89:C90"/>
    <mergeCell ref="A102:A112"/>
    <mergeCell ref="C102:C103"/>
    <mergeCell ref="A117:B117"/>
    <mergeCell ref="C11:C12"/>
    <mergeCell ref="C24:C25"/>
    <mergeCell ref="A37:A47"/>
    <mergeCell ref="C37:C38"/>
    <mergeCell ref="A50:A60"/>
    <mergeCell ref="C50:C51"/>
    <mergeCell ref="A11:A21"/>
    <mergeCell ref="A24:A34"/>
    <mergeCell ref="F77:G77"/>
    <mergeCell ref="H77:I77"/>
    <mergeCell ref="J77:K77"/>
    <mergeCell ref="D89:K89"/>
    <mergeCell ref="D90:E90"/>
    <mergeCell ref="F90:G90"/>
    <mergeCell ref="D50:K50"/>
    <mergeCell ref="D51:E51"/>
    <mergeCell ref="D11:K11"/>
    <mergeCell ref="D12:E12"/>
    <mergeCell ref="F12:G12"/>
    <mergeCell ref="H12:I12"/>
    <mergeCell ref="J12:K12"/>
    <mergeCell ref="D24:K24"/>
    <mergeCell ref="D25:E25"/>
    <mergeCell ref="F25:G25"/>
    <mergeCell ref="H25:I25"/>
    <mergeCell ref="J25:K25"/>
    <mergeCell ref="D37:K37"/>
    <mergeCell ref="D38:E38"/>
    <mergeCell ref="F38:G38"/>
    <mergeCell ref="H38:I38"/>
    <mergeCell ref="J38:K38"/>
    <mergeCell ref="A63:A73"/>
    <mergeCell ref="A76:A86"/>
    <mergeCell ref="A89:A99"/>
    <mergeCell ref="J51:K51"/>
    <mergeCell ref="D63:K63"/>
    <mergeCell ref="D64:E64"/>
    <mergeCell ref="F64:G64"/>
    <mergeCell ref="H64:I64"/>
    <mergeCell ref="J64:K64"/>
    <mergeCell ref="D76:K76"/>
    <mergeCell ref="F51:G51"/>
    <mergeCell ref="H51:I51"/>
    <mergeCell ref="C63:C64"/>
    <mergeCell ref="H90:I90"/>
    <mergeCell ref="J90:K90"/>
    <mergeCell ref="D77:E77"/>
    <mergeCell ref="D102:K102"/>
    <mergeCell ref="D103:E103"/>
    <mergeCell ref="F103:G103"/>
    <mergeCell ref="H103:I103"/>
    <mergeCell ref="J103:K103"/>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C13:C19 C26:C32 C39:C45 C52:C58 C65:C71 C78:C84 C91:C97 C104:C110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4.42578125" defaultRowHeight="15" customHeight="1" x14ac:dyDescent="0.25"/>
  <cols>
    <col min="1" max="1" width="45.5703125" customWidth="1"/>
    <col min="2" max="2" width="31.28515625" customWidth="1"/>
    <col min="3" max="3" width="24.140625" customWidth="1"/>
    <col min="4" max="4" width="29.85546875" customWidth="1"/>
    <col min="5" max="5" width="30.7109375" customWidth="1"/>
    <col min="6" max="6" width="15.28515625" customWidth="1"/>
    <col min="7" max="26" width="11.42578125" customWidth="1"/>
  </cols>
  <sheetData>
    <row r="1" spans="1:6" ht="14.25" customHeight="1" x14ac:dyDescent="0.25">
      <c r="A1" s="53" t="s">
        <v>21</v>
      </c>
      <c r="B1" s="55" t="s">
        <v>22</v>
      </c>
      <c r="C1" s="56"/>
      <c r="D1" s="56"/>
      <c r="E1" s="57"/>
      <c r="F1" s="53" t="s">
        <v>23</v>
      </c>
    </row>
    <row r="2" spans="1:6" ht="14.25" customHeight="1" x14ac:dyDescent="0.25">
      <c r="A2" s="54"/>
      <c r="B2" s="58" t="s">
        <v>24</v>
      </c>
      <c r="C2" s="58" t="s">
        <v>25</v>
      </c>
      <c r="D2" s="27" t="s">
        <v>26</v>
      </c>
      <c r="E2" s="28" t="s">
        <v>11</v>
      </c>
      <c r="F2" s="54"/>
    </row>
    <row r="3" spans="1:6" ht="14.25" customHeight="1" x14ac:dyDescent="0.25">
      <c r="A3" s="54"/>
      <c r="B3" s="54"/>
      <c r="C3" s="54"/>
      <c r="D3" s="29">
        <v>0.3</v>
      </c>
      <c r="E3" s="29">
        <v>0</v>
      </c>
      <c r="F3" s="54"/>
    </row>
    <row r="4" spans="1:6" ht="14.25" customHeight="1" x14ac:dyDescent="0.25">
      <c r="A4" s="30" t="s">
        <v>27</v>
      </c>
      <c r="B4" s="30" t="s">
        <v>28</v>
      </c>
      <c r="C4" s="30" t="s">
        <v>29</v>
      </c>
      <c r="D4" s="30" t="s">
        <v>30</v>
      </c>
      <c r="E4" s="30" t="s">
        <v>31</v>
      </c>
      <c r="F4" s="31">
        <v>15</v>
      </c>
    </row>
    <row r="5" spans="1:6" ht="136.5" customHeight="1" x14ac:dyDescent="0.25">
      <c r="A5" s="30" t="s">
        <v>32</v>
      </c>
      <c r="B5" s="30" t="s">
        <v>33</v>
      </c>
      <c r="C5" s="30" t="s">
        <v>34</v>
      </c>
      <c r="D5" s="30" t="s">
        <v>35</v>
      </c>
      <c r="E5" s="30" t="s">
        <v>36</v>
      </c>
      <c r="F5" s="31">
        <v>25</v>
      </c>
    </row>
    <row r="6" spans="1:6" ht="87" customHeight="1" x14ac:dyDescent="0.25">
      <c r="A6" s="30" t="s">
        <v>37</v>
      </c>
      <c r="B6" s="30" t="s">
        <v>38</v>
      </c>
      <c r="C6" s="30" t="s">
        <v>39</v>
      </c>
      <c r="D6" s="30" t="s">
        <v>40</v>
      </c>
      <c r="E6" s="30" t="s">
        <v>41</v>
      </c>
      <c r="F6" s="31">
        <v>20</v>
      </c>
    </row>
    <row r="7" spans="1:6" ht="14.25" customHeight="1" x14ac:dyDescent="0.25">
      <c r="A7" s="30" t="s">
        <v>42</v>
      </c>
      <c r="B7" s="30" t="s">
        <v>43</v>
      </c>
      <c r="C7" s="30" t="s">
        <v>44</v>
      </c>
      <c r="D7" s="30" t="s">
        <v>45</v>
      </c>
      <c r="E7" s="30" t="s">
        <v>46</v>
      </c>
      <c r="F7" s="31">
        <v>5</v>
      </c>
    </row>
    <row r="8" spans="1:6" ht="14.25" customHeight="1" x14ac:dyDescent="0.25">
      <c r="A8" s="30" t="s">
        <v>47</v>
      </c>
      <c r="B8" s="30" t="s">
        <v>48</v>
      </c>
      <c r="C8" s="30" t="s">
        <v>49</v>
      </c>
      <c r="D8" s="30" t="s">
        <v>50</v>
      </c>
      <c r="E8" s="30" t="s">
        <v>51</v>
      </c>
      <c r="F8" s="31">
        <v>5</v>
      </c>
    </row>
    <row r="9" spans="1:6" ht="14.25" customHeight="1" x14ac:dyDescent="0.25">
      <c r="A9" s="30" t="s">
        <v>52</v>
      </c>
      <c r="B9" s="30" t="s">
        <v>53</v>
      </c>
      <c r="C9" s="30" t="s">
        <v>54</v>
      </c>
      <c r="D9" s="30" t="s">
        <v>55</v>
      </c>
      <c r="E9" s="30" t="s">
        <v>56</v>
      </c>
      <c r="F9" s="32">
        <v>20</v>
      </c>
    </row>
    <row r="10" spans="1:6" ht="126" customHeight="1" x14ac:dyDescent="0.25">
      <c r="A10" s="30" t="s">
        <v>57</v>
      </c>
      <c r="B10" s="30" t="s">
        <v>58</v>
      </c>
      <c r="C10" s="30" t="s">
        <v>59</v>
      </c>
      <c r="D10" s="30" t="s">
        <v>60</v>
      </c>
      <c r="E10" s="30" t="s">
        <v>61</v>
      </c>
      <c r="F10" s="32">
        <v>10</v>
      </c>
    </row>
    <row r="11" spans="1:6" ht="14.25" customHeight="1" x14ac:dyDescent="0.25"/>
    <row r="12" spans="1:6" ht="14.25" customHeight="1" x14ac:dyDescent="0.25"/>
    <row r="13" spans="1:6" ht="14.25" customHeight="1" x14ac:dyDescent="0.25"/>
    <row r="14" spans="1:6" ht="14.25" customHeight="1" x14ac:dyDescent="0.25"/>
    <row r="15" spans="1:6" ht="14.25" customHeight="1" x14ac:dyDescent="0.25"/>
    <row r="16" spans="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5">
    <mergeCell ref="A1:A3"/>
    <mergeCell ref="B1:E1"/>
    <mergeCell ref="F1:F3"/>
    <mergeCell ref="B2:B3"/>
    <mergeCell ref="C2:C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6" width="10.7109375" customWidth="1"/>
  </cols>
  <sheetData>
    <row r="1" spans="1:2" x14ac:dyDescent="0.25">
      <c r="A1" s="25" t="s">
        <v>14</v>
      </c>
      <c r="B1" s="25" t="s">
        <v>15</v>
      </c>
    </row>
    <row r="2" spans="1:2" x14ac:dyDescent="0.25">
      <c r="A2" s="25">
        <v>0</v>
      </c>
      <c r="B2" s="25">
        <v>1</v>
      </c>
    </row>
    <row r="3" spans="1:2" x14ac:dyDescent="0.25">
      <c r="A3" s="25">
        <v>0.5</v>
      </c>
      <c r="B3" s="25">
        <v>1</v>
      </c>
    </row>
    <row r="4" spans="1:2" x14ac:dyDescent="0.25">
      <c r="A4" s="25">
        <v>1</v>
      </c>
      <c r="B4" s="25">
        <v>1.1000000000000001</v>
      </c>
    </row>
    <row r="5" spans="1:2" x14ac:dyDescent="0.25">
      <c r="A5" s="25">
        <v>1.5</v>
      </c>
      <c r="B5" s="25">
        <v>1.1000000000000001</v>
      </c>
    </row>
    <row r="6" spans="1:2" x14ac:dyDescent="0.25">
      <c r="A6" s="25">
        <v>2</v>
      </c>
      <c r="B6" s="25">
        <v>1.1000000000000001</v>
      </c>
    </row>
    <row r="7" spans="1:2" x14ac:dyDescent="0.25">
      <c r="A7" s="25">
        <v>2.5</v>
      </c>
      <c r="B7" s="25">
        <v>1.1000000000000001</v>
      </c>
    </row>
    <row r="8" spans="1:2" x14ac:dyDescent="0.25">
      <c r="A8" s="25">
        <v>3</v>
      </c>
      <c r="B8" s="25">
        <v>1.2</v>
      </c>
    </row>
    <row r="9" spans="1:2" x14ac:dyDescent="0.25">
      <c r="A9" s="25">
        <v>3.5</v>
      </c>
      <c r="B9" s="25">
        <v>1.2</v>
      </c>
    </row>
    <row r="10" spans="1:2" x14ac:dyDescent="0.25">
      <c r="A10" s="25">
        <v>4</v>
      </c>
      <c r="B10" s="25">
        <v>1.2</v>
      </c>
    </row>
    <row r="11" spans="1:2" x14ac:dyDescent="0.25">
      <c r="A11" s="25">
        <v>4.5</v>
      </c>
      <c r="B11" s="25">
        <v>1.2</v>
      </c>
    </row>
    <row r="12" spans="1:2" x14ac:dyDescent="0.25">
      <c r="A12" s="25">
        <v>5</v>
      </c>
      <c r="B12" s="25">
        <v>1.3</v>
      </c>
    </row>
    <row r="13" spans="1:2" x14ac:dyDescent="0.25">
      <c r="A13" s="25">
        <v>5.5</v>
      </c>
      <c r="B13" s="25">
        <v>1.3</v>
      </c>
    </row>
    <row r="14" spans="1:2" x14ac:dyDescent="0.25">
      <c r="A14" s="25">
        <v>6</v>
      </c>
      <c r="B14" s="25">
        <v>1.3</v>
      </c>
    </row>
    <row r="15" spans="1:2" x14ac:dyDescent="0.25">
      <c r="A15" s="25">
        <v>6.5</v>
      </c>
      <c r="B15" s="25">
        <v>1.3</v>
      </c>
    </row>
    <row r="16" spans="1:2" x14ac:dyDescent="0.25">
      <c r="A16" s="25">
        <v>7</v>
      </c>
      <c r="B16" s="25">
        <v>1.4</v>
      </c>
    </row>
    <row r="17" spans="1:2" x14ac:dyDescent="0.25">
      <c r="A17" s="25">
        <v>7.5</v>
      </c>
      <c r="B17" s="25">
        <v>1.4</v>
      </c>
    </row>
    <row r="18" spans="1:2" x14ac:dyDescent="0.25">
      <c r="A18" s="25">
        <v>8</v>
      </c>
      <c r="B18" s="25">
        <v>1.4</v>
      </c>
    </row>
    <row r="19" spans="1:2" x14ac:dyDescent="0.25">
      <c r="A19" s="25">
        <v>8.5</v>
      </c>
      <c r="B19" s="25">
        <v>1.4</v>
      </c>
    </row>
    <row r="20" spans="1:2" x14ac:dyDescent="0.25">
      <c r="A20" s="25">
        <v>9</v>
      </c>
      <c r="B20" s="25">
        <v>1.5</v>
      </c>
    </row>
    <row r="21" spans="1:2" ht="15.75" customHeight="1" x14ac:dyDescent="0.25">
      <c r="A21" s="25">
        <v>9.5</v>
      </c>
      <c r="B21" s="25">
        <v>1.5</v>
      </c>
    </row>
    <row r="22" spans="1:2" ht="15.75" customHeight="1" x14ac:dyDescent="0.25">
      <c r="A22" s="25">
        <v>10</v>
      </c>
      <c r="B22" s="25">
        <v>1.5</v>
      </c>
    </row>
    <row r="23" spans="1:2" ht="15.75" customHeight="1" x14ac:dyDescent="0.25">
      <c r="A23" s="25">
        <v>10.5</v>
      </c>
      <c r="B23" s="25">
        <v>1.5</v>
      </c>
    </row>
    <row r="24" spans="1:2" ht="15.75" customHeight="1" x14ac:dyDescent="0.25">
      <c r="A24" s="25">
        <v>11</v>
      </c>
      <c r="B24" s="25">
        <v>1.6</v>
      </c>
    </row>
    <row r="25" spans="1:2" ht="15.75" customHeight="1" x14ac:dyDescent="0.25">
      <c r="A25" s="25">
        <v>11.5</v>
      </c>
      <c r="B25" s="25">
        <v>1.6</v>
      </c>
    </row>
    <row r="26" spans="1:2" ht="15.75" customHeight="1" x14ac:dyDescent="0.25">
      <c r="A26" s="25">
        <v>12</v>
      </c>
      <c r="B26" s="25">
        <v>1.6</v>
      </c>
    </row>
    <row r="27" spans="1:2" ht="15.75" customHeight="1" x14ac:dyDescent="0.25">
      <c r="A27" s="25">
        <v>12.5</v>
      </c>
      <c r="B27" s="25">
        <v>1.6</v>
      </c>
    </row>
    <row r="28" spans="1:2" ht="15.75" customHeight="1" x14ac:dyDescent="0.25">
      <c r="A28" s="25">
        <v>13</v>
      </c>
      <c r="B28" s="25">
        <v>1.7</v>
      </c>
    </row>
    <row r="29" spans="1:2" ht="15.75" customHeight="1" x14ac:dyDescent="0.25">
      <c r="A29" s="25">
        <v>13.5</v>
      </c>
      <c r="B29" s="25">
        <v>1.7</v>
      </c>
    </row>
    <row r="30" spans="1:2" ht="15.75" customHeight="1" x14ac:dyDescent="0.25">
      <c r="A30" s="25">
        <v>14</v>
      </c>
      <c r="B30" s="25">
        <v>1.7</v>
      </c>
    </row>
    <row r="31" spans="1:2" ht="15.75" customHeight="1" x14ac:dyDescent="0.25">
      <c r="A31" s="25">
        <v>14.5</v>
      </c>
      <c r="B31" s="25">
        <v>1.7</v>
      </c>
    </row>
    <row r="32" spans="1:2" ht="15.75" customHeight="1" x14ac:dyDescent="0.25">
      <c r="A32" s="25">
        <v>15</v>
      </c>
      <c r="B32" s="25">
        <v>1.8</v>
      </c>
    </row>
    <row r="33" spans="1:2" ht="15.75" customHeight="1" x14ac:dyDescent="0.25">
      <c r="A33" s="25">
        <v>15.5</v>
      </c>
      <c r="B33" s="25">
        <v>1.8</v>
      </c>
    </row>
    <row r="34" spans="1:2" ht="15.75" customHeight="1" x14ac:dyDescent="0.25">
      <c r="A34" s="25">
        <v>16</v>
      </c>
      <c r="B34" s="25">
        <v>1.8</v>
      </c>
    </row>
    <row r="35" spans="1:2" ht="15.75" customHeight="1" x14ac:dyDescent="0.25">
      <c r="A35" s="25">
        <v>16.5</v>
      </c>
      <c r="B35" s="25">
        <v>1.8</v>
      </c>
    </row>
    <row r="36" spans="1:2" ht="15.75" customHeight="1" x14ac:dyDescent="0.25">
      <c r="A36" s="25">
        <v>17</v>
      </c>
      <c r="B36" s="25">
        <v>1.9</v>
      </c>
    </row>
    <row r="37" spans="1:2" ht="15.75" customHeight="1" x14ac:dyDescent="0.25">
      <c r="A37" s="25">
        <v>17.5</v>
      </c>
      <c r="B37" s="25">
        <v>1.9</v>
      </c>
    </row>
    <row r="38" spans="1:2" ht="15.75" customHeight="1" x14ac:dyDescent="0.25">
      <c r="A38" s="25">
        <v>18</v>
      </c>
      <c r="B38" s="25">
        <v>1.9</v>
      </c>
    </row>
    <row r="39" spans="1:2" ht="15.75" customHeight="1" x14ac:dyDescent="0.25">
      <c r="A39" s="25">
        <v>18.5</v>
      </c>
      <c r="B39" s="25">
        <v>1.9</v>
      </c>
    </row>
    <row r="40" spans="1:2" ht="15.75" customHeight="1" x14ac:dyDescent="0.25">
      <c r="A40" s="25">
        <v>19</v>
      </c>
      <c r="B40" s="25">
        <v>2</v>
      </c>
    </row>
    <row r="41" spans="1:2" ht="15.75" customHeight="1" x14ac:dyDescent="0.25">
      <c r="A41" s="25">
        <v>19.5</v>
      </c>
      <c r="B41" s="25">
        <v>2</v>
      </c>
    </row>
    <row r="42" spans="1:2" ht="15.75" customHeight="1" x14ac:dyDescent="0.25">
      <c r="A42" s="25">
        <v>20</v>
      </c>
      <c r="B42" s="25">
        <v>2</v>
      </c>
    </row>
    <row r="43" spans="1:2" ht="15.75" customHeight="1" x14ac:dyDescent="0.25">
      <c r="A43" s="25">
        <v>20.5</v>
      </c>
      <c r="B43" s="25">
        <v>2</v>
      </c>
    </row>
    <row r="44" spans="1:2" ht="15.75" customHeight="1" x14ac:dyDescent="0.25">
      <c r="A44" s="25">
        <v>21</v>
      </c>
      <c r="B44" s="25">
        <v>2.1</v>
      </c>
    </row>
    <row r="45" spans="1:2" ht="15.75" customHeight="1" x14ac:dyDescent="0.25">
      <c r="A45" s="25">
        <v>21.5</v>
      </c>
      <c r="B45" s="25">
        <v>2.1</v>
      </c>
    </row>
    <row r="46" spans="1:2" ht="15.75" customHeight="1" x14ac:dyDescent="0.25">
      <c r="A46" s="25">
        <v>22</v>
      </c>
      <c r="B46" s="25">
        <v>2.1</v>
      </c>
    </row>
    <row r="47" spans="1:2" ht="15.75" customHeight="1" x14ac:dyDescent="0.25">
      <c r="A47" s="25">
        <v>22.5</v>
      </c>
      <c r="B47" s="25">
        <v>2.1</v>
      </c>
    </row>
    <row r="48" spans="1:2" ht="15.75" customHeight="1" x14ac:dyDescent="0.25">
      <c r="A48" s="25">
        <v>23</v>
      </c>
      <c r="B48" s="25">
        <v>2.2000000000000002</v>
      </c>
    </row>
    <row r="49" spans="1:2" ht="15.75" customHeight="1" x14ac:dyDescent="0.25">
      <c r="A49" s="25">
        <v>23.5</v>
      </c>
      <c r="B49" s="25">
        <v>2.2000000000000002</v>
      </c>
    </row>
    <row r="50" spans="1:2" ht="15.75" customHeight="1" x14ac:dyDescent="0.25">
      <c r="A50" s="25">
        <v>24</v>
      </c>
      <c r="B50" s="25">
        <v>2.2000000000000002</v>
      </c>
    </row>
    <row r="51" spans="1:2" ht="15.75" customHeight="1" x14ac:dyDescent="0.25">
      <c r="A51" s="25">
        <v>24.5</v>
      </c>
      <c r="B51" s="25">
        <v>2.2000000000000002</v>
      </c>
    </row>
    <row r="52" spans="1:2" ht="15.75" customHeight="1" x14ac:dyDescent="0.25">
      <c r="A52" s="25">
        <v>25</v>
      </c>
      <c r="B52" s="25">
        <v>2.2999999999999998</v>
      </c>
    </row>
    <row r="53" spans="1:2" ht="15.75" customHeight="1" x14ac:dyDescent="0.25">
      <c r="A53" s="25">
        <v>25.5</v>
      </c>
      <c r="B53" s="25">
        <v>2.2999999999999998</v>
      </c>
    </row>
    <row r="54" spans="1:2" ht="15.75" customHeight="1" x14ac:dyDescent="0.25">
      <c r="A54" s="25">
        <v>26</v>
      </c>
      <c r="B54" s="25">
        <v>2.2999999999999998</v>
      </c>
    </row>
    <row r="55" spans="1:2" ht="15.75" customHeight="1" x14ac:dyDescent="0.25">
      <c r="A55" s="25">
        <v>26.5</v>
      </c>
      <c r="B55" s="25">
        <v>2.2999999999999998</v>
      </c>
    </row>
    <row r="56" spans="1:2" ht="15.75" customHeight="1" x14ac:dyDescent="0.25">
      <c r="A56" s="25">
        <v>27</v>
      </c>
      <c r="B56" s="25">
        <v>2.4</v>
      </c>
    </row>
    <row r="57" spans="1:2" ht="15.75" customHeight="1" x14ac:dyDescent="0.25">
      <c r="A57" s="25">
        <v>27.5</v>
      </c>
      <c r="B57" s="25">
        <v>2.4</v>
      </c>
    </row>
    <row r="58" spans="1:2" ht="15.75" customHeight="1" x14ac:dyDescent="0.25">
      <c r="A58" s="25">
        <v>28</v>
      </c>
      <c r="B58" s="25">
        <v>2.4</v>
      </c>
    </row>
    <row r="59" spans="1:2" ht="15.75" customHeight="1" x14ac:dyDescent="0.25">
      <c r="A59" s="25">
        <v>28.5</v>
      </c>
      <c r="B59" s="25">
        <v>2.4</v>
      </c>
    </row>
    <row r="60" spans="1:2" ht="15.75" customHeight="1" x14ac:dyDescent="0.25">
      <c r="A60" s="25">
        <v>29</v>
      </c>
      <c r="B60" s="25">
        <v>2.5</v>
      </c>
    </row>
    <row r="61" spans="1:2" ht="15.75" customHeight="1" x14ac:dyDescent="0.25">
      <c r="A61" s="25">
        <v>29.5</v>
      </c>
      <c r="B61" s="25">
        <v>2.5</v>
      </c>
    </row>
    <row r="62" spans="1:2" ht="15.75" customHeight="1" x14ac:dyDescent="0.25">
      <c r="A62" s="25">
        <v>30</v>
      </c>
      <c r="B62" s="25">
        <v>2.5</v>
      </c>
    </row>
    <row r="63" spans="1:2" ht="15.75" customHeight="1" x14ac:dyDescent="0.25">
      <c r="A63" s="25">
        <v>30.5</v>
      </c>
      <c r="B63" s="25">
        <v>2.5</v>
      </c>
    </row>
    <row r="64" spans="1:2" ht="15.75" customHeight="1" x14ac:dyDescent="0.25">
      <c r="A64" s="25">
        <v>31</v>
      </c>
      <c r="B64" s="25">
        <v>2.6</v>
      </c>
    </row>
    <row r="65" spans="1:2" ht="15.75" customHeight="1" x14ac:dyDescent="0.25">
      <c r="A65" s="25">
        <v>31.5</v>
      </c>
      <c r="B65" s="25">
        <v>2.6</v>
      </c>
    </row>
    <row r="66" spans="1:2" ht="15.75" customHeight="1" x14ac:dyDescent="0.25">
      <c r="A66" s="25">
        <v>32</v>
      </c>
      <c r="B66" s="25">
        <v>2.6</v>
      </c>
    </row>
    <row r="67" spans="1:2" ht="15.75" customHeight="1" x14ac:dyDescent="0.25">
      <c r="A67" s="25">
        <v>32.5</v>
      </c>
      <c r="B67" s="25">
        <v>2.6</v>
      </c>
    </row>
    <row r="68" spans="1:2" ht="15.75" customHeight="1" x14ac:dyDescent="0.25">
      <c r="A68" s="25">
        <v>33</v>
      </c>
      <c r="B68" s="25">
        <v>2.7</v>
      </c>
    </row>
    <row r="69" spans="1:2" ht="15.75" customHeight="1" x14ac:dyDescent="0.25">
      <c r="A69" s="25">
        <v>33.5</v>
      </c>
      <c r="B69" s="25">
        <v>2.7</v>
      </c>
    </row>
    <row r="70" spans="1:2" ht="15.75" customHeight="1" x14ac:dyDescent="0.25">
      <c r="A70" s="25">
        <v>34</v>
      </c>
      <c r="B70" s="25">
        <v>2.7</v>
      </c>
    </row>
    <row r="71" spans="1:2" ht="15.75" customHeight="1" x14ac:dyDescent="0.25">
      <c r="A71" s="25">
        <v>34.5</v>
      </c>
      <c r="B71" s="25">
        <v>2.7</v>
      </c>
    </row>
    <row r="72" spans="1:2" ht="15.75" customHeight="1" x14ac:dyDescent="0.25">
      <c r="A72" s="25">
        <v>35</v>
      </c>
      <c r="B72" s="25">
        <v>2.8</v>
      </c>
    </row>
    <row r="73" spans="1:2" ht="15.75" customHeight="1" x14ac:dyDescent="0.25">
      <c r="A73" s="25">
        <v>35.5</v>
      </c>
      <c r="B73" s="25">
        <v>2.8</v>
      </c>
    </row>
    <row r="74" spans="1:2" ht="15.75" customHeight="1" x14ac:dyDescent="0.25">
      <c r="A74" s="25">
        <v>36</v>
      </c>
      <c r="B74" s="25">
        <v>2.8</v>
      </c>
    </row>
    <row r="75" spans="1:2" ht="15.75" customHeight="1" x14ac:dyDescent="0.25">
      <c r="A75" s="25">
        <v>36.5</v>
      </c>
      <c r="B75" s="25">
        <v>2.8</v>
      </c>
    </row>
    <row r="76" spans="1:2" ht="15.75" customHeight="1" x14ac:dyDescent="0.25">
      <c r="A76" s="25">
        <v>37</v>
      </c>
      <c r="B76" s="25">
        <v>2.9</v>
      </c>
    </row>
    <row r="77" spans="1:2" ht="15.75" customHeight="1" x14ac:dyDescent="0.25">
      <c r="A77" s="25">
        <v>37.5</v>
      </c>
      <c r="B77" s="25">
        <v>2.9</v>
      </c>
    </row>
    <row r="78" spans="1:2" ht="15.75" customHeight="1" x14ac:dyDescent="0.25">
      <c r="A78" s="25">
        <v>38</v>
      </c>
      <c r="B78" s="25">
        <v>2.9</v>
      </c>
    </row>
    <row r="79" spans="1:2" ht="15.75" customHeight="1" x14ac:dyDescent="0.25">
      <c r="A79" s="25">
        <v>38.5</v>
      </c>
      <c r="B79" s="25">
        <v>2.9</v>
      </c>
    </row>
    <row r="80" spans="1:2" ht="15.75" customHeight="1" x14ac:dyDescent="0.25">
      <c r="A80" s="25">
        <v>39</v>
      </c>
      <c r="B80" s="25">
        <v>3</v>
      </c>
    </row>
    <row r="81" spans="1:2" ht="15.75" customHeight="1" x14ac:dyDescent="0.25">
      <c r="A81" s="25">
        <v>39.5</v>
      </c>
      <c r="B81" s="25">
        <v>3</v>
      </c>
    </row>
    <row r="82" spans="1:2" ht="15.75" customHeight="1" x14ac:dyDescent="0.25">
      <c r="A82" s="25">
        <v>40</v>
      </c>
      <c r="B82" s="25">
        <v>3</v>
      </c>
    </row>
    <row r="83" spans="1:2" ht="15.75" customHeight="1" x14ac:dyDescent="0.25">
      <c r="A83" s="25">
        <v>40.5</v>
      </c>
      <c r="B83" s="25">
        <v>3</v>
      </c>
    </row>
    <row r="84" spans="1:2" ht="15.75" customHeight="1" x14ac:dyDescent="0.25">
      <c r="A84" s="25">
        <v>41</v>
      </c>
      <c r="B84" s="25">
        <v>3.1</v>
      </c>
    </row>
    <row r="85" spans="1:2" ht="15.75" customHeight="1" x14ac:dyDescent="0.25">
      <c r="A85" s="25">
        <v>41.5</v>
      </c>
      <c r="B85" s="25">
        <v>3.1</v>
      </c>
    </row>
    <row r="86" spans="1:2" ht="15.75" customHeight="1" x14ac:dyDescent="0.25">
      <c r="A86" s="25">
        <v>42</v>
      </c>
      <c r="B86" s="25">
        <v>3.1</v>
      </c>
    </row>
    <row r="87" spans="1:2" ht="15.75" customHeight="1" x14ac:dyDescent="0.25">
      <c r="A87" s="25">
        <v>42.5</v>
      </c>
      <c r="B87" s="25">
        <v>3.1</v>
      </c>
    </row>
    <row r="88" spans="1:2" ht="15.75" customHeight="1" x14ac:dyDescent="0.25">
      <c r="A88" s="25">
        <v>43</v>
      </c>
      <c r="B88" s="25">
        <v>3.2</v>
      </c>
    </row>
    <row r="89" spans="1:2" ht="15.75" customHeight="1" x14ac:dyDescent="0.25">
      <c r="A89" s="25">
        <v>43.5</v>
      </c>
      <c r="B89" s="25">
        <v>3.2</v>
      </c>
    </row>
    <row r="90" spans="1:2" ht="15.75" customHeight="1" x14ac:dyDescent="0.25">
      <c r="A90" s="25">
        <v>44</v>
      </c>
      <c r="B90" s="25">
        <v>3.2</v>
      </c>
    </row>
    <row r="91" spans="1:2" ht="15.75" customHeight="1" x14ac:dyDescent="0.25">
      <c r="A91" s="25">
        <v>44.5</v>
      </c>
      <c r="B91" s="25">
        <v>3.2</v>
      </c>
    </row>
    <row r="92" spans="1:2" ht="15.75" customHeight="1" x14ac:dyDescent="0.25">
      <c r="A92" s="25">
        <v>45</v>
      </c>
      <c r="B92" s="25">
        <v>3.3</v>
      </c>
    </row>
    <row r="93" spans="1:2" ht="15.75" customHeight="1" x14ac:dyDescent="0.25">
      <c r="A93" s="25">
        <v>45.5</v>
      </c>
      <c r="B93" s="25">
        <v>3.3</v>
      </c>
    </row>
    <row r="94" spans="1:2" ht="15.75" customHeight="1" x14ac:dyDescent="0.25">
      <c r="A94" s="25">
        <v>46</v>
      </c>
      <c r="B94" s="25">
        <v>3.3</v>
      </c>
    </row>
    <row r="95" spans="1:2" ht="15.75" customHeight="1" x14ac:dyDescent="0.25">
      <c r="A95" s="25">
        <v>46.5</v>
      </c>
      <c r="B95" s="25">
        <v>3.3</v>
      </c>
    </row>
    <row r="96" spans="1:2" ht="15.75" customHeight="1" x14ac:dyDescent="0.25">
      <c r="A96" s="25">
        <v>47</v>
      </c>
      <c r="B96" s="25">
        <v>3.4</v>
      </c>
    </row>
    <row r="97" spans="1:2" ht="15.75" customHeight="1" x14ac:dyDescent="0.25">
      <c r="A97" s="25">
        <v>47.5</v>
      </c>
      <c r="B97" s="25">
        <v>3.4</v>
      </c>
    </row>
    <row r="98" spans="1:2" ht="15.75" customHeight="1" x14ac:dyDescent="0.25">
      <c r="A98" s="25">
        <v>48</v>
      </c>
      <c r="B98" s="25">
        <v>3.4</v>
      </c>
    </row>
    <row r="99" spans="1:2" ht="15.75" customHeight="1" x14ac:dyDescent="0.25">
      <c r="A99" s="25">
        <v>48.5</v>
      </c>
      <c r="B99" s="25">
        <v>3.4</v>
      </c>
    </row>
    <row r="100" spans="1:2" ht="15.75" customHeight="1" x14ac:dyDescent="0.25">
      <c r="A100" s="25">
        <v>49</v>
      </c>
      <c r="B100" s="25">
        <v>3.5</v>
      </c>
    </row>
    <row r="101" spans="1:2" ht="15.75" customHeight="1" x14ac:dyDescent="0.25">
      <c r="A101" s="25">
        <v>49.5</v>
      </c>
      <c r="B101" s="25">
        <v>3.5</v>
      </c>
    </row>
    <row r="102" spans="1:2" ht="15.75" customHeight="1" x14ac:dyDescent="0.25">
      <c r="A102" s="25">
        <v>50</v>
      </c>
      <c r="B102" s="25">
        <v>3.5</v>
      </c>
    </row>
    <row r="103" spans="1:2" ht="15.75" customHeight="1" x14ac:dyDescent="0.25">
      <c r="A103" s="25">
        <v>50.5</v>
      </c>
      <c r="B103" s="25">
        <v>3.5</v>
      </c>
    </row>
    <row r="104" spans="1:2" ht="15.75" customHeight="1" x14ac:dyDescent="0.25">
      <c r="A104" s="25">
        <v>51</v>
      </c>
      <c r="B104" s="25">
        <v>3.6</v>
      </c>
    </row>
    <row r="105" spans="1:2" ht="15.75" customHeight="1" x14ac:dyDescent="0.25">
      <c r="A105" s="25">
        <v>51.5</v>
      </c>
      <c r="B105" s="25">
        <v>3.6</v>
      </c>
    </row>
    <row r="106" spans="1:2" ht="15.75" customHeight="1" x14ac:dyDescent="0.25">
      <c r="A106" s="25">
        <v>52</v>
      </c>
      <c r="B106" s="25">
        <v>3.6</v>
      </c>
    </row>
    <row r="107" spans="1:2" ht="15.75" customHeight="1" x14ac:dyDescent="0.25">
      <c r="A107" s="25">
        <v>52.5</v>
      </c>
      <c r="B107" s="25">
        <v>3.6</v>
      </c>
    </row>
    <row r="108" spans="1:2" ht="15.75" customHeight="1" x14ac:dyDescent="0.25">
      <c r="A108" s="25">
        <v>53</v>
      </c>
      <c r="B108" s="25">
        <v>3.7</v>
      </c>
    </row>
    <row r="109" spans="1:2" ht="15.75" customHeight="1" x14ac:dyDescent="0.25">
      <c r="A109" s="25">
        <v>53.5</v>
      </c>
      <c r="B109" s="25">
        <v>3.7</v>
      </c>
    </row>
    <row r="110" spans="1:2" ht="15.75" customHeight="1" x14ac:dyDescent="0.25">
      <c r="A110" s="25">
        <v>54</v>
      </c>
      <c r="B110" s="25">
        <v>3.7</v>
      </c>
    </row>
    <row r="111" spans="1:2" ht="15.75" customHeight="1" x14ac:dyDescent="0.25">
      <c r="A111" s="25">
        <v>54.5</v>
      </c>
      <c r="B111" s="25">
        <v>3.7</v>
      </c>
    </row>
    <row r="112" spans="1:2" ht="15.75" customHeight="1" x14ac:dyDescent="0.25">
      <c r="A112" s="25">
        <v>55</v>
      </c>
      <c r="B112" s="25">
        <v>3.8</v>
      </c>
    </row>
    <row r="113" spans="1:2" ht="15.75" customHeight="1" x14ac:dyDescent="0.25">
      <c r="A113" s="25">
        <v>55.5</v>
      </c>
      <c r="B113" s="25">
        <v>3.8</v>
      </c>
    </row>
    <row r="114" spans="1:2" ht="15.75" customHeight="1" x14ac:dyDescent="0.25">
      <c r="A114" s="25">
        <v>56</v>
      </c>
      <c r="B114" s="25">
        <v>3.8</v>
      </c>
    </row>
    <row r="115" spans="1:2" ht="15.75" customHeight="1" x14ac:dyDescent="0.25">
      <c r="A115" s="25">
        <v>56.5</v>
      </c>
      <c r="B115" s="25">
        <v>3.8</v>
      </c>
    </row>
    <row r="116" spans="1:2" ht="15.75" customHeight="1" x14ac:dyDescent="0.25">
      <c r="A116" s="25">
        <v>57</v>
      </c>
      <c r="B116" s="25">
        <v>3.9</v>
      </c>
    </row>
    <row r="117" spans="1:2" ht="15.75" customHeight="1" x14ac:dyDescent="0.25">
      <c r="A117" s="25">
        <v>57.5</v>
      </c>
      <c r="B117" s="25">
        <v>3.9</v>
      </c>
    </row>
    <row r="118" spans="1:2" ht="15.75" customHeight="1" x14ac:dyDescent="0.25">
      <c r="A118" s="25">
        <v>58</v>
      </c>
      <c r="B118" s="25">
        <v>3.9</v>
      </c>
    </row>
    <row r="119" spans="1:2" ht="15.75" customHeight="1" x14ac:dyDescent="0.25">
      <c r="A119" s="25">
        <v>58.5</v>
      </c>
      <c r="B119" s="25">
        <v>3.9</v>
      </c>
    </row>
    <row r="120" spans="1:2" ht="15.75" customHeight="1" x14ac:dyDescent="0.25">
      <c r="A120" s="25">
        <v>59</v>
      </c>
      <c r="B120" s="25">
        <v>4</v>
      </c>
    </row>
    <row r="121" spans="1:2" ht="15.75" customHeight="1" x14ac:dyDescent="0.25">
      <c r="A121" s="25">
        <v>59.5</v>
      </c>
      <c r="B121" s="25">
        <v>4</v>
      </c>
    </row>
    <row r="122" spans="1:2" ht="15.75" customHeight="1" x14ac:dyDescent="0.25">
      <c r="A122" s="25">
        <v>60</v>
      </c>
      <c r="B122" s="25">
        <v>4</v>
      </c>
    </row>
    <row r="123" spans="1:2" ht="15.75" customHeight="1" x14ac:dyDescent="0.25">
      <c r="A123" s="25">
        <v>60.5</v>
      </c>
      <c r="B123" s="25">
        <v>4</v>
      </c>
    </row>
    <row r="124" spans="1:2" ht="15.75" customHeight="1" x14ac:dyDescent="0.25">
      <c r="A124" s="25">
        <v>61</v>
      </c>
      <c r="B124" s="25">
        <v>4.0999999999999996</v>
      </c>
    </row>
    <row r="125" spans="1:2" ht="15.75" customHeight="1" x14ac:dyDescent="0.25">
      <c r="A125" s="25">
        <v>61.5</v>
      </c>
      <c r="B125" s="25">
        <v>4.0999999999999996</v>
      </c>
    </row>
    <row r="126" spans="1:2" ht="15.75" customHeight="1" x14ac:dyDescent="0.25">
      <c r="A126" s="25">
        <v>62</v>
      </c>
      <c r="B126" s="25">
        <v>4.2</v>
      </c>
    </row>
    <row r="127" spans="1:2" ht="15.75" customHeight="1" x14ac:dyDescent="0.25">
      <c r="A127" s="25">
        <v>62.5</v>
      </c>
      <c r="B127" s="25">
        <v>4.2</v>
      </c>
    </row>
    <row r="128" spans="1:2" ht="15.75" customHeight="1" x14ac:dyDescent="0.25">
      <c r="A128" s="25">
        <v>63</v>
      </c>
      <c r="B128" s="25">
        <v>4.2</v>
      </c>
    </row>
    <row r="129" spans="1:2" ht="15.75" customHeight="1" x14ac:dyDescent="0.25">
      <c r="A129" s="25">
        <v>63.5</v>
      </c>
      <c r="B129" s="25">
        <v>4.3</v>
      </c>
    </row>
    <row r="130" spans="1:2" ht="15.75" customHeight="1" x14ac:dyDescent="0.25">
      <c r="A130" s="25">
        <v>64</v>
      </c>
      <c r="B130" s="25">
        <v>4.3</v>
      </c>
    </row>
    <row r="131" spans="1:2" ht="15.75" customHeight="1" x14ac:dyDescent="0.25">
      <c r="A131" s="25">
        <v>64.5</v>
      </c>
      <c r="B131" s="25">
        <v>4.3</v>
      </c>
    </row>
    <row r="132" spans="1:2" ht="15.75" customHeight="1" x14ac:dyDescent="0.25">
      <c r="A132" s="25">
        <v>65</v>
      </c>
      <c r="B132" s="25">
        <v>4.4000000000000004</v>
      </c>
    </row>
    <row r="133" spans="1:2" ht="15.75" customHeight="1" x14ac:dyDescent="0.25">
      <c r="A133" s="25">
        <v>65.5</v>
      </c>
      <c r="B133" s="25">
        <v>4.4000000000000004</v>
      </c>
    </row>
    <row r="134" spans="1:2" ht="15.75" customHeight="1" x14ac:dyDescent="0.25">
      <c r="A134" s="25">
        <v>66</v>
      </c>
      <c r="B134" s="25">
        <v>4.5</v>
      </c>
    </row>
    <row r="135" spans="1:2" ht="15.75" customHeight="1" x14ac:dyDescent="0.25">
      <c r="A135" s="25">
        <v>66.5</v>
      </c>
      <c r="B135" s="25">
        <v>4.5</v>
      </c>
    </row>
    <row r="136" spans="1:2" ht="15.75" customHeight="1" x14ac:dyDescent="0.25">
      <c r="A136" s="25">
        <v>67</v>
      </c>
      <c r="B136" s="25">
        <v>4.5</v>
      </c>
    </row>
    <row r="137" spans="1:2" ht="15.75" customHeight="1" x14ac:dyDescent="0.25">
      <c r="A137" s="25">
        <v>67.5</v>
      </c>
      <c r="B137" s="25">
        <v>4.5999999999999996</v>
      </c>
    </row>
    <row r="138" spans="1:2" ht="15.75" customHeight="1" x14ac:dyDescent="0.25">
      <c r="A138" s="25">
        <v>68</v>
      </c>
      <c r="B138" s="25">
        <v>4.5999999999999996</v>
      </c>
    </row>
    <row r="139" spans="1:2" ht="15.75" customHeight="1" x14ac:dyDescent="0.25">
      <c r="A139" s="25">
        <v>68.5</v>
      </c>
      <c r="B139" s="25">
        <v>4.5999999999999996</v>
      </c>
    </row>
    <row r="140" spans="1:2" ht="15.75" customHeight="1" x14ac:dyDescent="0.25">
      <c r="A140" s="25">
        <v>69</v>
      </c>
      <c r="B140" s="25">
        <v>4.7</v>
      </c>
    </row>
    <row r="141" spans="1:2" ht="15.75" customHeight="1" x14ac:dyDescent="0.25">
      <c r="A141" s="25">
        <v>69.5</v>
      </c>
      <c r="B141" s="25">
        <v>4.7</v>
      </c>
    </row>
    <row r="142" spans="1:2" ht="15.75" customHeight="1" x14ac:dyDescent="0.25">
      <c r="A142" s="25">
        <v>70</v>
      </c>
      <c r="B142" s="25">
        <v>4.8</v>
      </c>
    </row>
    <row r="143" spans="1:2" ht="15.75" customHeight="1" x14ac:dyDescent="0.25">
      <c r="A143" s="25">
        <v>70.5</v>
      </c>
      <c r="B143" s="25">
        <v>4.8</v>
      </c>
    </row>
    <row r="144" spans="1:2" ht="15.75" customHeight="1" x14ac:dyDescent="0.25">
      <c r="A144" s="25">
        <v>71</v>
      </c>
      <c r="B144" s="25">
        <v>4.8</v>
      </c>
    </row>
    <row r="145" spans="1:2" ht="15.75" customHeight="1" x14ac:dyDescent="0.25">
      <c r="A145" s="25">
        <v>71.5</v>
      </c>
      <c r="B145" s="25">
        <v>4.9000000000000004</v>
      </c>
    </row>
    <row r="146" spans="1:2" ht="15.75" customHeight="1" x14ac:dyDescent="0.25">
      <c r="A146" s="25">
        <v>72</v>
      </c>
      <c r="B146" s="25">
        <v>4.9000000000000004</v>
      </c>
    </row>
    <row r="147" spans="1:2" ht="15.75" customHeight="1" x14ac:dyDescent="0.25">
      <c r="A147" s="25">
        <v>72.5</v>
      </c>
      <c r="B147" s="25">
        <v>4.9000000000000004</v>
      </c>
    </row>
    <row r="148" spans="1:2" ht="15.75" customHeight="1" x14ac:dyDescent="0.25">
      <c r="A148" s="25">
        <v>73</v>
      </c>
      <c r="B148" s="25">
        <v>5</v>
      </c>
    </row>
    <row r="149" spans="1:2" ht="15.75" customHeight="1" x14ac:dyDescent="0.25">
      <c r="A149" s="25">
        <v>73.5</v>
      </c>
      <c r="B149" s="25">
        <v>5</v>
      </c>
    </row>
    <row r="150" spans="1:2" ht="15.75" customHeight="1" x14ac:dyDescent="0.25">
      <c r="A150" s="25">
        <v>74</v>
      </c>
      <c r="B150" s="25">
        <v>5.0999999999999996</v>
      </c>
    </row>
    <row r="151" spans="1:2" ht="15.75" customHeight="1" x14ac:dyDescent="0.25">
      <c r="A151" s="25">
        <v>74.5</v>
      </c>
      <c r="B151" s="25">
        <v>5.0999999999999996</v>
      </c>
    </row>
    <row r="152" spans="1:2" ht="15.75" customHeight="1" x14ac:dyDescent="0.25">
      <c r="A152" s="25">
        <v>75</v>
      </c>
      <c r="B152" s="25">
        <v>5.0999999999999996</v>
      </c>
    </row>
    <row r="153" spans="1:2" ht="15.75" customHeight="1" x14ac:dyDescent="0.25">
      <c r="A153" s="25">
        <v>75.5</v>
      </c>
      <c r="B153" s="25">
        <v>5.2</v>
      </c>
    </row>
    <row r="154" spans="1:2" ht="15.75" customHeight="1" x14ac:dyDescent="0.25">
      <c r="A154" s="25">
        <v>76</v>
      </c>
      <c r="B154" s="25">
        <v>5.2</v>
      </c>
    </row>
    <row r="155" spans="1:2" ht="15.75" customHeight="1" x14ac:dyDescent="0.25">
      <c r="A155" s="25">
        <v>76.5</v>
      </c>
      <c r="B155" s="25">
        <v>5.2</v>
      </c>
    </row>
    <row r="156" spans="1:2" ht="15.75" customHeight="1" x14ac:dyDescent="0.25">
      <c r="A156" s="25">
        <v>77</v>
      </c>
      <c r="B156" s="25">
        <v>5.3</v>
      </c>
    </row>
    <row r="157" spans="1:2" ht="15.75" customHeight="1" x14ac:dyDescent="0.25">
      <c r="A157" s="25">
        <v>77.5</v>
      </c>
      <c r="B157" s="25">
        <v>5.3</v>
      </c>
    </row>
    <row r="158" spans="1:2" ht="15.75" customHeight="1" x14ac:dyDescent="0.25">
      <c r="A158" s="25">
        <v>78</v>
      </c>
      <c r="B158" s="25">
        <v>5.4</v>
      </c>
    </row>
    <row r="159" spans="1:2" ht="15.75" customHeight="1" x14ac:dyDescent="0.25">
      <c r="A159" s="25">
        <v>78.5</v>
      </c>
      <c r="B159" s="25">
        <v>5.4</v>
      </c>
    </row>
    <row r="160" spans="1:2" ht="15.75" customHeight="1" x14ac:dyDescent="0.25">
      <c r="A160" s="25">
        <v>79</v>
      </c>
      <c r="B160" s="25">
        <v>5.4</v>
      </c>
    </row>
    <row r="161" spans="1:2" ht="15.75" customHeight="1" x14ac:dyDescent="0.25">
      <c r="A161" s="25">
        <v>79.5</v>
      </c>
      <c r="B161" s="25">
        <v>5.5</v>
      </c>
    </row>
    <row r="162" spans="1:2" ht="15.75" customHeight="1" x14ac:dyDescent="0.25">
      <c r="A162" s="25">
        <v>80</v>
      </c>
      <c r="B162" s="25">
        <v>5.5</v>
      </c>
    </row>
    <row r="163" spans="1:2" ht="15.75" customHeight="1" x14ac:dyDescent="0.25">
      <c r="A163" s="25">
        <v>80.5</v>
      </c>
      <c r="B163" s="25">
        <v>5.5</v>
      </c>
    </row>
    <row r="164" spans="1:2" ht="15.75" customHeight="1" x14ac:dyDescent="0.25">
      <c r="A164" s="25">
        <v>81</v>
      </c>
      <c r="B164" s="25">
        <v>5.6</v>
      </c>
    </row>
    <row r="165" spans="1:2" ht="15.75" customHeight="1" x14ac:dyDescent="0.25">
      <c r="A165" s="25">
        <v>81.5</v>
      </c>
      <c r="B165" s="25">
        <v>5.6</v>
      </c>
    </row>
    <row r="166" spans="1:2" ht="15.75" customHeight="1" x14ac:dyDescent="0.25">
      <c r="A166" s="25">
        <v>82</v>
      </c>
      <c r="B166" s="25">
        <v>5.7</v>
      </c>
    </row>
    <row r="167" spans="1:2" ht="15.75" customHeight="1" x14ac:dyDescent="0.25">
      <c r="A167" s="25">
        <v>82.5</v>
      </c>
      <c r="B167" s="25">
        <v>5.7</v>
      </c>
    </row>
    <row r="168" spans="1:2" ht="15.75" customHeight="1" x14ac:dyDescent="0.25">
      <c r="A168" s="25">
        <v>83</v>
      </c>
      <c r="B168" s="25">
        <v>5.7</v>
      </c>
    </row>
    <row r="169" spans="1:2" ht="15.75" customHeight="1" x14ac:dyDescent="0.25">
      <c r="A169" s="25">
        <v>83.5</v>
      </c>
      <c r="B169" s="25">
        <v>5.8</v>
      </c>
    </row>
    <row r="170" spans="1:2" ht="15.75" customHeight="1" x14ac:dyDescent="0.25">
      <c r="A170" s="25">
        <v>84</v>
      </c>
      <c r="B170" s="25">
        <v>5.8</v>
      </c>
    </row>
    <row r="171" spans="1:2" ht="15.75" customHeight="1" x14ac:dyDescent="0.25">
      <c r="A171" s="25">
        <v>84.5</v>
      </c>
      <c r="B171" s="25">
        <v>5.8</v>
      </c>
    </row>
    <row r="172" spans="1:2" ht="15.75" customHeight="1" x14ac:dyDescent="0.25">
      <c r="A172" s="25">
        <v>85</v>
      </c>
      <c r="B172" s="25">
        <v>5.9</v>
      </c>
    </row>
    <row r="173" spans="1:2" ht="15.75" customHeight="1" x14ac:dyDescent="0.25">
      <c r="A173" s="25">
        <v>85.5</v>
      </c>
      <c r="B173" s="25">
        <v>5.9</v>
      </c>
    </row>
    <row r="174" spans="1:2" ht="15.75" customHeight="1" x14ac:dyDescent="0.25">
      <c r="A174" s="25">
        <v>86</v>
      </c>
      <c r="B174" s="25">
        <v>6</v>
      </c>
    </row>
    <row r="175" spans="1:2" ht="15.75" customHeight="1" x14ac:dyDescent="0.25">
      <c r="A175" s="25">
        <v>86.5</v>
      </c>
      <c r="B175" s="25">
        <v>6</v>
      </c>
    </row>
    <row r="176" spans="1:2" ht="15.75" customHeight="1" x14ac:dyDescent="0.25">
      <c r="A176" s="25">
        <v>87</v>
      </c>
      <c r="B176" s="25">
        <v>6</v>
      </c>
    </row>
    <row r="177" spans="1:2" ht="15.75" customHeight="1" x14ac:dyDescent="0.25">
      <c r="A177" s="25">
        <v>87.5</v>
      </c>
      <c r="B177" s="25">
        <v>6.1</v>
      </c>
    </row>
    <row r="178" spans="1:2" ht="15.75" customHeight="1" x14ac:dyDescent="0.25">
      <c r="A178" s="25">
        <v>88</v>
      </c>
      <c r="B178" s="25">
        <v>6.1</v>
      </c>
    </row>
    <row r="179" spans="1:2" ht="15.75" customHeight="1" x14ac:dyDescent="0.25">
      <c r="A179" s="25">
        <v>88.5</v>
      </c>
      <c r="B179" s="25">
        <v>6.1</v>
      </c>
    </row>
    <row r="180" spans="1:2" ht="15.75" customHeight="1" x14ac:dyDescent="0.25">
      <c r="A180" s="25">
        <v>89</v>
      </c>
      <c r="B180" s="25">
        <v>6.2</v>
      </c>
    </row>
    <row r="181" spans="1:2" ht="15.75" customHeight="1" x14ac:dyDescent="0.25">
      <c r="A181" s="25">
        <v>89.5</v>
      </c>
      <c r="B181" s="25">
        <v>6.2</v>
      </c>
    </row>
    <row r="182" spans="1:2" ht="15.75" customHeight="1" x14ac:dyDescent="0.25">
      <c r="A182" s="25">
        <v>90</v>
      </c>
      <c r="B182" s="25">
        <v>6.3</v>
      </c>
    </row>
    <row r="183" spans="1:2" ht="15.75" customHeight="1" x14ac:dyDescent="0.25">
      <c r="A183" s="25">
        <v>90.5</v>
      </c>
      <c r="B183" s="25">
        <v>6.3</v>
      </c>
    </row>
    <row r="184" spans="1:2" ht="15.75" customHeight="1" x14ac:dyDescent="0.25">
      <c r="A184" s="25">
        <v>91</v>
      </c>
      <c r="B184" s="25">
        <v>6.3</v>
      </c>
    </row>
    <row r="185" spans="1:2" ht="15.75" customHeight="1" x14ac:dyDescent="0.25">
      <c r="A185" s="25">
        <v>91.5</v>
      </c>
      <c r="B185" s="25">
        <v>6.4</v>
      </c>
    </row>
    <row r="186" spans="1:2" ht="15.75" customHeight="1" x14ac:dyDescent="0.25">
      <c r="A186" s="25">
        <v>92</v>
      </c>
      <c r="B186" s="25">
        <v>6.4</v>
      </c>
    </row>
    <row r="187" spans="1:2" ht="15.75" customHeight="1" x14ac:dyDescent="0.25">
      <c r="A187" s="25">
        <v>92.5</v>
      </c>
      <c r="B187" s="25">
        <v>6.4</v>
      </c>
    </row>
    <row r="188" spans="1:2" ht="15.75" customHeight="1" x14ac:dyDescent="0.25">
      <c r="A188" s="25">
        <v>93</v>
      </c>
      <c r="B188" s="25">
        <v>6.5</v>
      </c>
    </row>
    <row r="189" spans="1:2" ht="15.75" customHeight="1" x14ac:dyDescent="0.25">
      <c r="A189" s="25">
        <v>93.5</v>
      </c>
      <c r="B189" s="25">
        <v>6.5</v>
      </c>
    </row>
    <row r="190" spans="1:2" ht="15.75" customHeight="1" x14ac:dyDescent="0.25">
      <c r="A190" s="25">
        <v>94</v>
      </c>
      <c r="B190" s="25">
        <v>6.6</v>
      </c>
    </row>
    <row r="191" spans="1:2" ht="15.75" customHeight="1" x14ac:dyDescent="0.25">
      <c r="A191" s="25">
        <v>94.5</v>
      </c>
      <c r="B191" s="25">
        <v>6.6</v>
      </c>
    </row>
    <row r="192" spans="1:2" ht="15.75" customHeight="1" x14ac:dyDescent="0.25">
      <c r="A192" s="25">
        <v>95</v>
      </c>
      <c r="B192" s="25">
        <v>6.6</v>
      </c>
    </row>
    <row r="193" spans="1:2" ht="15.75" customHeight="1" x14ac:dyDescent="0.25">
      <c r="A193" s="25">
        <v>95.5</v>
      </c>
      <c r="B193" s="25">
        <v>6.7</v>
      </c>
    </row>
    <row r="194" spans="1:2" ht="15.75" customHeight="1" x14ac:dyDescent="0.25">
      <c r="A194" s="25">
        <v>96</v>
      </c>
      <c r="B194" s="25">
        <v>6.7</v>
      </c>
    </row>
    <row r="195" spans="1:2" ht="15.75" customHeight="1" x14ac:dyDescent="0.25">
      <c r="A195" s="25">
        <v>96.5</v>
      </c>
      <c r="B195" s="25">
        <v>6.7</v>
      </c>
    </row>
    <row r="196" spans="1:2" ht="15.75" customHeight="1" x14ac:dyDescent="0.25">
      <c r="A196" s="25">
        <v>97</v>
      </c>
      <c r="B196" s="25">
        <v>6.8</v>
      </c>
    </row>
    <row r="197" spans="1:2" ht="15.75" customHeight="1" x14ac:dyDescent="0.25">
      <c r="A197" s="25">
        <v>97.5</v>
      </c>
      <c r="B197" s="25">
        <v>6.8</v>
      </c>
    </row>
    <row r="198" spans="1:2" ht="15.75" customHeight="1" x14ac:dyDescent="0.25">
      <c r="A198" s="25">
        <v>98</v>
      </c>
      <c r="B198" s="25">
        <v>6.9</v>
      </c>
    </row>
    <row r="199" spans="1:2" ht="15.75" customHeight="1" x14ac:dyDescent="0.25">
      <c r="A199" s="25">
        <v>98.5</v>
      </c>
      <c r="B199" s="25">
        <v>6.9</v>
      </c>
    </row>
    <row r="200" spans="1:2" ht="15.75" customHeight="1" x14ac:dyDescent="0.25">
      <c r="A200" s="25">
        <v>99</v>
      </c>
      <c r="B200" s="25">
        <v>6.9</v>
      </c>
    </row>
    <row r="201" spans="1:2" ht="15.75" customHeight="1" x14ac:dyDescent="0.25">
      <c r="A201" s="25">
        <v>99.5</v>
      </c>
      <c r="B201" s="25">
        <v>7</v>
      </c>
    </row>
    <row r="202" spans="1:2" ht="15.75" customHeight="1" x14ac:dyDescent="0.25">
      <c r="A202" s="25">
        <v>100</v>
      </c>
      <c r="B202" s="25">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42578125" defaultRowHeight="15" customHeight="1" x14ac:dyDescent="0.25"/>
  <cols>
    <col min="1" max="6" width="10.7109375" customWidth="1"/>
  </cols>
  <sheetData>
    <row r="1" spans="1:2" x14ac:dyDescent="0.25">
      <c r="A1" s="25" t="s">
        <v>62</v>
      </c>
      <c r="B1" s="25" t="s">
        <v>63</v>
      </c>
    </row>
    <row r="2" spans="1:2" x14ac:dyDescent="0.25">
      <c r="A2" s="25">
        <v>0</v>
      </c>
      <c r="B2" s="33">
        <v>1</v>
      </c>
    </row>
    <row r="3" spans="1:2" x14ac:dyDescent="0.25">
      <c r="A3" s="25">
        <v>1</v>
      </c>
      <c r="B3" s="33">
        <v>1.1000000000000001</v>
      </c>
    </row>
    <row r="4" spans="1:2" x14ac:dyDescent="0.25">
      <c r="A4" s="25">
        <v>2</v>
      </c>
      <c r="B4" s="33">
        <v>1.2</v>
      </c>
    </row>
    <row r="5" spans="1:2" x14ac:dyDescent="0.25">
      <c r="A5" s="25">
        <v>3</v>
      </c>
      <c r="B5" s="33">
        <v>1.3</v>
      </c>
    </row>
    <row r="6" spans="1:2" x14ac:dyDescent="0.25">
      <c r="A6" s="25">
        <v>4</v>
      </c>
      <c r="B6" s="33">
        <v>1.4</v>
      </c>
    </row>
    <row r="7" spans="1:2" x14ac:dyDescent="0.25">
      <c r="A7" s="25">
        <v>5</v>
      </c>
      <c r="B7" s="33">
        <v>1.5</v>
      </c>
    </row>
    <row r="8" spans="1:2" x14ac:dyDescent="0.25">
      <c r="A8" s="25">
        <v>6</v>
      </c>
      <c r="B8" s="33">
        <v>1.6</v>
      </c>
    </row>
    <row r="9" spans="1:2" x14ac:dyDescent="0.25">
      <c r="A9" s="25">
        <v>7</v>
      </c>
      <c r="B9" s="33">
        <v>1.7</v>
      </c>
    </row>
    <row r="10" spans="1:2" x14ac:dyDescent="0.25">
      <c r="A10" s="25">
        <v>8</v>
      </c>
      <c r="B10" s="33">
        <v>1.8</v>
      </c>
    </row>
    <row r="11" spans="1:2" x14ac:dyDescent="0.25">
      <c r="A11" s="25">
        <v>9</v>
      </c>
      <c r="B11" s="33">
        <v>1.9</v>
      </c>
    </row>
    <row r="12" spans="1:2" x14ac:dyDescent="0.25">
      <c r="A12" s="25">
        <v>10</v>
      </c>
      <c r="B12" s="33">
        <v>2</v>
      </c>
    </row>
    <row r="13" spans="1:2" x14ac:dyDescent="0.25">
      <c r="A13" s="25">
        <v>11</v>
      </c>
      <c r="B13" s="33">
        <v>2.1</v>
      </c>
    </row>
    <row r="14" spans="1:2" x14ac:dyDescent="0.25">
      <c r="A14" s="25">
        <v>12</v>
      </c>
      <c r="B14" s="33">
        <v>2.2000000000000002</v>
      </c>
    </row>
    <row r="15" spans="1:2" x14ac:dyDescent="0.25">
      <c r="A15" s="25">
        <v>13</v>
      </c>
      <c r="B15" s="33">
        <v>2.2999999999999998</v>
      </c>
    </row>
    <row r="16" spans="1:2" x14ac:dyDescent="0.25">
      <c r="A16" s="25">
        <v>14</v>
      </c>
      <c r="B16" s="33">
        <v>2.2999999999999998</v>
      </c>
    </row>
    <row r="17" spans="1:2" x14ac:dyDescent="0.25">
      <c r="A17" s="25">
        <v>15</v>
      </c>
      <c r="B17" s="33">
        <v>2.4</v>
      </c>
    </row>
    <row r="18" spans="1:2" x14ac:dyDescent="0.25">
      <c r="A18" s="25">
        <v>16</v>
      </c>
      <c r="B18" s="33">
        <v>2.5</v>
      </c>
    </row>
    <row r="19" spans="1:2" x14ac:dyDescent="0.25">
      <c r="A19" s="25">
        <v>17</v>
      </c>
      <c r="B19" s="33">
        <v>2.6</v>
      </c>
    </row>
    <row r="20" spans="1:2" x14ac:dyDescent="0.25">
      <c r="A20" s="25">
        <v>18</v>
      </c>
      <c r="B20" s="33">
        <v>2.7</v>
      </c>
    </row>
    <row r="21" spans="1:2" ht="15.75" customHeight="1" x14ac:dyDescent="0.25">
      <c r="A21" s="25">
        <v>19</v>
      </c>
      <c r="B21" s="33">
        <v>2.8</v>
      </c>
    </row>
    <row r="22" spans="1:2" ht="15.75" customHeight="1" x14ac:dyDescent="0.25">
      <c r="A22" s="25">
        <v>20</v>
      </c>
      <c r="B22" s="33">
        <v>2.9</v>
      </c>
    </row>
    <row r="23" spans="1:2" ht="15.75" customHeight="1" x14ac:dyDescent="0.25">
      <c r="A23" s="25">
        <v>21</v>
      </c>
      <c r="B23" s="33">
        <v>3</v>
      </c>
    </row>
    <row r="24" spans="1:2" ht="15.75" customHeight="1" x14ac:dyDescent="0.25">
      <c r="A24" s="25">
        <v>22</v>
      </c>
      <c r="B24" s="33">
        <v>3.1</v>
      </c>
    </row>
    <row r="25" spans="1:2" ht="15.75" customHeight="1" x14ac:dyDescent="0.25">
      <c r="A25" s="25">
        <v>23</v>
      </c>
      <c r="B25" s="33">
        <v>3.2</v>
      </c>
    </row>
    <row r="26" spans="1:2" ht="15.75" customHeight="1" x14ac:dyDescent="0.25">
      <c r="A26" s="25">
        <v>24</v>
      </c>
      <c r="B26" s="33">
        <v>3.3</v>
      </c>
    </row>
    <row r="27" spans="1:2" ht="15.75" customHeight="1" x14ac:dyDescent="0.25">
      <c r="A27" s="25">
        <v>25</v>
      </c>
      <c r="B27" s="33">
        <v>3.4</v>
      </c>
    </row>
    <row r="28" spans="1:2" ht="15.75" customHeight="1" x14ac:dyDescent="0.25">
      <c r="A28" s="25">
        <v>26</v>
      </c>
      <c r="B28" s="33">
        <v>3.5</v>
      </c>
    </row>
    <row r="29" spans="1:2" ht="15.75" customHeight="1" x14ac:dyDescent="0.25">
      <c r="A29" s="25">
        <v>27</v>
      </c>
      <c r="B29" s="33">
        <v>3.6</v>
      </c>
    </row>
    <row r="30" spans="1:2" ht="15.75" customHeight="1" x14ac:dyDescent="0.25">
      <c r="A30" s="25">
        <v>28</v>
      </c>
      <c r="B30" s="33">
        <v>3.7</v>
      </c>
    </row>
    <row r="31" spans="1:2" ht="15.75" customHeight="1" x14ac:dyDescent="0.25">
      <c r="A31" s="25">
        <v>29</v>
      </c>
      <c r="B31" s="33">
        <v>3.8</v>
      </c>
    </row>
    <row r="32" spans="1:2" ht="15.75" customHeight="1" x14ac:dyDescent="0.25">
      <c r="A32" s="25">
        <v>30</v>
      </c>
      <c r="B32" s="33">
        <v>3.9</v>
      </c>
    </row>
    <row r="33" spans="1:2" ht="15.75" customHeight="1" x14ac:dyDescent="0.25">
      <c r="A33" s="25">
        <v>31</v>
      </c>
      <c r="B33" s="33">
        <v>4</v>
      </c>
    </row>
    <row r="34" spans="1:2" ht="15.75" customHeight="1" x14ac:dyDescent="0.25">
      <c r="A34" s="25">
        <v>32</v>
      </c>
      <c r="B34" s="33">
        <v>4.0999999999999996</v>
      </c>
    </row>
    <row r="35" spans="1:2" ht="15.75" customHeight="1" x14ac:dyDescent="0.25">
      <c r="A35" s="25">
        <v>33</v>
      </c>
      <c r="B35" s="33">
        <v>4.3</v>
      </c>
    </row>
    <row r="36" spans="1:2" ht="15.75" customHeight="1" x14ac:dyDescent="0.25">
      <c r="A36" s="25">
        <v>34</v>
      </c>
      <c r="B36" s="33">
        <v>4.4000000000000004</v>
      </c>
    </row>
    <row r="37" spans="1:2" ht="15.75" customHeight="1" x14ac:dyDescent="0.25">
      <c r="A37" s="25">
        <v>35</v>
      </c>
      <c r="B37" s="33">
        <v>4.5</v>
      </c>
    </row>
    <row r="38" spans="1:2" ht="15.75" customHeight="1" x14ac:dyDescent="0.25">
      <c r="A38" s="25">
        <v>36</v>
      </c>
      <c r="B38" s="33">
        <v>4.7</v>
      </c>
    </row>
    <row r="39" spans="1:2" ht="15.75" customHeight="1" x14ac:dyDescent="0.25">
      <c r="A39" s="25">
        <v>37</v>
      </c>
      <c r="B39" s="33">
        <v>4.8</v>
      </c>
    </row>
    <row r="40" spans="1:2" ht="15.75" customHeight="1" x14ac:dyDescent="0.25">
      <c r="A40" s="25">
        <v>38</v>
      </c>
      <c r="B40" s="33">
        <v>5</v>
      </c>
    </row>
    <row r="41" spans="1:2" ht="15.75" customHeight="1" x14ac:dyDescent="0.25">
      <c r="A41" s="25">
        <v>39</v>
      </c>
      <c r="B41" s="33">
        <v>5.0999999999999996</v>
      </c>
    </row>
    <row r="42" spans="1:2" ht="15.75" customHeight="1" x14ac:dyDescent="0.25">
      <c r="A42" s="25">
        <v>40</v>
      </c>
      <c r="B42" s="33">
        <v>5.3</v>
      </c>
    </row>
    <row r="43" spans="1:2" ht="15.75" customHeight="1" x14ac:dyDescent="0.25">
      <c r="A43" s="25">
        <v>41</v>
      </c>
      <c r="B43" s="33">
        <v>5.4</v>
      </c>
    </row>
    <row r="44" spans="1:2" ht="15.75" customHeight="1" x14ac:dyDescent="0.25">
      <c r="A44" s="25">
        <v>42</v>
      </c>
      <c r="B44" s="33">
        <v>5.6</v>
      </c>
    </row>
    <row r="45" spans="1:2" ht="15.75" customHeight="1" x14ac:dyDescent="0.25">
      <c r="A45" s="25">
        <v>43</v>
      </c>
      <c r="B45" s="33">
        <v>5.7</v>
      </c>
    </row>
    <row r="46" spans="1:2" ht="15.75" customHeight="1" x14ac:dyDescent="0.25">
      <c r="A46" s="25">
        <v>44</v>
      </c>
      <c r="B46" s="33">
        <v>5.8</v>
      </c>
    </row>
    <row r="47" spans="1:2" ht="15.75" customHeight="1" x14ac:dyDescent="0.25">
      <c r="A47" s="25">
        <v>45</v>
      </c>
      <c r="B47" s="33">
        <v>6</v>
      </c>
    </row>
    <row r="48" spans="1:2" ht="15.75" customHeight="1" x14ac:dyDescent="0.25">
      <c r="A48" s="25">
        <v>46</v>
      </c>
      <c r="B48" s="33">
        <v>6.1</v>
      </c>
    </row>
    <row r="49" spans="1:2" ht="15.75" customHeight="1" x14ac:dyDescent="0.25">
      <c r="A49" s="25">
        <v>47</v>
      </c>
      <c r="B49" s="33">
        <v>6.3</v>
      </c>
    </row>
    <row r="50" spans="1:2" ht="15.75" customHeight="1" x14ac:dyDescent="0.25">
      <c r="A50" s="25">
        <v>48</v>
      </c>
      <c r="B50" s="33">
        <v>6.4</v>
      </c>
    </row>
    <row r="51" spans="1:2" ht="15.75" customHeight="1" x14ac:dyDescent="0.25">
      <c r="A51" s="25">
        <v>49</v>
      </c>
      <c r="B51" s="33">
        <v>6.6</v>
      </c>
    </row>
    <row r="52" spans="1:2" ht="15.75" customHeight="1" x14ac:dyDescent="0.25">
      <c r="A52" s="25">
        <v>50</v>
      </c>
      <c r="B52" s="33">
        <v>6.7</v>
      </c>
    </row>
    <row r="53" spans="1:2" ht="15.75" customHeight="1" x14ac:dyDescent="0.25">
      <c r="A53" s="25">
        <v>51</v>
      </c>
      <c r="B53" s="33">
        <v>6.9</v>
      </c>
    </row>
    <row r="54" spans="1:2" ht="15.75" customHeight="1" x14ac:dyDescent="0.25">
      <c r="A54" s="25">
        <v>52</v>
      </c>
      <c r="B54" s="33">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baseColWidth="10" defaultColWidth="14.42578125" defaultRowHeight="15" customHeight="1" x14ac:dyDescent="0.25"/>
  <cols>
    <col min="1" max="6" width="10.7109375" customWidth="1"/>
  </cols>
  <sheetData>
    <row r="1" spans="1:2" x14ac:dyDescent="0.25">
      <c r="A1" s="25" t="s">
        <v>14</v>
      </c>
      <c r="B1" s="25" t="s">
        <v>15</v>
      </c>
    </row>
    <row r="2" spans="1:2" x14ac:dyDescent="0.25">
      <c r="A2" s="25">
        <v>0</v>
      </c>
      <c r="B2" s="25">
        <v>1</v>
      </c>
    </row>
    <row r="3" spans="1:2" x14ac:dyDescent="0.25">
      <c r="A3" s="25">
        <v>0.5</v>
      </c>
      <c r="B3" s="25">
        <v>1.1000000000000001</v>
      </c>
    </row>
    <row r="4" spans="1:2" x14ac:dyDescent="0.25">
      <c r="A4" s="25">
        <v>1</v>
      </c>
      <c r="B4" s="25">
        <v>1.3</v>
      </c>
    </row>
    <row r="5" spans="1:2" x14ac:dyDescent="0.25">
      <c r="A5" s="25">
        <v>1.5</v>
      </c>
      <c r="B5" s="25">
        <v>1.4</v>
      </c>
    </row>
    <row r="6" spans="1:2" x14ac:dyDescent="0.25">
      <c r="A6" s="25">
        <v>2</v>
      </c>
      <c r="B6" s="25">
        <v>1.5</v>
      </c>
    </row>
    <row r="7" spans="1:2" x14ac:dyDescent="0.25">
      <c r="A7" s="25">
        <v>2.5</v>
      </c>
      <c r="B7" s="25">
        <v>1.6</v>
      </c>
    </row>
    <row r="8" spans="1:2" x14ac:dyDescent="0.25">
      <c r="A8" s="25">
        <v>3</v>
      </c>
      <c r="B8" s="25">
        <v>1.8</v>
      </c>
    </row>
    <row r="9" spans="1:2" x14ac:dyDescent="0.25">
      <c r="A9" s="25">
        <v>3.5</v>
      </c>
      <c r="B9" s="25">
        <v>1.9</v>
      </c>
    </row>
    <row r="10" spans="1:2" x14ac:dyDescent="0.25">
      <c r="A10" s="25">
        <v>4</v>
      </c>
      <c r="B10" s="25">
        <v>2</v>
      </c>
    </row>
    <row r="11" spans="1:2" x14ac:dyDescent="0.25">
      <c r="A11" s="25">
        <v>4.5</v>
      </c>
      <c r="B11" s="25">
        <v>2.1</v>
      </c>
    </row>
    <row r="12" spans="1:2" x14ac:dyDescent="0.25">
      <c r="A12" s="25">
        <v>5</v>
      </c>
      <c r="B12" s="25">
        <v>2.2999999999999998</v>
      </c>
    </row>
    <row r="13" spans="1:2" x14ac:dyDescent="0.25">
      <c r="A13" s="25">
        <v>5.5</v>
      </c>
      <c r="B13" s="25">
        <v>2.4</v>
      </c>
    </row>
    <row r="14" spans="1:2" x14ac:dyDescent="0.25">
      <c r="A14" s="25">
        <v>6</v>
      </c>
      <c r="B14" s="25">
        <v>2.5</v>
      </c>
    </row>
    <row r="15" spans="1:2" x14ac:dyDescent="0.25">
      <c r="A15" s="25">
        <v>6.5</v>
      </c>
      <c r="B15" s="25">
        <v>2.6</v>
      </c>
    </row>
    <row r="16" spans="1:2" x14ac:dyDescent="0.25">
      <c r="A16" s="25">
        <v>7</v>
      </c>
      <c r="B16" s="25">
        <v>2.8</v>
      </c>
    </row>
    <row r="17" spans="1:2" x14ac:dyDescent="0.25">
      <c r="A17" s="25">
        <v>7.5</v>
      </c>
      <c r="B17" s="25">
        <v>2.9</v>
      </c>
    </row>
    <row r="18" spans="1:2" x14ac:dyDescent="0.25">
      <c r="A18" s="25">
        <v>8</v>
      </c>
      <c r="B18" s="25">
        <v>3</v>
      </c>
    </row>
    <row r="19" spans="1:2" x14ac:dyDescent="0.25">
      <c r="A19" s="25">
        <v>8.5</v>
      </c>
      <c r="B19" s="25">
        <v>3.1</v>
      </c>
    </row>
    <row r="20" spans="1:2" x14ac:dyDescent="0.25">
      <c r="A20" s="25">
        <v>9</v>
      </c>
      <c r="B20" s="25">
        <v>3.3</v>
      </c>
    </row>
    <row r="21" spans="1:2" ht="15.75" customHeight="1" x14ac:dyDescent="0.25">
      <c r="A21" s="25">
        <v>9.5</v>
      </c>
      <c r="B21" s="25">
        <v>3.4</v>
      </c>
    </row>
    <row r="22" spans="1:2" ht="15.75" customHeight="1" x14ac:dyDescent="0.25">
      <c r="A22" s="25">
        <v>10</v>
      </c>
      <c r="B22" s="25">
        <v>3.5</v>
      </c>
    </row>
    <row r="23" spans="1:2" ht="15.75" customHeight="1" x14ac:dyDescent="0.25">
      <c r="A23" s="25">
        <v>10.5</v>
      </c>
      <c r="B23" s="25">
        <v>3.6</v>
      </c>
    </row>
    <row r="24" spans="1:2" ht="15.75" customHeight="1" x14ac:dyDescent="0.25">
      <c r="A24" s="25">
        <v>11</v>
      </c>
      <c r="B24" s="25">
        <v>3.8</v>
      </c>
    </row>
    <row r="25" spans="1:2" ht="15.75" customHeight="1" x14ac:dyDescent="0.25">
      <c r="A25" s="25">
        <v>11.5</v>
      </c>
      <c r="B25" s="25">
        <v>3.9</v>
      </c>
    </row>
    <row r="26" spans="1:2" ht="15.75" customHeight="1" x14ac:dyDescent="0.25">
      <c r="A26" s="25">
        <v>12</v>
      </c>
      <c r="B26" s="25">
        <v>4</v>
      </c>
    </row>
    <row r="27" spans="1:2" ht="15.75" customHeight="1" x14ac:dyDescent="0.25">
      <c r="A27" s="25">
        <v>12.5</v>
      </c>
      <c r="B27" s="25">
        <v>4.2</v>
      </c>
    </row>
    <row r="28" spans="1:2" ht="15.75" customHeight="1" x14ac:dyDescent="0.25">
      <c r="A28" s="25">
        <v>13</v>
      </c>
      <c r="B28" s="25">
        <v>4.4000000000000004</v>
      </c>
    </row>
    <row r="29" spans="1:2" ht="15.75" customHeight="1" x14ac:dyDescent="0.25">
      <c r="A29" s="25">
        <v>13.5</v>
      </c>
      <c r="B29" s="25">
        <v>4.5999999999999996</v>
      </c>
    </row>
    <row r="30" spans="1:2" ht="15.75" customHeight="1" x14ac:dyDescent="0.25">
      <c r="A30" s="25">
        <v>14</v>
      </c>
      <c r="B30" s="25">
        <v>4.8</v>
      </c>
    </row>
    <row r="31" spans="1:2" ht="15.75" customHeight="1" x14ac:dyDescent="0.25">
      <c r="A31" s="25">
        <v>14.5</v>
      </c>
      <c r="B31" s="25">
        <v>4.9000000000000004</v>
      </c>
    </row>
    <row r="32" spans="1:2" ht="15.75" customHeight="1" x14ac:dyDescent="0.25">
      <c r="A32" s="25">
        <v>15</v>
      </c>
      <c r="B32" s="25">
        <v>5.0999999999999996</v>
      </c>
    </row>
    <row r="33" spans="1:2" ht="15.75" customHeight="1" x14ac:dyDescent="0.25">
      <c r="A33" s="25">
        <v>15.5</v>
      </c>
      <c r="B33" s="25">
        <v>5.3</v>
      </c>
    </row>
    <row r="34" spans="1:2" ht="15.75" customHeight="1" x14ac:dyDescent="0.25">
      <c r="A34" s="25">
        <v>16</v>
      </c>
      <c r="B34" s="25">
        <v>5.5</v>
      </c>
    </row>
    <row r="35" spans="1:2" ht="15.75" customHeight="1" x14ac:dyDescent="0.25">
      <c r="A35" s="25">
        <v>16.5</v>
      </c>
      <c r="B35" s="25">
        <v>5.7</v>
      </c>
    </row>
    <row r="36" spans="1:2" ht="15.75" customHeight="1" x14ac:dyDescent="0.25">
      <c r="A36" s="25">
        <v>17</v>
      </c>
      <c r="B36" s="25">
        <v>5.9</v>
      </c>
    </row>
    <row r="37" spans="1:2" ht="15.75" customHeight="1" x14ac:dyDescent="0.25">
      <c r="A37" s="25">
        <v>17.5</v>
      </c>
      <c r="B37" s="25">
        <v>6.1</v>
      </c>
    </row>
    <row r="38" spans="1:2" ht="15.75" customHeight="1" x14ac:dyDescent="0.25">
      <c r="A38" s="25">
        <v>18</v>
      </c>
      <c r="B38" s="25">
        <v>6.3</v>
      </c>
    </row>
    <row r="39" spans="1:2" ht="15.75" customHeight="1" x14ac:dyDescent="0.25">
      <c r="A39" s="25">
        <v>18.5</v>
      </c>
      <c r="B39" s="25">
        <v>6.4</v>
      </c>
    </row>
    <row r="40" spans="1:2" ht="15.75" customHeight="1" x14ac:dyDescent="0.25">
      <c r="A40" s="25">
        <v>19</v>
      </c>
      <c r="B40" s="25">
        <v>6.6</v>
      </c>
    </row>
    <row r="41" spans="1:2" ht="15.75" customHeight="1" x14ac:dyDescent="0.25">
      <c r="A41" s="25">
        <v>19.5</v>
      </c>
      <c r="B41" s="25">
        <v>6.8</v>
      </c>
    </row>
    <row r="42" spans="1:2" ht="15.75" customHeight="1" x14ac:dyDescent="0.25">
      <c r="A42" s="25">
        <v>20</v>
      </c>
      <c r="B42" s="25">
        <v>7</v>
      </c>
    </row>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spans="2:2" ht="15.75" customHeight="1" x14ac:dyDescent="0.25"/>
    <row r="50" spans="2:2" ht="15.75" customHeight="1" x14ac:dyDescent="0.25"/>
    <row r="51" spans="2:2" ht="15.75" customHeight="1" x14ac:dyDescent="0.25"/>
    <row r="52" spans="2:2" ht="15.75" customHeight="1" x14ac:dyDescent="0.25"/>
    <row r="53" spans="2:2" ht="15.75" customHeight="1" x14ac:dyDescent="0.25">
      <c r="B53" s="33"/>
    </row>
    <row r="54" spans="2:2" ht="15.75" customHeight="1" x14ac:dyDescent="0.25">
      <c r="B54" s="33"/>
    </row>
    <row r="55" spans="2:2" ht="15.75" customHeight="1" x14ac:dyDescent="0.25"/>
    <row r="56" spans="2:2" ht="15.75" customHeight="1" x14ac:dyDescent="0.25"/>
    <row r="57" spans="2:2" ht="15.75" customHeight="1" x14ac:dyDescent="0.25"/>
    <row r="58" spans="2:2" ht="15.75" customHeight="1" x14ac:dyDescent="0.25"/>
    <row r="59" spans="2:2" ht="15.75" customHeight="1" x14ac:dyDescent="0.25"/>
    <row r="60" spans="2:2" ht="15.75" customHeight="1" x14ac:dyDescent="0.25"/>
    <row r="61" spans="2:2" ht="15.75" customHeight="1" x14ac:dyDescent="0.25"/>
    <row r="62" spans="2:2" ht="15.75" customHeight="1" x14ac:dyDescent="0.25"/>
    <row r="63" spans="2:2" ht="15.75" customHeight="1" x14ac:dyDescent="0.25"/>
    <row r="64" spans="2: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heetViews>
  <sheetFormatPr baseColWidth="10" defaultColWidth="14.42578125" defaultRowHeight="15" customHeight="1" x14ac:dyDescent="0.25"/>
  <cols>
    <col min="1" max="6" width="10.7109375" customWidth="1"/>
  </cols>
  <sheetData>
    <row r="1" spans="1:5" x14ac:dyDescent="0.25">
      <c r="A1" s="59" t="s">
        <v>64</v>
      </c>
      <c r="B1" s="34" t="s">
        <v>14</v>
      </c>
      <c r="C1" s="35"/>
      <c r="D1" s="35"/>
      <c r="E1" s="36"/>
    </row>
    <row r="2" spans="1:5" ht="45" x14ac:dyDescent="0.25">
      <c r="A2" s="60"/>
      <c r="B2" s="37" t="s">
        <v>8</v>
      </c>
      <c r="C2" s="38" t="s">
        <v>9</v>
      </c>
      <c r="D2" s="38" t="s">
        <v>65</v>
      </c>
      <c r="E2" s="39" t="s">
        <v>11</v>
      </c>
    </row>
    <row r="3" spans="1:5" ht="30" x14ac:dyDescent="0.25">
      <c r="A3" s="40" t="s">
        <v>66</v>
      </c>
      <c r="B3" s="41">
        <v>4</v>
      </c>
      <c r="C3" s="41">
        <v>3</v>
      </c>
      <c r="D3" s="41">
        <v>2</v>
      </c>
      <c r="E3" s="41">
        <v>0</v>
      </c>
    </row>
    <row r="4" spans="1:5" x14ac:dyDescent="0.25">
      <c r="A4" s="40"/>
      <c r="B4" s="41"/>
      <c r="C4" s="41"/>
      <c r="D4" s="41"/>
      <c r="E4" s="41"/>
    </row>
    <row r="5" spans="1:5" x14ac:dyDescent="0.25">
      <c r="A5" s="40"/>
      <c r="B5" s="41"/>
      <c r="C5" s="41"/>
      <c r="D5" s="41"/>
      <c r="E5" s="41"/>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 FASE 3</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Diego Garces M.</cp:lastModifiedBy>
  <dcterms:created xsi:type="dcterms:W3CDTF">2023-08-07T04:08:01Z</dcterms:created>
  <dcterms:modified xsi:type="dcterms:W3CDTF">2024-12-19T15:25:36Z</dcterms:modified>
</cp:coreProperties>
</file>