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598efc72425ac6/2nd Semester/Probabilitas dan Statistika/Praktikum/Modul 9/"/>
    </mc:Choice>
  </mc:AlternateContent>
  <xr:revisionPtr revIDLastSave="13" documentId="13_ncr:1_{F29CFAF1-F223-47AC-809E-DCC23E00C70B}" xr6:coauthVersionLast="47" xr6:coauthVersionMax="47" xr10:uidLastSave="{0C3C999D-D357-44E5-8579-F832F701E90D}"/>
  <bookViews>
    <workbookView xWindow="-108" yWindow="-108" windowWidth="23256" windowHeight="12456" activeTab="1" xr2:uid="{16187532-9A85-409E-A41F-15904AF5E11A}"/>
  </bookViews>
  <sheets>
    <sheet name="Sheet1" sheetId="1" r:id="rId1"/>
    <sheet name="Tug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4" i="2" s="1"/>
  <c r="B12" i="2"/>
  <c r="H9" i="2" s="1"/>
  <c r="B11" i="2"/>
  <c r="C10" i="2"/>
  <c r="B10" i="2"/>
  <c r="D15" i="2" s="1"/>
  <c r="E9" i="2"/>
  <c r="D9" i="2"/>
  <c r="E8" i="2"/>
  <c r="D14" i="2" s="1"/>
  <c r="D8" i="2"/>
  <c r="E7" i="2"/>
  <c r="D7" i="2"/>
  <c r="E6" i="2"/>
  <c r="D6" i="2"/>
  <c r="E5" i="2"/>
  <c r="D5" i="2"/>
  <c r="E4" i="2"/>
  <c r="D4" i="2"/>
  <c r="E3" i="2"/>
  <c r="D3" i="2"/>
  <c r="E2" i="2"/>
  <c r="E10" i="2" s="1"/>
  <c r="D2" i="2"/>
  <c r="D10" i="2" s="1"/>
  <c r="B15" i="2" l="1"/>
  <c r="K9" i="2"/>
  <c r="I4" i="2"/>
  <c r="O4" i="2" s="1"/>
  <c r="H7" i="2"/>
  <c r="H2" i="2"/>
  <c r="I2" i="2"/>
  <c r="O2" i="2" s="1"/>
  <c r="I6" i="2"/>
  <c r="O6" i="2" s="1"/>
  <c r="H4" i="2"/>
  <c r="H8" i="2"/>
  <c r="H3" i="2"/>
  <c r="I3" i="2"/>
  <c r="O3" i="2" s="1"/>
  <c r="I7" i="2"/>
  <c r="O7" i="2" s="1"/>
  <c r="H6" i="2"/>
  <c r="H5" i="2"/>
  <c r="I8" i="2"/>
  <c r="O8" i="2" s="1"/>
  <c r="I5" i="2"/>
  <c r="O5" i="2" s="1"/>
  <c r="I9" i="2"/>
  <c r="O9" i="2" s="1"/>
  <c r="J4" i="2" l="1"/>
  <c r="K4" i="2"/>
  <c r="K2" i="2"/>
  <c r="J2" i="2"/>
  <c r="J5" i="2"/>
  <c r="K5" i="2"/>
  <c r="K6" i="2"/>
  <c r="J6" i="2"/>
  <c r="J9" i="2"/>
  <c r="K8" i="2"/>
  <c r="J8" i="2"/>
  <c r="K3" i="2"/>
  <c r="J3" i="2"/>
  <c r="O10" i="2"/>
  <c r="K7" i="2"/>
  <c r="J7" i="2"/>
  <c r="J10" i="2" l="1"/>
  <c r="K10" i="2"/>
  <c r="J14" i="2" l="1"/>
  <c r="J15" i="2" s="1"/>
  <c r="M6" i="2" l="1"/>
  <c r="N6" i="2" s="1"/>
  <c r="M2" i="2"/>
  <c r="N2" i="2" s="1"/>
  <c r="M9" i="2"/>
  <c r="N9" i="2" s="1"/>
  <c r="M5" i="2"/>
  <c r="N5" i="2" s="1"/>
  <c r="M7" i="2"/>
  <c r="N7" i="2" s="1"/>
  <c r="M3" i="2"/>
  <c r="N3" i="2" s="1"/>
  <c r="M8" i="2"/>
  <c r="N8" i="2" s="1"/>
  <c r="M4" i="2"/>
  <c r="N4" i="2" s="1"/>
  <c r="B11" i="1"/>
  <c r="C10" i="1"/>
  <c r="H7" i="1" s="1"/>
  <c r="I16" i="1" s="1"/>
  <c r="B9" i="1"/>
  <c r="G7" i="1" s="1"/>
  <c r="C8" i="1"/>
  <c r="B8" i="1"/>
  <c r="E7" i="1"/>
  <c r="D7" i="1"/>
  <c r="E6" i="1"/>
  <c r="D6" i="1"/>
  <c r="E5" i="1"/>
  <c r="D5" i="1"/>
  <c r="G4" i="1"/>
  <c r="J4" i="1" s="1"/>
  <c r="E4" i="1"/>
  <c r="D4" i="1"/>
  <c r="E3" i="1"/>
  <c r="D3" i="1"/>
  <c r="E2" i="1"/>
  <c r="D2" i="1"/>
  <c r="N10" i="2" l="1"/>
  <c r="N13" i="2" s="1"/>
  <c r="N14" i="2" s="1"/>
  <c r="E8" i="1"/>
  <c r="G2" i="1"/>
  <c r="J2" i="1" s="1"/>
  <c r="G6" i="1"/>
  <c r="J6" i="1" s="1"/>
  <c r="H2" i="1"/>
  <c r="I11" i="1" s="1"/>
  <c r="H6" i="1"/>
  <c r="I15" i="1" s="1"/>
  <c r="D8" i="1"/>
  <c r="B12" i="1" s="1"/>
  <c r="B13" i="1" s="1"/>
  <c r="H4" i="1"/>
  <c r="I13" i="1" s="1"/>
  <c r="I7" i="1"/>
  <c r="J7" i="1"/>
  <c r="I2" i="1"/>
  <c r="I6" i="1"/>
  <c r="G3" i="1"/>
  <c r="G5" i="1"/>
  <c r="H3" i="1"/>
  <c r="I12" i="1" s="1"/>
  <c r="H5" i="1"/>
  <c r="I14" i="1" s="1"/>
  <c r="I17" i="1" l="1"/>
  <c r="I4" i="1"/>
  <c r="I3" i="1"/>
  <c r="J3" i="1"/>
  <c r="I5" i="1"/>
  <c r="J5" i="1"/>
  <c r="I8" i="1"/>
  <c r="J8" i="1" l="1"/>
  <c r="E12" i="1"/>
  <c r="E13" i="1" s="1"/>
  <c r="G14" i="1" l="1"/>
  <c r="H14" i="1" s="1"/>
  <c r="G16" i="1"/>
  <c r="H16" i="1" s="1"/>
  <c r="G12" i="1"/>
  <c r="H12" i="1" s="1"/>
  <c r="G11" i="1"/>
  <c r="H11" i="1" s="1"/>
  <c r="G13" i="1"/>
  <c r="H13" i="1" s="1"/>
  <c r="G15" i="1"/>
  <c r="H15" i="1" s="1"/>
  <c r="H17" i="1" l="1"/>
  <c r="C15" i="1" s="1"/>
  <c r="C16" i="1" s="1"/>
</calcChain>
</file>

<file path=xl/sharedStrings.xml><?xml version="1.0" encoding="utf-8"?>
<sst xmlns="http://schemas.openxmlformats.org/spreadsheetml/2006/main" count="62" uniqueCount="37">
  <si>
    <t>x</t>
  </si>
  <si>
    <t>y</t>
  </si>
  <si>
    <t>x^2</t>
  </si>
  <si>
    <t>xy</t>
  </si>
  <si>
    <t>(x-xbar)^2</t>
  </si>
  <si>
    <t>y_duga</t>
  </si>
  <si>
    <t>(y_duga - ybar)^2</t>
  </si>
  <si>
    <t>(y-ybar)^2</t>
  </si>
  <si>
    <t>sum</t>
  </si>
  <si>
    <t>SSR</t>
  </si>
  <si>
    <t>SST</t>
  </si>
  <si>
    <t>n</t>
  </si>
  <si>
    <t>rsquare</t>
  </si>
  <si>
    <t>b1</t>
  </si>
  <si>
    <t>correlation</t>
  </si>
  <si>
    <t>b0</t>
  </si>
  <si>
    <t>Muhammad Rayyan Naufal</t>
  </si>
  <si>
    <t>x - xbar</t>
  </si>
  <si>
    <t>y - ybar</t>
  </si>
  <si>
    <t>(x-xbar) (y-ybar)</t>
  </si>
  <si>
    <t>x bar</t>
  </si>
  <si>
    <t>y bar</t>
  </si>
  <si>
    <t>y duga</t>
  </si>
  <si>
    <t>(y duga -ybar)^2</t>
  </si>
  <si>
    <t>y duga = 368,29 + 1,35x</t>
  </si>
  <si>
    <t>Artinya penambahan satu satuan x akan meningkatkan hasil 1,35 satuan y</t>
  </si>
  <si>
    <t>cara lain</t>
  </si>
  <si>
    <t>(x-xbar)</t>
  </si>
  <si>
    <t>(y-ybar)</t>
  </si>
  <si>
    <t>(x-xbar)(y-ybar)</t>
  </si>
  <si>
    <t>*buku anderson</t>
  </si>
  <si>
    <t>y_bar</t>
  </si>
  <si>
    <t>x_bar</t>
  </si>
  <si>
    <t>y_duga= 368.2948 + 1,32601x</t>
  </si>
  <si>
    <t>artinya penambahan satu satu satuan x akan meningkatkan 1,32601 satuan 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</si>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</sst>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</font>
    <font>
      <sz val="12"/>
      <color theme="1"/>
      <name val="Arial"/>
    </font>
    <font>
      <b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3" borderId="4" xfId="0" applyFont="1" applyFill="1" applyBorder="1"/>
    <xf numFmtId="2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/>
    <xf numFmtId="0" fontId="1" fillId="4" borderId="6" xfId="0" applyFont="1" applyFill="1" applyBorder="1"/>
    <xf numFmtId="0" fontId="1" fillId="4" borderId="3" xfId="0" applyFont="1" applyFill="1" applyBorder="1"/>
    <xf numFmtId="165" fontId="1" fillId="4" borderId="3" xfId="0" applyNumberFormat="1" applyFont="1" applyFill="1" applyBorder="1" applyAlignment="1">
      <alignment horizontal="right"/>
    </xf>
    <xf numFmtId="0" fontId="0" fillId="0" borderId="7" xfId="0" applyBorder="1"/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2" borderId="7" xfId="0" applyFill="1" applyBorder="1"/>
    <xf numFmtId="0" fontId="0" fillId="5" borderId="0" xfId="0" applyFill="1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20FB-4BF0-4D52-A7DA-799022342B31}">
  <dimension ref="A1:O22"/>
  <sheetViews>
    <sheetView workbookViewId="0">
      <selection activeCell="B8" sqref="B8"/>
    </sheetView>
  </sheetViews>
  <sheetFormatPr defaultRowHeight="14.4" x14ac:dyDescent="0.3"/>
  <cols>
    <col min="1" max="1" width="15.6640625" customWidth="1"/>
    <col min="3" max="3" width="12" bestFit="1" customWidth="1"/>
    <col min="5" max="5" width="12" bestFit="1" customWidth="1"/>
    <col min="8" max="8" width="14.44140625" customWidth="1"/>
    <col min="9" max="9" width="14.6640625" customWidth="1"/>
  </cols>
  <sheetData>
    <row r="1" spans="1:1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17</v>
      </c>
      <c r="H1" s="3" t="s">
        <v>18</v>
      </c>
      <c r="I1" s="3" t="s">
        <v>19</v>
      </c>
      <c r="J1" s="3" t="s">
        <v>4</v>
      </c>
      <c r="K1" s="4"/>
      <c r="L1" s="4"/>
      <c r="M1" t="s">
        <v>5</v>
      </c>
      <c r="N1" t="s">
        <v>6</v>
      </c>
      <c r="O1" t="s">
        <v>7</v>
      </c>
    </row>
    <row r="2" spans="1:15" ht="15.6" x14ac:dyDescent="0.3">
      <c r="A2" s="2"/>
      <c r="B2" s="5">
        <v>40</v>
      </c>
      <c r="C2" s="5">
        <v>385</v>
      </c>
      <c r="D2" s="6">
        <f t="shared" ref="D2:D7" si="0">B2*B2</f>
        <v>1600</v>
      </c>
      <c r="E2" s="6">
        <f t="shared" ref="E2:E7" si="1">B2*C2</f>
        <v>15400</v>
      </c>
      <c r="F2" s="2"/>
      <c r="G2" s="7">
        <f t="shared" ref="G2:G7" si="2">B2-$B$9</f>
        <v>9.1666666666666679</v>
      </c>
      <c r="H2" s="7">
        <f t="shared" ref="H2:H7" si="3">C2-$C$10</f>
        <v>-25</v>
      </c>
      <c r="I2" s="8">
        <f t="shared" ref="I2:I7" si="4">G2*H2</f>
        <v>-229.16666666666669</v>
      </c>
      <c r="J2" s="6">
        <f t="shared" ref="J2:J7" si="5">G2^2</f>
        <v>84.0277777777778</v>
      </c>
      <c r="K2" s="4"/>
      <c r="L2" s="4"/>
      <c r="M2">
        <v>422.39884393063585</v>
      </c>
      <c r="N2">
        <v>153.73133081626543</v>
      </c>
      <c r="O2">
        <v>625</v>
      </c>
    </row>
    <row r="3" spans="1:15" ht="15.6" x14ac:dyDescent="0.3">
      <c r="A3" s="2"/>
      <c r="B3" s="5">
        <v>20</v>
      </c>
      <c r="C3" s="5">
        <v>400</v>
      </c>
      <c r="D3" s="6">
        <f t="shared" si="0"/>
        <v>400</v>
      </c>
      <c r="E3" s="6">
        <f t="shared" si="1"/>
        <v>8000</v>
      </c>
      <c r="F3" s="2"/>
      <c r="G3" s="7">
        <f t="shared" si="2"/>
        <v>-10.833333333333332</v>
      </c>
      <c r="H3" s="7">
        <f t="shared" si="3"/>
        <v>-10</v>
      </c>
      <c r="I3" s="8">
        <f t="shared" si="4"/>
        <v>108.33333333333331</v>
      </c>
      <c r="J3" s="6">
        <f t="shared" si="5"/>
        <v>117.36111111111109</v>
      </c>
      <c r="K3" s="4"/>
      <c r="L3" s="4"/>
      <c r="M3">
        <v>395.34682080924853</v>
      </c>
      <c r="N3">
        <v>214.715660396272</v>
      </c>
      <c r="O3">
        <v>100</v>
      </c>
    </row>
    <row r="4" spans="1:15" ht="15.6" x14ac:dyDescent="0.3">
      <c r="A4" s="2"/>
      <c r="B4" s="5">
        <v>25</v>
      </c>
      <c r="C4" s="5">
        <v>395</v>
      </c>
      <c r="D4" s="6">
        <f t="shared" si="0"/>
        <v>625</v>
      </c>
      <c r="E4" s="6">
        <f t="shared" si="1"/>
        <v>9875</v>
      </c>
      <c r="F4" s="2"/>
      <c r="G4" s="7">
        <f t="shared" si="2"/>
        <v>-5.8333333333333321</v>
      </c>
      <c r="H4" s="7">
        <f t="shared" si="3"/>
        <v>-15</v>
      </c>
      <c r="I4" s="8">
        <f t="shared" si="4"/>
        <v>87.499999999999986</v>
      </c>
      <c r="J4" s="6">
        <f t="shared" si="5"/>
        <v>34.027777777777764</v>
      </c>
      <c r="K4" s="4"/>
      <c r="L4" s="4"/>
      <c r="M4">
        <v>402.1098265895954</v>
      </c>
      <c r="N4">
        <v>62.254836446255759</v>
      </c>
      <c r="O4">
        <v>225</v>
      </c>
    </row>
    <row r="5" spans="1:15" ht="15.6" x14ac:dyDescent="0.3">
      <c r="A5" s="2"/>
      <c r="B5" s="5">
        <v>20</v>
      </c>
      <c r="C5" s="5">
        <v>365</v>
      </c>
      <c r="D5" s="6">
        <f t="shared" si="0"/>
        <v>400</v>
      </c>
      <c r="E5" s="6">
        <f t="shared" si="1"/>
        <v>7300</v>
      </c>
      <c r="F5" s="2"/>
      <c r="G5" s="7">
        <f t="shared" si="2"/>
        <v>-10.833333333333332</v>
      </c>
      <c r="H5" s="7">
        <f t="shared" si="3"/>
        <v>-45</v>
      </c>
      <c r="I5" s="8">
        <f t="shared" si="4"/>
        <v>487.49999999999994</v>
      </c>
      <c r="J5" s="6">
        <f t="shared" si="5"/>
        <v>117.36111111111109</v>
      </c>
      <c r="K5" s="4"/>
      <c r="L5" s="4"/>
      <c r="M5">
        <v>395.34682080924853</v>
      </c>
      <c r="N5">
        <v>214.715660396272</v>
      </c>
      <c r="O5">
        <v>2025</v>
      </c>
    </row>
    <row r="6" spans="1:15" ht="15.6" x14ac:dyDescent="0.3">
      <c r="A6" s="2"/>
      <c r="B6" s="5">
        <v>30</v>
      </c>
      <c r="C6" s="5">
        <v>475</v>
      </c>
      <c r="D6" s="6">
        <f t="shared" si="0"/>
        <v>900</v>
      </c>
      <c r="E6" s="6">
        <f t="shared" si="1"/>
        <v>14250</v>
      </c>
      <c r="F6" s="2"/>
      <c r="G6" s="7">
        <f t="shared" si="2"/>
        <v>-0.83333333333333215</v>
      </c>
      <c r="H6" s="7">
        <f t="shared" si="3"/>
        <v>65</v>
      </c>
      <c r="I6" s="8">
        <f t="shared" si="4"/>
        <v>-54.166666666666586</v>
      </c>
      <c r="J6" s="6">
        <f t="shared" si="5"/>
        <v>0.69444444444444242</v>
      </c>
      <c r="K6" s="4"/>
      <c r="L6" s="4"/>
      <c r="M6">
        <v>408.87283236994222</v>
      </c>
      <c r="N6">
        <v>1.2705068662500809</v>
      </c>
      <c r="O6">
        <v>4225</v>
      </c>
    </row>
    <row r="7" spans="1:15" ht="15.6" x14ac:dyDescent="0.3">
      <c r="A7" s="9"/>
      <c r="B7" s="5">
        <v>50</v>
      </c>
      <c r="C7" s="5">
        <v>440</v>
      </c>
      <c r="D7" s="6">
        <f t="shared" si="0"/>
        <v>2500</v>
      </c>
      <c r="E7" s="6">
        <f t="shared" si="1"/>
        <v>22000</v>
      </c>
      <c r="F7" s="2"/>
      <c r="G7" s="7">
        <f t="shared" si="2"/>
        <v>19.166666666666668</v>
      </c>
      <c r="H7" s="7">
        <f t="shared" si="3"/>
        <v>30</v>
      </c>
      <c r="I7" s="8">
        <f t="shared" si="4"/>
        <v>575</v>
      </c>
      <c r="J7" s="6">
        <f t="shared" si="5"/>
        <v>367.36111111111114</v>
      </c>
      <c r="K7" s="4"/>
      <c r="L7" s="4"/>
      <c r="M7">
        <v>435.92485549132948</v>
      </c>
      <c r="N7">
        <v>672.09813224631637</v>
      </c>
      <c r="O7">
        <v>900</v>
      </c>
    </row>
    <row r="8" spans="1:15" x14ac:dyDescent="0.3">
      <c r="A8" s="10" t="s">
        <v>8</v>
      </c>
      <c r="B8" s="6">
        <f t="shared" ref="B8:E8" si="6">SUM(B2:B7)</f>
        <v>185</v>
      </c>
      <c r="C8" s="6">
        <f t="shared" si="6"/>
        <v>2460</v>
      </c>
      <c r="D8" s="6">
        <f t="shared" si="6"/>
        <v>6425</v>
      </c>
      <c r="E8" s="6">
        <f t="shared" si="6"/>
        <v>76825</v>
      </c>
      <c r="F8" s="2"/>
      <c r="G8" s="9"/>
      <c r="H8" s="9"/>
      <c r="I8" s="8">
        <f t="shared" ref="I8:J8" si="7">SUM(I2:I7)</f>
        <v>975</v>
      </c>
      <c r="J8" s="6">
        <f t="shared" si="7"/>
        <v>720.83333333333326</v>
      </c>
      <c r="K8" s="4"/>
      <c r="L8" s="4"/>
      <c r="N8">
        <v>1318.7861271676315</v>
      </c>
      <c r="O8">
        <v>8100</v>
      </c>
    </row>
    <row r="9" spans="1:15" x14ac:dyDescent="0.3">
      <c r="A9" s="10" t="s">
        <v>20</v>
      </c>
      <c r="B9" s="7">
        <f>AVERAGE(B2:B7)</f>
        <v>30.833333333333332</v>
      </c>
      <c r="C9" s="9"/>
      <c r="D9" s="9"/>
      <c r="E9" s="9"/>
      <c r="F9" s="4"/>
      <c r="G9" s="11"/>
      <c r="H9" s="11"/>
      <c r="I9" s="11"/>
      <c r="J9" s="4"/>
      <c r="K9" s="4"/>
      <c r="L9" s="4"/>
      <c r="N9" t="s">
        <v>9</v>
      </c>
      <c r="O9" t="s">
        <v>10</v>
      </c>
    </row>
    <row r="10" spans="1:15" x14ac:dyDescent="0.3">
      <c r="A10" s="10" t="s">
        <v>21</v>
      </c>
      <c r="B10" s="9"/>
      <c r="C10" s="6">
        <f>AVERAGE(C2:C7)</f>
        <v>410</v>
      </c>
      <c r="D10" s="9"/>
      <c r="E10" s="9"/>
      <c r="F10" s="2"/>
      <c r="G10" s="9" t="s">
        <v>22</v>
      </c>
      <c r="H10" s="9" t="s">
        <v>23</v>
      </c>
      <c r="I10" s="9" t="s">
        <v>7</v>
      </c>
      <c r="J10" s="4"/>
      <c r="K10" s="4"/>
      <c r="L10" s="4"/>
    </row>
    <row r="11" spans="1:15" x14ac:dyDescent="0.3">
      <c r="A11" s="10" t="s">
        <v>11</v>
      </c>
      <c r="B11" s="6">
        <f>COUNT(B2:B7)</f>
        <v>6</v>
      </c>
      <c r="C11" s="4"/>
      <c r="D11" s="11"/>
      <c r="E11" s="11"/>
      <c r="F11" s="2"/>
      <c r="G11" s="7">
        <f t="shared" ref="G11:G16" si="8">$E$13+$E$12*B2</f>
        <v>422.39884393063585</v>
      </c>
      <c r="H11" s="6">
        <f t="shared" ref="H11:H16" si="9">(G11-$C$10)^2</f>
        <v>153.73133081626543</v>
      </c>
      <c r="I11" s="6">
        <f t="shared" ref="I11:I16" si="10">H2^2</f>
        <v>625</v>
      </c>
      <c r="J11" s="4"/>
      <c r="K11" s="4"/>
      <c r="L11" s="4"/>
      <c r="M11" s="1" t="s">
        <v>12</v>
      </c>
      <c r="N11" s="1">
        <v>0.16281310211946068</v>
      </c>
    </row>
    <row r="12" spans="1:15" x14ac:dyDescent="0.3">
      <c r="A12" s="12" t="s">
        <v>13</v>
      </c>
      <c r="B12" s="13">
        <f>(B11*E8-B8*C8)/(B11*D8-B8^2)</f>
        <v>1.3526011560693643</v>
      </c>
      <c r="C12" s="2"/>
      <c r="D12" s="14" t="s">
        <v>13</v>
      </c>
      <c r="E12" s="13">
        <f>I8/J8</f>
        <v>1.3526011560693643</v>
      </c>
      <c r="F12" s="2"/>
      <c r="G12" s="7">
        <f t="shared" si="8"/>
        <v>395.34682080924853</v>
      </c>
      <c r="H12" s="6">
        <f t="shared" si="9"/>
        <v>214.715660396272</v>
      </c>
      <c r="I12" s="6">
        <f t="shared" si="10"/>
        <v>100</v>
      </c>
      <c r="J12" s="4"/>
      <c r="K12" s="4"/>
      <c r="L12" s="4"/>
      <c r="M12" s="1" t="s">
        <v>14</v>
      </c>
      <c r="N12" s="1">
        <v>0.40350105590873075</v>
      </c>
    </row>
    <row r="13" spans="1:15" x14ac:dyDescent="0.3">
      <c r="A13" s="12" t="s">
        <v>15</v>
      </c>
      <c r="B13" s="13">
        <f>C8/B11-B12*B8/B11</f>
        <v>368.29479768786126</v>
      </c>
      <c r="C13" s="2"/>
      <c r="D13" s="14" t="s">
        <v>15</v>
      </c>
      <c r="E13" s="13">
        <f>C10-E12*B9</f>
        <v>368.29479768786126</v>
      </c>
      <c r="F13" s="2"/>
      <c r="G13" s="7">
        <f t="shared" si="8"/>
        <v>402.1098265895954</v>
      </c>
      <c r="H13" s="6">
        <f t="shared" si="9"/>
        <v>62.254836446255759</v>
      </c>
      <c r="I13" s="6">
        <f t="shared" si="10"/>
        <v>225</v>
      </c>
      <c r="J13" s="4"/>
      <c r="K13" s="4"/>
      <c r="L13" s="4"/>
    </row>
    <row r="14" spans="1:15" x14ac:dyDescent="0.3">
      <c r="A14" s="11"/>
      <c r="B14" s="11"/>
      <c r="C14" s="11"/>
      <c r="D14" s="4"/>
      <c r="E14" s="4"/>
      <c r="F14" s="2"/>
      <c r="G14" s="7">
        <f t="shared" si="8"/>
        <v>395.34682080924853</v>
      </c>
      <c r="H14" s="6">
        <f t="shared" si="9"/>
        <v>214.715660396272</v>
      </c>
      <c r="I14" s="6">
        <f t="shared" si="10"/>
        <v>2025</v>
      </c>
      <c r="J14" s="4"/>
      <c r="K14" s="4"/>
      <c r="L14" s="4"/>
    </row>
    <row r="15" spans="1:15" x14ac:dyDescent="0.3">
      <c r="A15" s="15" t="s">
        <v>12</v>
      </c>
      <c r="B15" s="16"/>
      <c r="C15" s="17">
        <f>H17/I17</f>
        <v>0.16281310211946068</v>
      </c>
      <c r="D15" s="4"/>
      <c r="E15" s="4"/>
      <c r="F15" s="2"/>
      <c r="G15" s="7">
        <f t="shared" si="8"/>
        <v>408.87283236994222</v>
      </c>
      <c r="H15" s="6">
        <f t="shared" si="9"/>
        <v>1.2705068662500809</v>
      </c>
      <c r="I15" s="6">
        <f t="shared" si="10"/>
        <v>4225</v>
      </c>
      <c r="J15" s="4"/>
      <c r="K15" s="4"/>
      <c r="L15" s="4"/>
    </row>
    <row r="16" spans="1:15" x14ac:dyDescent="0.3">
      <c r="A16" s="15" t="s">
        <v>14</v>
      </c>
      <c r="B16" s="16"/>
      <c r="C16" s="17">
        <f>SQRT(C15)</f>
        <v>0.40350105590873075</v>
      </c>
      <c r="D16" s="4"/>
      <c r="E16" s="4"/>
      <c r="F16" s="9"/>
      <c r="G16" s="7">
        <f t="shared" si="8"/>
        <v>435.92485549132948</v>
      </c>
      <c r="H16" s="6">
        <f t="shared" si="9"/>
        <v>672.09813224631637</v>
      </c>
      <c r="I16" s="6">
        <f t="shared" si="10"/>
        <v>900</v>
      </c>
      <c r="J16" s="4"/>
      <c r="K16" s="4"/>
      <c r="L16" s="4"/>
    </row>
    <row r="17" spans="1:12" x14ac:dyDescent="0.3">
      <c r="A17" s="4"/>
      <c r="B17" s="4"/>
      <c r="C17" s="4"/>
      <c r="D17" s="4"/>
      <c r="E17" s="2"/>
      <c r="F17" s="9" t="s">
        <v>8</v>
      </c>
      <c r="G17" s="9"/>
      <c r="H17" s="6">
        <f t="shared" ref="H17:I17" si="11">SUM(H11:H16)</f>
        <v>1318.7861271676315</v>
      </c>
      <c r="I17" s="6">
        <f t="shared" si="11"/>
        <v>8100</v>
      </c>
      <c r="J17" s="4"/>
      <c r="K17" s="4"/>
      <c r="L17" s="4"/>
    </row>
    <row r="18" spans="1:12" x14ac:dyDescent="0.3">
      <c r="A18" s="4" t="s">
        <v>24</v>
      </c>
      <c r="B18" s="4"/>
      <c r="C18" s="4"/>
      <c r="D18" s="4"/>
      <c r="E18" s="4"/>
      <c r="F18" s="4"/>
      <c r="G18" s="4"/>
      <c r="H18" s="4" t="s">
        <v>9</v>
      </c>
      <c r="I18" s="4" t="s">
        <v>10</v>
      </c>
      <c r="J18" s="4"/>
      <c r="K18" s="4"/>
      <c r="L18" s="4"/>
    </row>
    <row r="19" spans="1:12" x14ac:dyDescent="0.3">
      <c r="A19" s="4" t="s">
        <v>25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pans="1:12" x14ac:dyDescent="0.3">
      <c r="C21" t="s">
        <v>16</v>
      </c>
    </row>
    <row r="22" spans="1:12" x14ac:dyDescent="0.3">
      <c r="C22">
        <v>65002300024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A0A5-999E-4E55-9D2E-9CEA3A593664}">
  <dimension ref="A1:O18"/>
  <sheetViews>
    <sheetView tabSelected="1" workbookViewId="0">
      <selection activeCell="E13" sqref="E13"/>
    </sheetView>
  </sheetViews>
  <sheetFormatPr defaultRowHeight="14.4" x14ac:dyDescent="0.3"/>
  <cols>
    <col min="10" max="10" width="14.77734375" customWidth="1"/>
    <col min="12" max="12" width="22.109375" customWidth="1"/>
    <col min="14" max="14" width="15.44140625" customWidth="1"/>
  </cols>
  <sheetData>
    <row r="1" spans="1:15" x14ac:dyDescent="0.3">
      <c r="B1" s="18" t="s">
        <v>35</v>
      </c>
      <c r="C1" s="18" t="s">
        <v>36</v>
      </c>
      <c r="D1" s="18" t="s">
        <v>2</v>
      </c>
      <c r="E1" s="18" t="s">
        <v>3</v>
      </c>
      <c r="F1" s="18" t="s">
        <v>26</v>
      </c>
      <c r="G1" s="18"/>
      <c r="H1" s="18" t="s">
        <v>27</v>
      </c>
      <c r="I1" s="18" t="s">
        <v>28</v>
      </c>
      <c r="J1" s="18" t="s">
        <v>29</v>
      </c>
      <c r="K1" s="18" t="s">
        <v>4</v>
      </c>
      <c r="L1" s="18"/>
      <c r="M1" s="18" t="s">
        <v>5</v>
      </c>
      <c r="N1" s="18" t="s">
        <v>6</v>
      </c>
      <c r="O1" s="18" t="s">
        <v>7</v>
      </c>
    </row>
    <row r="2" spans="1:15" ht="15.6" x14ac:dyDescent="0.3">
      <c r="B2" s="19">
        <v>2.8</v>
      </c>
      <c r="C2" s="20">
        <v>5.4</v>
      </c>
      <c r="D2" s="18">
        <f>B2^2</f>
        <v>7.839999999999999</v>
      </c>
      <c r="E2" s="18">
        <f>B2*C2</f>
        <v>15.12</v>
      </c>
      <c r="F2" s="18" t="s">
        <v>30</v>
      </c>
      <c r="G2" s="18"/>
      <c r="H2" s="18">
        <f t="shared" ref="H2:H9" si="0">B2-$B$12</f>
        <v>-0.38750000000000018</v>
      </c>
      <c r="I2" s="18">
        <f t="shared" ref="I2:I9" si="1">C2-$B$11</f>
        <v>-1.2374999999999989</v>
      </c>
      <c r="J2" s="18">
        <f>H2*I2</f>
        <v>0.4795312499999998</v>
      </c>
      <c r="K2" s="18">
        <f>H2^2</f>
        <v>0.15015625000000013</v>
      </c>
      <c r="L2" s="18"/>
      <c r="M2" s="18">
        <f t="shared" ref="M2:M9" si="2">$J$15+$J$14*B2</f>
        <v>5.6681681681681662</v>
      </c>
      <c r="N2" s="18">
        <f t="shared" ref="N2:N9" si="3">(M2-$B$11)^2</f>
        <v>0.93960420020245727</v>
      </c>
      <c r="O2" s="18">
        <f>I2^2</f>
        <v>1.5314062499999974</v>
      </c>
    </row>
    <row r="3" spans="1:15" ht="15.6" x14ac:dyDescent="0.3">
      <c r="B3" s="21">
        <v>2.5</v>
      </c>
      <c r="C3" s="22">
        <v>5.0999999999999996</v>
      </c>
      <c r="D3" s="18">
        <f t="shared" ref="D3:D9" si="4">B3^2</f>
        <v>6.25</v>
      </c>
      <c r="E3" s="18">
        <f t="shared" ref="E3:E9" si="5">B3*C3</f>
        <v>12.75</v>
      </c>
      <c r="F3" s="18"/>
      <c r="G3" s="18"/>
      <c r="H3" s="18">
        <f t="shared" si="0"/>
        <v>-0.6875</v>
      </c>
      <c r="I3" s="18">
        <f t="shared" si="1"/>
        <v>-1.5374999999999996</v>
      </c>
      <c r="J3" s="18">
        <f t="shared" ref="J3:J9" si="6">H3*I3</f>
        <v>1.0570312499999996</v>
      </c>
      <c r="K3" s="18">
        <f t="shared" ref="K3:K9" si="7">H3^2</f>
        <v>0.47265625</v>
      </c>
      <c r="L3" s="18"/>
      <c r="M3" s="18">
        <f t="shared" si="2"/>
        <v>4.917717717717716</v>
      </c>
      <c r="N3" s="18">
        <f t="shared" si="3"/>
        <v>2.9576510984520592</v>
      </c>
      <c r="O3" s="18">
        <f t="shared" ref="O3:O9" si="8">I3^2</f>
        <v>2.363906249999999</v>
      </c>
    </row>
    <row r="4" spans="1:15" ht="15.6" x14ac:dyDescent="0.3">
      <c r="B4" s="21">
        <v>3.5</v>
      </c>
      <c r="C4" s="22">
        <v>7.2</v>
      </c>
      <c r="D4" s="18">
        <f t="shared" si="4"/>
        <v>12.25</v>
      </c>
      <c r="E4" s="18">
        <f t="shared" si="5"/>
        <v>25.2</v>
      </c>
      <c r="F4" s="18"/>
      <c r="G4" s="18"/>
      <c r="H4" s="18">
        <f t="shared" si="0"/>
        <v>0.3125</v>
      </c>
      <c r="I4" s="18">
        <f t="shared" si="1"/>
        <v>0.56250000000000089</v>
      </c>
      <c r="J4" s="18">
        <f t="shared" si="6"/>
        <v>0.17578125000000028</v>
      </c>
      <c r="K4" s="18">
        <f t="shared" si="7"/>
        <v>9.765625E-2</v>
      </c>
      <c r="L4" s="18"/>
      <c r="M4" s="18">
        <f t="shared" si="2"/>
        <v>7.4192192192192188</v>
      </c>
      <c r="N4" s="18">
        <f t="shared" si="3"/>
        <v>0.61108493769670613</v>
      </c>
      <c r="O4" s="18">
        <f t="shared" si="8"/>
        <v>0.316406250000001</v>
      </c>
    </row>
    <row r="5" spans="1:15" ht="15.6" x14ac:dyDescent="0.3">
      <c r="B5" s="21">
        <v>3.1</v>
      </c>
      <c r="C5" s="22">
        <v>6.2</v>
      </c>
      <c r="D5" s="18">
        <f t="shared" si="4"/>
        <v>9.6100000000000012</v>
      </c>
      <c r="E5" s="18">
        <f t="shared" si="5"/>
        <v>19.220000000000002</v>
      </c>
      <c r="F5" s="18"/>
      <c r="G5" s="18"/>
      <c r="H5" s="18">
        <f t="shared" si="0"/>
        <v>-8.7499999999999911E-2</v>
      </c>
      <c r="I5" s="18">
        <f t="shared" si="1"/>
        <v>-0.43749999999999911</v>
      </c>
      <c r="J5" s="18">
        <f t="shared" si="6"/>
        <v>3.8281249999999885E-2</v>
      </c>
      <c r="K5" s="18">
        <f t="shared" si="7"/>
        <v>7.6562499999999842E-3</v>
      </c>
      <c r="L5" s="18"/>
      <c r="M5" s="18">
        <f t="shared" si="2"/>
        <v>6.418618618618618</v>
      </c>
      <c r="N5" s="18">
        <f t="shared" si="3"/>
        <v>4.7909059115421669E-2</v>
      </c>
      <c r="O5" s="18">
        <f t="shared" si="8"/>
        <v>0.19140624999999922</v>
      </c>
    </row>
    <row r="6" spans="1:15" ht="15.6" x14ac:dyDescent="0.3">
      <c r="B6" s="21">
        <v>3</v>
      </c>
      <c r="C6" s="22">
        <v>6</v>
      </c>
      <c r="D6" s="18">
        <f t="shared" si="4"/>
        <v>9</v>
      </c>
      <c r="E6" s="18">
        <f t="shared" si="5"/>
        <v>18</v>
      </c>
      <c r="F6" s="18"/>
      <c r="G6" s="18"/>
      <c r="H6" s="18">
        <f t="shared" si="0"/>
        <v>-0.1875</v>
      </c>
      <c r="I6" s="18">
        <f t="shared" si="1"/>
        <v>-0.63749999999999929</v>
      </c>
      <c r="J6" s="18">
        <f t="shared" si="6"/>
        <v>0.11953124999999987</v>
      </c>
      <c r="K6" s="18">
        <f t="shared" si="7"/>
        <v>3.515625E-2</v>
      </c>
      <c r="L6" s="18"/>
      <c r="M6" s="18">
        <f t="shared" si="2"/>
        <v>6.1684684684684674</v>
      </c>
      <c r="N6" s="18">
        <f t="shared" si="3"/>
        <v>0.21999057757081439</v>
      </c>
      <c r="O6" s="18">
        <f t="shared" si="8"/>
        <v>0.40640624999999908</v>
      </c>
    </row>
    <row r="7" spans="1:15" ht="15.6" x14ac:dyDescent="0.3">
      <c r="B7" s="21">
        <v>3.8</v>
      </c>
      <c r="C7" s="22">
        <v>7.5</v>
      </c>
      <c r="D7" s="18">
        <f t="shared" si="4"/>
        <v>14.44</v>
      </c>
      <c r="E7" s="18">
        <f t="shared" si="5"/>
        <v>28.5</v>
      </c>
      <c r="F7" s="18"/>
      <c r="G7" s="18"/>
      <c r="H7" s="18">
        <f t="shared" si="0"/>
        <v>0.61249999999999982</v>
      </c>
      <c r="I7" s="18">
        <f t="shared" si="1"/>
        <v>0.86250000000000071</v>
      </c>
      <c r="J7" s="18">
        <f t="shared" si="6"/>
        <v>0.52828125000000026</v>
      </c>
      <c r="K7" s="18">
        <f t="shared" si="7"/>
        <v>0.3751562499999998</v>
      </c>
      <c r="L7" s="18"/>
      <c r="M7" s="18">
        <f t="shared" si="2"/>
        <v>8.169669669669668</v>
      </c>
      <c r="N7" s="18">
        <f t="shared" si="3"/>
        <v>2.3475438966556617</v>
      </c>
      <c r="O7" s="18">
        <f t="shared" si="8"/>
        <v>0.74390625000000121</v>
      </c>
    </row>
    <row r="8" spans="1:15" ht="15.6" x14ac:dyDescent="0.3">
      <c r="B8" s="21">
        <v>3.3</v>
      </c>
      <c r="C8" s="22">
        <v>6.8</v>
      </c>
      <c r="D8" s="18">
        <f t="shared" si="4"/>
        <v>10.889999999999999</v>
      </c>
      <c r="E8" s="18">
        <f t="shared" si="5"/>
        <v>22.439999999999998</v>
      </c>
      <c r="H8" s="18">
        <f t="shared" si="0"/>
        <v>0.11249999999999982</v>
      </c>
      <c r="I8" s="18">
        <f t="shared" si="1"/>
        <v>0.16250000000000053</v>
      </c>
      <c r="J8" s="18">
        <f t="shared" si="6"/>
        <v>1.828125000000003E-2</v>
      </c>
      <c r="K8" s="18">
        <f t="shared" si="7"/>
        <v>1.2656249999999959E-2</v>
      </c>
      <c r="M8" s="18">
        <f t="shared" si="2"/>
        <v>6.9189189189189175</v>
      </c>
      <c r="N8" s="18">
        <f t="shared" si="3"/>
        <v>7.9196607925492671E-2</v>
      </c>
      <c r="O8" s="18">
        <f t="shared" si="8"/>
        <v>2.6406250000000173E-2</v>
      </c>
    </row>
    <row r="9" spans="1:15" ht="15.6" x14ac:dyDescent="0.3">
      <c r="B9" s="21">
        <v>3.5</v>
      </c>
      <c r="C9" s="22">
        <v>8.9</v>
      </c>
      <c r="D9" s="18">
        <f t="shared" si="4"/>
        <v>12.25</v>
      </c>
      <c r="E9" s="18">
        <f t="shared" si="5"/>
        <v>31.150000000000002</v>
      </c>
      <c r="H9" s="18">
        <f t="shared" si="0"/>
        <v>0.3125</v>
      </c>
      <c r="I9" s="18">
        <f t="shared" si="1"/>
        <v>2.2625000000000011</v>
      </c>
      <c r="J9" s="18">
        <f t="shared" si="6"/>
        <v>0.70703125000000033</v>
      </c>
      <c r="K9" s="18">
        <f t="shared" si="7"/>
        <v>9.765625E-2</v>
      </c>
      <c r="M9" s="18">
        <f t="shared" si="2"/>
        <v>7.4192192192192188</v>
      </c>
      <c r="N9" s="18">
        <f t="shared" si="3"/>
        <v>0.61108493769670613</v>
      </c>
      <c r="O9" s="18">
        <f t="shared" si="8"/>
        <v>5.1189062500000047</v>
      </c>
    </row>
    <row r="10" spans="1:15" x14ac:dyDescent="0.3">
      <c r="A10" t="s">
        <v>8</v>
      </c>
      <c r="B10" s="23">
        <f>SUM(B2:B9)</f>
        <v>25.5</v>
      </c>
      <c r="C10" s="23">
        <f>SUM(C2:C9)</f>
        <v>53.099999999999994</v>
      </c>
      <c r="D10" s="23">
        <f t="shared" ref="D10:E10" si="9">SUM(D2:D9)</f>
        <v>82.53</v>
      </c>
      <c r="E10" s="23">
        <f t="shared" si="9"/>
        <v>172.38</v>
      </c>
      <c r="J10">
        <f>SUM(J2:J9)</f>
        <v>3.1237500000000002</v>
      </c>
      <c r="K10">
        <f>SUM(K2:K9)</f>
        <v>1.24875</v>
      </c>
      <c r="N10">
        <f>SUM(N2:N9)</f>
        <v>7.814065315315319</v>
      </c>
      <c r="O10">
        <f>SUM(O2:O9)</f>
        <v>10.69875</v>
      </c>
    </row>
    <row r="11" spans="1:15" x14ac:dyDescent="0.3">
      <c r="A11" t="s">
        <v>31</v>
      </c>
      <c r="B11" s="23">
        <f>AVERAGE(C2:C9)</f>
        <v>6.6374999999999993</v>
      </c>
      <c r="N11" t="s">
        <v>9</v>
      </c>
      <c r="O11" t="s">
        <v>10</v>
      </c>
    </row>
    <row r="12" spans="1:15" x14ac:dyDescent="0.3">
      <c r="A12" t="s">
        <v>32</v>
      </c>
      <c r="B12" s="23">
        <f>AVERAGE(B2:B9)</f>
        <v>3.1875</v>
      </c>
    </row>
    <row r="13" spans="1:15" x14ac:dyDescent="0.3">
      <c r="A13" t="s">
        <v>11</v>
      </c>
      <c r="B13">
        <f>COUNT(B2:B9)</f>
        <v>8</v>
      </c>
      <c r="M13" s="1" t="s">
        <v>12</v>
      </c>
      <c r="N13" s="1">
        <f>N10/O10</f>
        <v>0.73037180187548256</v>
      </c>
    </row>
    <row r="14" spans="1:15" x14ac:dyDescent="0.3">
      <c r="A14" s="24" t="s">
        <v>13</v>
      </c>
      <c r="B14" s="24">
        <f>(B13*E10-B10*C10)/(B13*D10-B10^2)</f>
        <v>2.5015015015015001</v>
      </c>
      <c r="D14" s="25">
        <f>(B9*E8-B8*C8)/(B9*D8-B8^2)</f>
        <v>2.060606060606061</v>
      </c>
      <c r="I14" t="s">
        <v>13</v>
      </c>
      <c r="J14">
        <f>J10/K10</f>
        <v>2.5015015015015019</v>
      </c>
      <c r="M14" s="1" t="s">
        <v>14</v>
      </c>
      <c r="N14" s="1">
        <f>SQRT(N13)</f>
        <v>0.85461792742457876</v>
      </c>
    </row>
    <row r="15" spans="1:15" x14ac:dyDescent="0.3">
      <c r="A15" s="24" t="s">
        <v>15</v>
      </c>
      <c r="B15" s="24">
        <f>C10/B13-B14*B10/B13</f>
        <v>-1.3360360360360319</v>
      </c>
      <c r="D15" s="25">
        <f>C8/B9-B10*B8/B9</f>
        <v>-22.099999999999998</v>
      </c>
      <c r="I15" t="s">
        <v>15</v>
      </c>
      <c r="J15">
        <f>B11-J14*B12</f>
        <v>-1.3360360360360382</v>
      </c>
    </row>
    <row r="16" spans="1:15" x14ac:dyDescent="0.3">
      <c r="A16" s="25" t="s">
        <v>33</v>
      </c>
      <c r="L16" s="26" t="s">
        <v>16</v>
      </c>
    </row>
    <row r="17" spans="1:12" x14ac:dyDescent="0.3">
      <c r="A17" t="s">
        <v>34</v>
      </c>
      <c r="L17" s="27">
        <v>65002300024</v>
      </c>
    </row>
    <row r="18" spans="1:12" x14ac:dyDescent="0.3">
      <c r="D1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mrayyan.naufal@gmail.com</dc:creator>
  <cp:lastModifiedBy>mrayyan.naufal@gmail.com</cp:lastModifiedBy>
  <dcterms:created xsi:type="dcterms:W3CDTF">2024-05-29T04:04:11Z</dcterms:created>
  <dcterms:modified xsi:type="dcterms:W3CDTF">2024-06-04T15:45:29Z</dcterms:modified>
</cp:coreProperties>
</file>