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<sst xmlns="http://schemas.openxmlformats.org/spreadsheetml/2006/main" count="29" uniqueCount="27">
  <si>
    <t>x</t>
  </si>
  <si>
    <t>y</t>
  </si>
  <si>
    <t>x^2</t>
  </si>
  <si>
    <t>xy</t>
  </si>
  <si>
    <t>cara lain</t>
  </si>
  <si>
    <t>(x-xbar)</t>
  </si>
  <si>
    <t>(y-ybar)</t>
  </si>
  <si>
    <t>(x-xbar)(y-ybar)</t>
  </si>
  <si>
    <t>(x-xbar)^2</t>
  </si>
  <si>
    <t>y_duga</t>
  </si>
  <si>
    <t>(y_duga - ybar)^2</t>
  </si>
  <si>
    <t>(y-ybar)^2</t>
  </si>
  <si>
    <t>*buku anderson</t>
  </si>
  <si>
    <t>sum</t>
  </si>
  <si>
    <t>y_bar</t>
  </si>
  <si>
    <t>SSR</t>
  </si>
  <si>
    <t>SST</t>
  </si>
  <si>
    <t>x_bar</t>
  </si>
  <si>
    <t>n</t>
  </si>
  <si>
    <t>rsquare</t>
  </si>
  <si>
    <t>b1</t>
  </si>
  <si>
    <t>=(B9*E8-B8*C8)/(B9*D8-B8^2)</t>
  </si>
  <si>
    <t>correlation</t>
  </si>
  <si>
    <t>b0</t>
  </si>
  <si>
    <t>=C8/B9-B10*B8/B9</t>
  </si>
  <si>
    <t>y_duga= -35 + 1,3x</t>
  </si>
  <si>
    <t>artinya penambahan satu satu satuan x akan meningkatkan 1,3 satuan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</si>
</sst>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quotePrefix="1"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15.43"/>
    <col customWidth="1" min="15" max="26" width="8.71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O1" s="1" t="s">
        <v>11</v>
      </c>
    </row>
    <row r="2" ht="14.25" customHeight="1">
      <c r="B2" s="1">
        <v>173.0</v>
      </c>
      <c r="C2" s="2">
        <v>67.0</v>
      </c>
      <c r="D2" s="1">
        <f t="shared" ref="D2:D11" si="1">B2^2</f>
        <v>29929</v>
      </c>
      <c r="E2" s="1">
        <f t="shared" ref="E2:E11" si="2">B2*C2</f>
        <v>11591</v>
      </c>
      <c r="F2" s="1" t="s">
        <v>12</v>
      </c>
      <c r="H2" s="1">
        <f t="shared" ref="H2:H11" si="3">B2-$B$14</f>
        <v>5.1</v>
      </c>
      <c r="I2" s="1">
        <f t="shared" ref="I2:I11" si="4">C2-$C$13</f>
        <v>3.1</v>
      </c>
      <c r="J2" s="1">
        <f t="shared" ref="J2:J11" si="5">H2*I2</f>
        <v>15.81</v>
      </c>
      <c r="K2" s="1">
        <f t="shared" ref="K2:K11" si="6">H2^2</f>
        <v>26.01</v>
      </c>
      <c r="M2" s="1">
        <f t="shared" ref="M2:M11" si="7">$J$17+$J$16*B2</f>
        <v>68.08024851</v>
      </c>
      <c r="N2" s="1">
        <f t="shared" ref="N2:N11" si="8">(M2-$C$13)^2</f>
        <v>17.47447762</v>
      </c>
      <c r="O2" s="1">
        <f t="shared" ref="O2:O11" si="9">I2^2</f>
        <v>9.61</v>
      </c>
    </row>
    <row r="3" ht="14.25" customHeight="1">
      <c r="B3" s="1">
        <v>175.0</v>
      </c>
      <c r="C3" s="2">
        <v>71.0</v>
      </c>
      <c r="D3" s="1">
        <f t="shared" si="1"/>
        <v>30625</v>
      </c>
      <c r="E3" s="1">
        <f t="shared" si="2"/>
        <v>12425</v>
      </c>
      <c r="H3" s="1">
        <f t="shared" si="3"/>
        <v>7.1</v>
      </c>
      <c r="I3" s="1">
        <f t="shared" si="4"/>
        <v>7.1</v>
      </c>
      <c r="J3" s="1">
        <f t="shared" si="5"/>
        <v>50.41</v>
      </c>
      <c r="K3" s="1">
        <f t="shared" si="6"/>
        <v>50.41</v>
      </c>
      <c r="M3" s="1">
        <f t="shared" si="7"/>
        <v>69.71956165</v>
      </c>
      <c r="N3" s="1">
        <f t="shared" si="8"/>
        <v>33.86729784</v>
      </c>
      <c r="O3" s="1">
        <f t="shared" si="9"/>
        <v>50.41</v>
      </c>
    </row>
    <row r="4" ht="14.25" customHeight="1">
      <c r="B4" s="1">
        <v>185.0</v>
      </c>
      <c r="C4" s="1">
        <v>77.0</v>
      </c>
      <c r="D4" s="1">
        <f t="shared" si="1"/>
        <v>34225</v>
      </c>
      <c r="E4" s="1">
        <f t="shared" si="2"/>
        <v>14245</v>
      </c>
      <c r="H4" s="1">
        <f t="shared" si="3"/>
        <v>17.1</v>
      </c>
      <c r="I4" s="1">
        <f t="shared" si="4"/>
        <v>13.1</v>
      </c>
      <c r="J4" s="1">
        <f t="shared" si="5"/>
        <v>224.01</v>
      </c>
      <c r="K4" s="1">
        <f t="shared" si="6"/>
        <v>292.41</v>
      </c>
      <c r="M4" s="1">
        <f t="shared" si="7"/>
        <v>77.91612736</v>
      </c>
      <c r="N4" s="1">
        <f t="shared" si="8"/>
        <v>196.4518262</v>
      </c>
      <c r="O4" s="1">
        <f t="shared" si="9"/>
        <v>171.61</v>
      </c>
    </row>
    <row r="5" ht="14.25" customHeight="1">
      <c r="B5" s="1">
        <v>152.0</v>
      </c>
      <c r="C5" s="1">
        <v>51.0</v>
      </c>
      <c r="D5" s="1">
        <f t="shared" si="1"/>
        <v>23104</v>
      </c>
      <c r="E5" s="1">
        <f t="shared" si="2"/>
        <v>7752</v>
      </c>
      <c r="H5" s="1">
        <f t="shared" si="3"/>
        <v>-15.9</v>
      </c>
      <c r="I5" s="1">
        <f t="shared" si="4"/>
        <v>-12.9</v>
      </c>
      <c r="J5" s="1">
        <f t="shared" si="5"/>
        <v>205.11</v>
      </c>
      <c r="K5" s="1">
        <f t="shared" si="6"/>
        <v>252.81</v>
      </c>
      <c r="M5" s="1">
        <f t="shared" si="7"/>
        <v>50.86746052</v>
      </c>
      <c r="N5" s="1">
        <f t="shared" si="8"/>
        <v>169.8470852</v>
      </c>
      <c r="O5" s="1">
        <f t="shared" si="9"/>
        <v>166.41</v>
      </c>
    </row>
    <row r="6" ht="14.25" customHeight="1">
      <c r="B6" s="1">
        <v>171.0</v>
      </c>
      <c r="C6" s="2">
        <v>68.0</v>
      </c>
      <c r="D6" s="1">
        <f t="shared" si="1"/>
        <v>29241</v>
      </c>
      <c r="E6" s="1">
        <f t="shared" si="2"/>
        <v>11628</v>
      </c>
      <c r="H6" s="1">
        <f t="shared" si="3"/>
        <v>3.1</v>
      </c>
      <c r="I6" s="1">
        <f t="shared" si="4"/>
        <v>4.1</v>
      </c>
      <c r="J6" s="1">
        <f t="shared" si="5"/>
        <v>12.71</v>
      </c>
      <c r="K6" s="1">
        <f t="shared" si="6"/>
        <v>9.61</v>
      </c>
      <c r="M6" s="1">
        <f t="shared" si="7"/>
        <v>66.44093537</v>
      </c>
      <c r="N6" s="1">
        <f t="shared" si="8"/>
        <v>6.456352553</v>
      </c>
      <c r="O6" s="1">
        <f t="shared" si="9"/>
        <v>16.81</v>
      </c>
    </row>
    <row r="7" ht="14.25" customHeight="1">
      <c r="B7" s="1">
        <v>155.0</v>
      </c>
      <c r="C7" s="2">
        <v>55.0</v>
      </c>
      <c r="D7" s="1">
        <f t="shared" si="1"/>
        <v>24025</v>
      </c>
      <c r="E7" s="1">
        <f t="shared" si="2"/>
        <v>8525</v>
      </c>
      <c r="H7" s="1">
        <f t="shared" si="3"/>
        <v>-12.9</v>
      </c>
      <c r="I7" s="1">
        <f t="shared" si="4"/>
        <v>-8.9</v>
      </c>
      <c r="J7" s="1">
        <f t="shared" si="5"/>
        <v>114.81</v>
      </c>
      <c r="K7" s="1">
        <f t="shared" si="6"/>
        <v>166.41</v>
      </c>
      <c r="M7" s="1">
        <f t="shared" si="7"/>
        <v>53.32643024</v>
      </c>
      <c r="N7" s="1">
        <f t="shared" si="8"/>
        <v>111.8003776</v>
      </c>
      <c r="O7" s="1">
        <f t="shared" si="9"/>
        <v>79.21</v>
      </c>
    </row>
    <row r="8" ht="14.25" customHeight="1">
      <c r="B8" s="1">
        <v>157.0</v>
      </c>
      <c r="C8" s="2">
        <v>53.0</v>
      </c>
      <c r="D8" s="1">
        <f t="shared" si="1"/>
        <v>24649</v>
      </c>
      <c r="E8" s="1">
        <f t="shared" si="2"/>
        <v>8321</v>
      </c>
      <c r="H8" s="1">
        <f t="shared" si="3"/>
        <v>-10.9</v>
      </c>
      <c r="I8" s="1">
        <f t="shared" si="4"/>
        <v>-10.9</v>
      </c>
      <c r="J8" s="1">
        <f t="shared" si="5"/>
        <v>118.81</v>
      </c>
      <c r="K8" s="1">
        <f t="shared" si="6"/>
        <v>118.81</v>
      </c>
      <c r="M8" s="1">
        <f t="shared" si="7"/>
        <v>54.96574338</v>
      </c>
      <c r="N8" s="1">
        <f t="shared" si="8"/>
        <v>79.8209414</v>
      </c>
      <c r="O8" s="1">
        <f t="shared" si="9"/>
        <v>118.81</v>
      </c>
    </row>
    <row r="9" ht="14.25" customHeight="1">
      <c r="B9" s="1">
        <v>172.0</v>
      </c>
      <c r="C9" s="2">
        <v>64.0</v>
      </c>
      <c r="D9" s="1">
        <f t="shared" si="1"/>
        <v>29584</v>
      </c>
      <c r="E9" s="1">
        <f t="shared" si="2"/>
        <v>11008</v>
      </c>
      <c r="H9" s="1">
        <f t="shared" si="3"/>
        <v>4.1</v>
      </c>
      <c r="I9" s="1">
        <f t="shared" si="4"/>
        <v>0.1</v>
      </c>
      <c r="J9" s="1">
        <f t="shared" si="5"/>
        <v>0.41</v>
      </c>
      <c r="K9" s="1">
        <f t="shared" si="6"/>
        <v>16.81</v>
      </c>
      <c r="M9" s="1">
        <f t="shared" si="7"/>
        <v>67.26059194</v>
      </c>
      <c r="N9" s="1">
        <f t="shared" si="8"/>
        <v>11.29357819</v>
      </c>
      <c r="O9" s="1">
        <f t="shared" si="9"/>
        <v>0.01</v>
      </c>
    </row>
    <row r="10" ht="14.25" customHeight="1">
      <c r="B10" s="1">
        <v>159.0</v>
      </c>
      <c r="C10" s="2">
        <v>57.0</v>
      </c>
      <c r="D10" s="1">
        <f t="shared" si="1"/>
        <v>25281</v>
      </c>
      <c r="E10" s="1">
        <f t="shared" si="2"/>
        <v>9063</v>
      </c>
      <c r="H10" s="1">
        <f t="shared" si="3"/>
        <v>-8.9</v>
      </c>
      <c r="I10" s="1">
        <f t="shared" si="4"/>
        <v>-6.9</v>
      </c>
      <c r="J10" s="1">
        <f t="shared" si="5"/>
        <v>61.41</v>
      </c>
      <c r="K10" s="1">
        <f t="shared" si="6"/>
        <v>79.21</v>
      </c>
      <c r="M10" s="1">
        <f t="shared" si="7"/>
        <v>56.60505652</v>
      </c>
      <c r="N10" s="1">
        <f t="shared" si="8"/>
        <v>53.21620039</v>
      </c>
      <c r="O10" s="1">
        <f t="shared" si="9"/>
        <v>47.61</v>
      </c>
    </row>
    <row r="11" ht="14.25" customHeight="1">
      <c r="B11" s="1">
        <v>180.0</v>
      </c>
      <c r="C11" s="2">
        <v>76.0</v>
      </c>
      <c r="D11" s="1">
        <f t="shared" si="1"/>
        <v>32400</v>
      </c>
      <c r="E11" s="1">
        <f t="shared" si="2"/>
        <v>13680</v>
      </c>
      <c r="H11" s="1">
        <f t="shared" si="3"/>
        <v>12.1</v>
      </c>
      <c r="I11" s="1">
        <f t="shared" si="4"/>
        <v>12.1</v>
      </c>
      <c r="J11" s="1">
        <f t="shared" si="5"/>
        <v>146.41</v>
      </c>
      <c r="K11" s="1">
        <f t="shared" si="6"/>
        <v>146.41</v>
      </c>
      <c r="M11" s="1">
        <f t="shared" si="7"/>
        <v>73.81784451</v>
      </c>
      <c r="N11" s="1">
        <f t="shared" si="8"/>
        <v>98.36363968</v>
      </c>
      <c r="O11" s="1">
        <f t="shared" si="9"/>
        <v>146.41</v>
      </c>
    </row>
    <row r="12" ht="14.25" customHeight="1">
      <c r="A12" s="1" t="s">
        <v>13</v>
      </c>
      <c r="B12" s="3">
        <f t="shared" ref="B12:E12" si="10">SUM(B2:B11)</f>
        <v>1679</v>
      </c>
      <c r="C12" s="3">
        <f t="shared" si="10"/>
        <v>639</v>
      </c>
      <c r="D12" s="3">
        <f t="shared" si="10"/>
        <v>283063</v>
      </c>
      <c r="E12" s="3">
        <f t="shared" si="10"/>
        <v>108238</v>
      </c>
      <c r="J12" s="1">
        <f t="shared" ref="J12:K12" si="11">SUM(J2:J11)</f>
        <v>949.9</v>
      </c>
      <c r="K12" s="1">
        <f t="shared" si="11"/>
        <v>1158.9</v>
      </c>
      <c r="N12" s="1">
        <f t="shared" ref="N12:O12" si="12">SUM(N2:N11)</f>
        <v>778.5917767</v>
      </c>
      <c r="O12" s="1">
        <f t="shared" si="12"/>
        <v>806.9</v>
      </c>
    </row>
    <row r="13" ht="14.25" customHeight="1">
      <c r="A13" s="1" t="s">
        <v>14</v>
      </c>
      <c r="B13" s="3"/>
      <c r="C13" s="3">
        <f>AVERAGE(C2:C11)</f>
        <v>63.9</v>
      </c>
      <c r="D13" s="3"/>
      <c r="E13" s="3"/>
      <c r="N13" s="1" t="s">
        <v>15</v>
      </c>
      <c r="O13" s="1" t="s">
        <v>16</v>
      </c>
    </row>
    <row r="14" ht="14.25" customHeight="1">
      <c r="A14" s="1" t="s">
        <v>17</v>
      </c>
      <c r="B14" s="1">
        <f>AVERAGE(B2:B11)</f>
        <v>167.9</v>
      </c>
    </row>
    <row r="15" ht="14.25" customHeight="1">
      <c r="A15" s="1" t="s">
        <v>18</v>
      </c>
      <c r="B15" s="1">
        <v>10.0</v>
      </c>
      <c r="M15" s="3" t="s">
        <v>19</v>
      </c>
      <c r="N15" s="3">
        <f>N12/O12</f>
        <v>0.9649173091</v>
      </c>
    </row>
    <row r="16" ht="14.25" customHeight="1">
      <c r="A16" s="4" t="s">
        <v>20</v>
      </c>
      <c r="B16" s="4">
        <f>(B15*E12-B12*C12)/(B15*D12-B12^2)</f>
        <v>0.8196565709</v>
      </c>
      <c r="D16" s="5" t="s">
        <v>21</v>
      </c>
      <c r="I16" s="1" t="s">
        <v>20</v>
      </c>
      <c r="J16" s="1">
        <f>J12/K12</f>
        <v>0.8196565709</v>
      </c>
      <c r="M16" s="3" t="s">
        <v>22</v>
      </c>
      <c r="N16" s="3">
        <f>SQRT(N15)</f>
        <v>0.9823020457</v>
      </c>
    </row>
    <row r="17" ht="14.25" customHeight="1">
      <c r="A17" s="4" t="s">
        <v>23</v>
      </c>
      <c r="B17" s="4">
        <f>C12/B15-B16*B12/B15</f>
        <v>-73.72033825</v>
      </c>
      <c r="D17" s="5" t="s">
        <v>24</v>
      </c>
      <c r="I17" s="1" t="s">
        <v>23</v>
      </c>
      <c r="J17" s="1">
        <f>C13-J16*B14</f>
        <v>-73.72033825</v>
      </c>
    </row>
    <row r="18" ht="14.25" customHeight="1">
      <c r="A18" s="5" t="s">
        <v>25</v>
      </c>
    </row>
    <row r="19" ht="14.25" customHeight="1">
      <c r="A19" s="1" t="s">
        <v>26</v>
      </c>
    </row>
    <row r="20" ht="14.25" customHeight="1">
      <c r="D20" s="6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