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1" documentId="11_E60897F41BE170836B02CE998F75CCDC64E183C8" xr6:coauthVersionLast="47" xr6:coauthVersionMax="47" xr10:uidLastSave="{1ACA7465-0061-4121-9912-E54768B2BD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J54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5" i="1"/>
</calcChain>
</file>

<file path=xl/sharedStrings.xml><?xml version="1.0" encoding="utf-8"?>
<sst xmlns="http://schemas.openxmlformats.org/spreadsheetml/2006/main" count="248" uniqueCount="80">
  <si>
    <t>S. No.</t>
  </si>
  <si>
    <t xml:space="preserve">Date </t>
  </si>
  <si>
    <t>Vehicle Type</t>
  </si>
  <si>
    <t>Vehicle #</t>
  </si>
  <si>
    <t xml:space="preserve">Bilty # </t>
  </si>
  <si>
    <t>Token #</t>
  </si>
  <si>
    <t>Delivery #</t>
  </si>
  <si>
    <t>Loaded From</t>
  </si>
  <si>
    <t>Destination</t>
  </si>
  <si>
    <t xml:space="preserve"> CHARGES</t>
  </si>
  <si>
    <t>Weight</t>
  </si>
  <si>
    <t>Dispatch Date</t>
  </si>
  <si>
    <t>40-FT</t>
  </si>
  <si>
    <t>JV-0816</t>
  </si>
  <si>
    <t>LMT</t>
  </si>
  <si>
    <t>Shershah</t>
  </si>
  <si>
    <t>04-09-2023</t>
  </si>
  <si>
    <t>20-FT</t>
  </si>
  <si>
    <t>LES-3220</t>
  </si>
  <si>
    <t>Sanghi</t>
  </si>
  <si>
    <t>LES-3077</t>
  </si>
  <si>
    <t>Hyderabad</t>
  </si>
  <si>
    <t>JV-0822</t>
  </si>
  <si>
    <t>TMF-661</t>
  </si>
  <si>
    <t>Sahiwal</t>
  </si>
  <si>
    <t>05-09-2023</t>
  </si>
  <si>
    <t>LES-3218</t>
  </si>
  <si>
    <t>Quetta</t>
  </si>
  <si>
    <t>JV-0824</t>
  </si>
  <si>
    <t>TMJ-862</t>
  </si>
  <si>
    <t>06-09-2023</t>
  </si>
  <si>
    <t>TMJ-859</t>
  </si>
  <si>
    <t>AL GHAZI TRACTOR</t>
  </si>
  <si>
    <t>JV-0720</t>
  </si>
  <si>
    <t>07-09-2023</t>
  </si>
  <si>
    <t>LES-3075</t>
  </si>
  <si>
    <t>TMJ-864</t>
  </si>
  <si>
    <t>TMF-660</t>
  </si>
  <si>
    <t>Vehari</t>
  </si>
  <si>
    <t>JV-0580</t>
  </si>
  <si>
    <t>TLY-432</t>
  </si>
  <si>
    <t>51644, 45</t>
  </si>
  <si>
    <t>460616, 507</t>
  </si>
  <si>
    <t>8806836326, 4931</t>
  </si>
  <si>
    <t>Shershah + Taunsa</t>
  </si>
  <si>
    <t>JV-0812</t>
  </si>
  <si>
    <t>Daulatpur</t>
  </si>
  <si>
    <t>JV-0642</t>
  </si>
  <si>
    <t>TMJ-863</t>
  </si>
  <si>
    <t>TMK-589</t>
  </si>
  <si>
    <t>LMPA</t>
  </si>
  <si>
    <t>Mehmoodkot</t>
  </si>
  <si>
    <t>JV-0808</t>
  </si>
  <si>
    <t>31157, 58</t>
  </si>
  <si>
    <t>462818, 20</t>
  </si>
  <si>
    <t>8806877207, 80366</t>
  </si>
  <si>
    <t>Sanghi + Shershah</t>
  </si>
  <si>
    <t>JV-0643</t>
  </si>
  <si>
    <t>Shikarpur</t>
  </si>
  <si>
    <t>8806894159, 5799</t>
  </si>
  <si>
    <t>JV-0817</t>
  </si>
  <si>
    <t xml:space="preserve">Indus Sugar MillS </t>
  </si>
  <si>
    <t>465154, 139</t>
  </si>
  <si>
    <t>8806900790, 772</t>
  </si>
  <si>
    <t>8806903245, 425</t>
  </si>
  <si>
    <t>TMJ-861</t>
  </si>
  <si>
    <t>31174, 75</t>
  </si>
  <si>
    <t>465491, 93</t>
  </si>
  <si>
    <t>8806902741, 42</t>
  </si>
  <si>
    <t>Daulatpur + Sanghi</t>
  </si>
  <si>
    <t>31176, 77</t>
  </si>
  <si>
    <t>465608, 611</t>
  </si>
  <si>
    <t>8806903865, 4122</t>
  </si>
  <si>
    <t>Sherahah + Sahiwal</t>
  </si>
  <si>
    <t>TLX-681</t>
  </si>
  <si>
    <t>JV-0716</t>
  </si>
  <si>
    <t>8806908664, 0753</t>
  </si>
  <si>
    <t>31183, 84</t>
  </si>
  <si>
    <t>8806913917, 4141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</si>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</sst>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dd\-mm\-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/>
    <xf numFmtId="166" fontId="3" fillId="0" borderId="0" xfId="0" quotePrefix="1" applyNumberFormat="1" applyFont="1" applyAlignment="1">
      <alignment horizontal="center"/>
    </xf>
    <xf numFmtId="165" fontId="3" fillId="0" borderId="0" xfId="1" quotePrefix="1" applyNumberFormat="1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2">
    <cellStyle name="Comma 2" xfId="1" xr:uid="{91E642A4-108C-4383-9D43-F20AC266E779}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dd\-mm\-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dd\-mm\-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rgb="FF9BC2E6"/>
        </top>
        <bottom style="thin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4CC6A-7AB3-465B-ADE2-BB7BE99EA046}" name="Table3262" displayName="Table3262" ref="A1:L54" totalsRowCount="1" headerRowDxfId="16" tableBorderDxfId="15">
  <autoFilter ref="A1:L53" xr:uid="{C444CC6A-7AB3-465B-ADE2-BB7BE99EA046}"/>
  <sortState xmlns:xlrd2="http://schemas.microsoft.com/office/spreadsheetml/2017/richdata2" ref="A2:L5">
    <sortCondition ref="E2:E70"/>
  </sortState>
  <tableColumns count="12">
    <tableColumn id="1" xr3:uid="{EB1E7CCC-B7DA-478F-B668-D49E117BDCFB}" name="S. No." totalsRowLabel="Total" dataDxfId="14"/>
    <tableColumn id="2" xr3:uid="{2761BD45-D016-40CE-BB92-154E0E449B9D}" name="Date " dataDxfId="12" totalsRowDxfId="13"/>
    <tableColumn id="3" xr3:uid="{74FB5205-9348-45C1-AB18-30288A346B36}" name="Vehicle Type" dataDxfId="10" totalsRowDxfId="11"/>
    <tableColumn id="4" xr3:uid="{38782C44-7CDE-47EA-845B-C9E1383F9378}" name="Vehicle #" dataDxfId="9"/>
    <tableColumn id="5" xr3:uid="{94B94EC3-5412-4574-A2B6-B71B86276075}" name="Bilty # " dataDxfId="8"/>
    <tableColumn id="6" xr3:uid="{AB76A9D4-46C5-44D2-B92D-4F311E7FD625}" name="Token #" dataDxfId="7"/>
    <tableColumn id="7" xr3:uid="{1144F2EF-95DD-4FA9-97EB-BA413481A858}" name="Delivery #" dataDxfId="6"/>
    <tableColumn id="8" xr3:uid="{817AE72B-B195-400C-A462-AC7DD728C660}" name="Loaded From" dataDxfId="5"/>
    <tableColumn id="9" xr3:uid="{922F3BE6-7881-4D45-BF29-B713867FC2CD}" name="Destination" dataDxfId="4"/>
    <tableColumn id="10" xr3:uid="{5FEB58C1-8619-47B7-BC13-B8E5EE5EA0AD}" name=" CHARGES" totalsRowFunction="sum" dataDxfId="2" totalsRowDxfId="3"/>
    <tableColumn id="13" xr3:uid="{9AB9281E-8315-4314-BCD3-BE55522EE27A}" name="Weight" dataDxfId="1"/>
    <tableColumn id="11" xr3:uid="{9BFC398A-48B0-45BC-BC6E-677B10C58976}" name="Dispatch Date" totalsRowFunction="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/>
  </sheetViews>
  <sheetFormatPr defaultRowHeight="15"/>
  <sheetData>
    <row r="1" spans="1:12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>
      <c r="A2" s="3">
        <v>1</v>
      </c>
      <c r="B2" s="4">
        <v>45173</v>
      </c>
      <c r="C2" s="4" t="s">
        <v>12</v>
      </c>
      <c r="D2" s="3" t="s">
        <v>13</v>
      </c>
      <c r="E2" s="3">
        <v>51630</v>
      </c>
      <c r="F2" s="3">
        <v>459681</v>
      </c>
      <c r="G2" s="3">
        <v>8806815349</v>
      </c>
      <c r="H2" s="3" t="s">
        <v>14</v>
      </c>
      <c r="I2" s="3" t="s">
        <v>15</v>
      </c>
      <c r="J2" s="5">
        <v>3500</v>
      </c>
      <c r="K2" s="6">
        <v>26608</v>
      </c>
      <c r="L2" s="7"/>
    </row>
    <row r="3" spans="1:12">
      <c r="A3" s="3">
        <v>2</v>
      </c>
      <c r="B3" s="8" t="s">
        <v>16</v>
      </c>
      <c r="C3" s="4" t="s">
        <v>17</v>
      </c>
      <c r="D3" s="3" t="s">
        <v>18</v>
      </c>
      <c r="E3" s="3">
        <v>51631</v>
      </c>
      <c r="F3" s="3">
        <v>459685</v>
      </c>
      <c r="G3" s="3">
        <v>8806815507</v>
      </c>
      <c r="H3" s="3" t="s">
        <v>14</v>
      </c>
      <c r="I3" s="3" t="s">
        <v>19</v>
      </c>
      <c r="J3" s="5">
        <v>2500</v>
      </c>
      <c r="K3" s="6">
        <v>10500</v>
      </c>
      <c r="L3" s="7"/>
    </row>
    <row r="4" spans="1:12">
      <c r="A4" s="3">
        <v>3</v>
      </c>
      <c r="B4" s="8" t="s">
        <v>16</v>
      </c>
      <c r="C4" s="4" t="s">
        <v>17</v>
      </c>
      <c r="D4" s="4" t="s">
        <v>20</v>
      </c>
      <c r="E4" s="3">
        <v>51632</v>
      </c>
      <c r="F4" s="3">
        <v>459679</v>
      </c>
      <c r="G4" s="3">
        <v>8806815307</v>
      </c>
      <c r="H4" s="3" t="s">
        <v>14</v>
      </c>
      <c r="I4" s="3" t="s">
        <v>21</v>
      </c>
      <c r="J4" s="5">
        <v>2500</v>
      </c>
      <c r="K4" s="6">
        <v>10176</v>
      </c>
      <c r="L4" s="7"/>
    </row>
    <row r="5" spans="1:12">
      <c r="A5" s="3">
        <v>4</v>
      </c>
      <c r="B5" s="8" t="s">
        <v>16</v>
      </c>
      <c r="C5" s="4" t="s">
        <v>12</v>
      </c>
      <c r="D5" s="4" t="s">
        <v>22</v>
      </c>
      <c r="E5" s="3">
        <v>51633</v>
      </c>
      <c r="F5" s="3">
        <v>459696</v>
      </c>
      <c r="G5" s="3">
        <v>8806816232</v>
      </c>
      <c r="H5" s="3" t="s">
        <v>14</v>
      </c>
      <c r="I5" s="3" t="s">
        <v>15</v>
      </c>
      <c r="J5" s="5">
        <v>3500</v>
      </c>
      <c r="K5" s="6">
        <f>3456+6608+2400+600+600+10080+1600</f>
        <v>25344</v>
      </c>
      <c r="L5" s="7"/>
    </row>
    <row r="6" spans="1:12">
      <c r="A6" s="3">
        <v>5</v>
      </c>
      <c r="B6" s="8" t="s">
        <v>16</v>
      </c>
      <c r="C6" s="4" t="s">
        <v>12</v>
      </c>
      <c r="D6" s="3" t="s">
        <v>23</v>
      </c>
      <c r="E6" s="3">
        <v>51634</v>
      </c>
      <c r="F6" s="3">
        <v>459673</v>
      </c>
      <c r="G6" s="3">
        <v>8806814812</v>
      </c>
      <c r="H6" s="3" t="s">
        <v>14</v>
      </c>
      <c r="I6" s="3" t="s">
        <v>24</v>
      </c>
      <c r="J6" s="5">
        <v>3500</v>
      </c>
      <c r="K6" s="6">
        <v>26340</v>
      </c>
      <c r="L6" s="7"/>
    </row>
    <row r="7" spans="1:12">
      <c r="A7" s="3">
        <v>6</v>
      </c>
      <c r="B7" s="8" t="s">
        <v>25</v>
      </c>
      <c r="C7" s="4" t="s">
        <v>17</v>
      </c>
      <c r="D7" s="3" t="s">
        <v>26</v>
      </c>
      <c r="E7" s="3">
        <v>51635</v>
      </c>
      <c r="F7" s="3">
        <v>459765</v>
      </c>
      <c r="G7" s="3">
        <v>8806817396</v>
      </c>
      <c r="H7" s="3" t="s">
        <v>14</v>
      </c>
      <c r="I7" s="3" t="s">
        <v>27</v>
      </c>
      <c r="J7" s="5">
        <v>2500</v>
      </c>
      <c r="K7" s="6">
        <v>10932</v>
      </c>
      <c r="L7" s="7"/>
    </row>
    <row r="8" spans="1:12">
      <c r="A8" s="3">
        <v>7</v>
      </c>
      <c r="B8" s="8" t="s">
        <v>25</v>
      </c>
      <c r="C8" s="4" t="s">
        <v>12</v>
      </c>
      <c r="D8" s="3" t="s">
        <v>28</v>
      </c>
      <c r="E8" s="3">
        <v>51636</v>
      </c>
      <c r="F8" s="3">
        <v>459799</v>
      </c>
      <c r="G8" s="3">
        <v>8806819277</v>
      </c>
      <c r="H8" s="3" t="s">
        <v>14</v>
      </c>
      <c r="I8" s="3" t="s">
        <v>21</v>
      </c>
      <c r="J8" s="5">
        <v>3500</v>
      </c>
      <c r="K8" s="6">
        <v>25370</v>
      </c>
      <c r="L8" s="9"/>
    </row>
    <row r="9" spans="1:12">
      <c r="A9" s="3">
        <v>8</v>
      </c>
      <c r="B9" s="8" t="s">
        <v>25</v>
      </c>
      <c r="C9" s="4" t="s">
        <v>12</v>
      </c>
      <c r="D9" s="3" t="s">
        <v>29</v>
      </c>
      <c r="E9" s="3">
        <v>51637</v>
      </c>
      <c r="F9" s="3">
        <v>459841</v>
      </c>
      <c r="G9" s="3">
        <v>8806820213</v>
      </c>
      <c r="H9" s="3" t="s">
        <v>14</v>
      </c>
      <c r="I9" s="3" t="s">
        <v>24</v>
      </c>
      <c r="J9" s="5">
        <v>3500</v>
      </c>
      <c r="K9" s="6">
        <v>25960</v>
      </c>
      <c r="L9" s="9"/>
    </row>
    <row r="10" spans="1:12">
      <c r="A10" s="3">
        <v>9</v>
      </c>
      <c r="B10" s="8" t="s">
        <v>30</v>
      </c>
      <c r="C10" s="4" t="s">
        <v>12</v>
      </c>
      <c r="D10" s="3" t="s">
        <v>31</v>
      </c>
      <c r="E10" s="3">
        <v>51638</v>
      </c>
      <c r="F10" s="3">
        <v>459854</v>
      </c>
      <c r="G10" s="3">
        <v>8806821391</v>
      </c>
      <c r="H10" s="3" t="s">
        <v>14</v>
      </c>
      <c r="I10" s="3" t="s">
        <v>32</v>
      </c>
      <c r="J10" s="5">
        <v>3500</v>
      </c>
      <c r="K10" s="3">
        <v>24150</v>
      </c>
      <c r="L10" s="7"/>
    </row>
    <row r="11" spans="1:12">
      <c r="A11" s="3">
        <v>10</v>
      </c>
      <c r="B11" s="8" t="s">
        <v>30</v>
      </c>
      <c r="C11" s="4" t="s">
        <v>12</v>
      </c>
      <c r="D11" s="3" t="s">
        <v>33</v>
      </c>
      <c r="E11" s="3">
        <v>51639</v>
      </c>
      <c r="F11" s="3">
        <v>459853</v>
      </c>
      <c r="G11" s="3">
        <v>8806821377</v>
      </c>
      <c r="H11" s="3" t="s">
        <v>14</v>
      </c>
      <c r="I11" s="3" t="s">
        <v>32</v>
      </c>
      <c r="J11" s="5">
        <v>3500</v>
      </c>
      <c r="K11" s="3">
        <v>24150</v>
      </c>
      <c r="L11" s="7"/>
    </row>
    <row r="12" spans="1:12">
      <c r="A12" s="3">
        <v>11</v>
      </c>
      <c r="B12" s="8" t="s">
        <v>34</v>
      </c>
      <c r="C12" s="4" t="s">
        <v>17</v>
      </c>
      <c r="D12" s="3" t="s">
        <v>35</v>
      </c>
      <c r="E12" s="3">
        <v>51640</v>
      </c>
      <c r="F12" s="3">
        <v>460025</v>
      </c>
      <c r="G12" s="3">
        <v>8806825636</v>
      </c>
      <c r="H12" s="3" t="s">
        <v>14</v>
      </c>
      <c r="I12" s="3" t="s">
        <v>27</v>
      </c>
      <c r="J12" s="5">
        <v>2500</v>
      </c>
      <c r="K12" s="6">
        <v>10771</v>
      </c>
      <c r="L12" s="7"/>
    </row>
    <row r="13" spans="1:12">
      <c r="A13" s="3">
        <v>12</v>
      </c>
      <c r="B13" s="8" t="s">
        <v>34</v>
      </c>
      <c r="C13" s="4" t="s">
        <v>12</v>
      </c>
      <c r="D13" s="3" t="s">
        <v>36</v>
      </c>
      <c r="E13" s="3">
        <v>51641</v>
      </c>
      <c r="F13" s="3">
        <v>460081</v>
      </c>
      <c r="G13" s="3">
        <v>8806827587</v>
      </c>
      <c r="H13" s="3" t="s">
        <v>14</v>
      </c>
      <c r="I13" s="3" t="s">
        <v>15</v>
      </c>
      <c r="J13" s="5">
        <v>3500</v>
      </c>
      <c r="K13" s="3">
        <v>23250</v>
      </c>
      <c r="L13" s="9"/>
    </row>
    <row r="14" spans="1:12">
      <c r="A14" s="3">
        <v>13</v>
      </c>
      <c r="B14" s="8" t="s">
        <v>34</v>
      </c>
      <c r="C14" s="4" t="s">
        <v>12</v>
      </c>
      <c r="D14" s="3" t="s">
        <v>37</v>
      </c>
      <c r="E14" s="3">
        <v>51642</v>
      </c>
      <c r="F14" s="3">
        <v>460089</v>
      </c>
      <c r="G14" s="3">
        <v>8806825498</v>
      </c>
      <c r="H14" s="3" t="s">
        <v>14</v>
      </c>
      <c r="I14" s="3" t="s">
        <v>38</v>
      </c>
      <c r="J14" s="5">
        <v>3500</v>
      </c>
      <c r="K14" s="6">
        <v>22932</v>
      </c>
      <c r="L14" s="9"/>
    </row>
    <row r="15" spans="1:12">
      <c r="A15" s="3">
        <v>14</v>
      </c>
      <c r="B15" s="4">
        <v>45177</v>
      </c>
      <c r="C15" s="4" t="s">
        <v>12</v>
      </c>
      <c r="D15" s="3" t="s">
        <v>39</v>
      </c>
      <c r="E15" s="3">
        <v>51643</v>
      </c>
      <c r="F15" s="3">
        <v>460211</v>
      </c>
      <c r="G15" s="3">
        <v>8806829361</v>
      </c>
      <c r="H15" s="3" t="s">
        <v>14</v>
      </c>
      <c r="I15" s="3" t="s">
        <v>21</v>
      </c>
      <c r="J15" s="5">
        <v>3500</v>
      </c>
      <c r="K15" s="6">
        <f>97*210</f>
        <v>20370</v>
      </c>
      <c r="L15" s="7"/>
    </row>
    <row r="16" spans="1:12">
      <c r="A16" s="3">
        <v>15</v>
      </c>
      <c r="B16" s="4">
        <v>45178</v>
      </c>
      <c r="C16" s="4" t="s">
        <v>12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14</v>
      </c>
      <c r="I16" s="3" t="s">
        <v>44</v>
      </c>
      <c r="J16" s="5">
        <v>3500</v>
      </c>
      <c r="K16" s="6">
        <f>2100+840+1050+420+182+3150+1050+5250+2100+2100+500+1000+1050</f>
        <v>20792</v>
      </c>
      <c r="L16" s="7"/>
    </row>
    <row r="17" spans="1:12">
      <c r="A17" s="3">
        <v>16</v>
      </c>
      <c r="B17" s="4">
        <v>45180</v>
      </c>
      <c r="C17" s="4" t="s">
        <v>12</v>
      </c>
      <c r="D17" s="3" t="s">
        <v>45</v>
      </c>
      <c r="E17" s="3">
        <v>51646</v>
      </c>
      <c r="F17" s="3">
        <v>461211</v>
      </c>
      <c r="G17" s="3">
        <v>8806841548</v>
      </c>
      <c r="H17" s="3" t="s">
        <v>14</v>
      </c>
      <c r="I17" s="3" t="s">
        <v>21</v>
      </c>
      <c r="J17" s="5">
        <v>3500</v>
      </c>
      <c r="K17" s="6">
        <f>8064+4000+2000+2400+2000+864+6150</f>
        <v>25478</v>
      </c>
      <c r="L17" s="7"/>
    </row>
    <row r="18" spans="1:12">
      <c r="A18" s="3">
        <v>17</v>
      </c>
      <c r="B18" s="4">
        <v>45180</v>
      </c>
      <c r="C18" s="4" t="s">
        <v>17</v>
      </c>
      <c r="D18" s="3" t="s">
        <v>20</v>
      </c>
      <c r="E18" s="3">
        <v>51647</v>
      </c>
      <c r="F18" s="3">
        <v>461233</v>
      </c>
      <c r="G18" s="3">
        <v>8806842465</v>
      </c>
      <c r="H18" s="3" t="s">
        <v>14</v>
      </c>
      <c r="I18" s="3" t="s">
        <v>46</v>
      </c>
      <c r="J18" s="5">
        <v>2500</v>
      </c>
      <c r="K18" s="6">
        <f>1440+1209+4000+1920+1920</f>
        <v>10489</v>
      </c>
      <c r="L18" s="7"/>
    </row>
    <row r="19" spans="1:12">
      <c r="A19" s="3">
        <v>18</v>
      </c>
      <c r="B19" s="4">
        <v>45182</v>
      </c>
      <c r="C19" s="4" t="s">
        <v>12</v>
      </c>
      <c r="D19" s="3" t="s">
        <v>13</v>
      </c>
      <c r="E19" s="3">
        <v>51648</v>
      </c>
      <c r="F19" s="3">
        <v>461609</v>
      </c>
      <c r="G19" s="3">
        <v>8806852500</v>
      </c>
      <c r="H19" s="3" t="s">
        <v>14</v>
      </c>
      <c r="I19" s="3" t="s">
        <v>24</v>
      </c>
      <c r="J19" s="5">
        <v>3500</v>
      </c>
      <c r="K19" s="3">
        <f>2400+800+1600+2400+3200+10920+2000+1600</f>
        <v>24920</v>
      </c>
      <c r="L19" s="7"/>
    </row>
    <row r="20" spans="1:12">
      <c r="A20" s="3">
        <v>19</v>
      </c>
      <c r="B20" s="4">
        <v>45182</v>
      </c>
      <c r="C20" s="4" t="s">
        <v>12</v>
      </c>
      <c r="D20" s="3" t="s">
        <v>47</v>
      </c>
      <c r="E20" s="3">
        <v>51649</v>
      </c>
      <c r="F20" s="3">
        <v>461723</v>
      </c>
      <c r="G20" s="3">
        <v>8806853873</v>
      </c>
      <c r="H20" s="3" t="s">
        <v>14</v>
      </c>
      <c r="I20" s="3" t="s">
        <v>15</v>
      </c>
      <c r="J20" s="5">
        <v>3500</v>
      </c>
      <c r="K20" s="3">
        <f>4000+9200+2000+4000+800+2004</f>
        <v>22004</v>
      </c>
      <c r="L20" s="7"/>
    </row>
    <row r="21" spans="1:12">
      <c r="A21" s="3">
        <v>20</v>
      </c>
      <c r="B21" s="4">
        <v>45182</v>
      </c>
      <c r="C21" s="4" t="s">
        <v>12</v>
      </c>
      <c r="D21" s="3" t="s">
        <v>48</v>
      </c>
      <c r="E21" s="3">
        <v>51650</v>
      </c>
      <c r="F21" s="3">
        <v>461806</v>
      </c>
      <c r="G21" s="3">
        <v>8806856654</v>
      </c>
      <c r="H21" s="3" t="s">
        <v>14</v>
      </c>
      <c r="I21" s="3" t="s">
        <v>38</v>
      </c>
      <c r="J21" s="5">
        <v>3500</v>
      </c>
      <c r="K21" s="6">
        <f>4000+1728+500+3000+2000+7680+4000+3225</f>
        <v>26133</v>
      </c>
      <c r="L21" s="7"/>
    </row>
    <row r="22" spans="1:12">
      <c r="A22" s="3">
        <v>21</v>
      </c>
      <c r="B22" s="4">
        <v>45183</v>
      </c>
      <c r="C22" s="4" t="s">
        <v>17</v>
      </c>
      <c r="D22" s="3" t="s">
        <v>18</v>
      </c>
      <c r="E22" s="3">
        <v>31151</v>
      </c>
      <c r="F22" s="3">
        <v>461836</v>
      </c>
      <c r="G22" s="3">
        <v>8806858149</v>
      </c>
      <c r="H22" s="3" t="s">
        <v>14</v>
      </c>
      <c r="I22" s="3" t="s">
        <v>19</v>
      </c>
      <c r="J22" s="5">
        <v>2500</v>
      </c>
      <c r="K22" s="6">
        <f>4200+6150+1890</f>
        <v>12240</v>
      </c>
      <c r="L22" s="7"/>
    </row>
    <row r="23" spans="1:12">
      <c r="A23" s="3">
        <v>22</v>
      </c>
      <c r="B23" s="4">
        <v>45183</v>
      </c>
      <c r="C23" s="4" t="s">
        <v>12</v>
      </c>
      <c r="D23" s="3" t="s">
        <v>23</v>
      </c>
      <c r="E23" s="3">
        <v>31152</v>
      </c>
      <c r="F23" s="3">
        <v>461884</v>
      </c>
      <c r="G23" s="3">
        <v>8806857557</v>
      </c>
      <c r="H23" s="3" t="s">
        <v>14</v>
      </c>
      <c r="I23" s="3" t="s">
        <v>15</v>
      </c>
      <c r="J23" s="5">
        <v>3500</v>
      </c>
      <c r="K23" s="3">
        <f>8400+12000+1100+4000</f>
        <v>25500</v>
      </c>
      <c r="L23" s="4"/>
    </row>
    <row r="24" spans="1:12">
      <c r="A24" s="3">
        <v>23</v>
      </c>
      <c r="B24" s="4">
        <v>45184</v>
      </c>
      <c r="C24" s="4" t="s">
        <v>12</v>
      </c>
      <c r="D24" s="3" t="s">
        <v>36</v>
      </c>
      <c r="E24" s="3">
        <v>31153</v>
      </c>
      <c r="F24" s="3">
        <v>462096</v>
      </c>
      <c r="G24" s="3">
        <v>8806862780</v>
      </c>
      <c r="H24" s="3" t="s">
        <v>14</v>
      </c>
      <c r="I24" s="3" t="s">
        <v>24</v>
      </c>
      <c r="J24" s="5">
        <v>3500</v>
      </c>
      <c r="K24" s="6">
        <f>4000+2400+6000+3000+2000+1000+3000+4200+600</f>
        <v>26200</v>
      </c>
      <c r="L24" s="9"/>
    </row>
    <row r="25" spans="1:12">
      <c r="A25" s="3">
        <v>24</v>
      </c>
      <c r="B25" s="4">
        <v>45184</v>
      </c>
      <c r="C25" s="4" t="s">
        <v>12</v>
      </c>
      <c r="D25" s="3" t="s">
        <v>49</v>
      </c>
      <c r="E25" s="3">
        <v>31011</v>
      </c>
      <c r="F25" s="3">
        <v>462181</v>
      </c>
      <c r="G25" s="3">
        <v>8806863810</v>
      </c>
      <c r="H25" s="3" t="s">
        <v>50</v>
      </c>
      <c r="I25" s="3" t="s">
        <v>51</v>
      </c>
      <c r="J25" s="5">
        <v>3500</v>
      </c>
      <c r="K25" s="6">
        <f>12000+13650</f>
        <v>25650</v>
      </c>
      <c r="L25" s="4"/>
    </row>
    <row r="26" spans="1:12">
      <c r="A26" s="3">
        <v>25</v>
      </c>
      <c r="B26" s="4">
        <v>45185</v>
      </c>
      <c r="C26" s="4" t="s">
        <v>12</v>
      </c>
      <c r="D26" s="3" t="s">
        <v>45</v>
      </c>
      <c r="E26" s="3">
        <v>31154</v>
      </c>
      <c r="F26" s="3">
        <v>462239</v>
      </c>
      <c r="G26" s="3">
        <v>8806869953</v>
      </c>
      <c r="H26" s="3" t="s">
        <v>14</v>
      </c>
      <c r="I26" s="3" t="s">
        <v>19</v>
      </c>
      <c r="J26" s="5">
        <v>3500</v>
      </c>
      <c r="K26" s="6">
        <f>12300+4914+1500+4000+4000+364+364</f>
        <v>27442</v>
      </c>
      <c r="L26" s="4"/>
    </row>
    <row r="27" spans="1:12">
      <c r="A27" s="3">
        <v>26</v>
      </c>
      <c r="B27" s="4">
        <v>45187</v>
      </c>
      <c r="C27" s="4" t="s">
        <v>12</v>
      </c>
      <c r="D27" s="3" t="s">
        <v>37</v>
      </c>
      <c r="E27" s="3">
        <v>31155</v>
      </c>
      <c r="F27" s="3">
        <v>462472</v>
      </c>
      <c r="G27" s="3">
        <v>8806872703</v>
      </c>
      <c r="H27" s="3" t="s">
        <v>14</v>
      </c>
      <c r="I27" s="3" t="s">
        <v>38</v>
      </c>
      <c r="J27" s="5">
        <v>3500</v>
      </c>
      <c r="K27" s="3">
        <f>4000+4200+4000+600+4800+1600+2304+1680+1260</f>
        <v>24444</v>
      </c>
      <c r="L27" s="4"/>
    </row>
    <row r="28" spans="1:12">
      <c r="A28" s="3">
        <v>27</v>
      </c>
      <c r="B28" s="4">
        <v>45187</v>
      </c>
      <c r="C28" s="4" t="s">
        <v>17</v>
      </c>
      <c r="D28" s="3" t="s">
        <v>26</v>
      </c>
      <c r="E28" s="3">
        <v>31156</v>
      </c>
      <c r="F28" s="3">
        <v>462473</v>
      </c>
      <c r="G28" s="3">
        <v>8806875772</v>
      </c>
      <c r="H28" s="3" t="s">
        <v>14</v>
      </c>
      <c r="I28" s="3" t="s">
        <v>19</v>
      </c>
      <c r="J28" s="5">
        <v>2500</v>
      </c>
      <c r="K28" s="6">
        <f>2880+160+208+2016+2100+3000+320</f>
        <v>10684</v>
      </c>
      <c r="L28" s="4"/>
    </row>
    <row r="29" spans="1:12">
      <c r="A29" s="3">
        <v>28</v>
      </c>
      <c r="B29" s="4">
        <v>45188</v>
      </c>
      <c r="C29" s="4" t="s">
        <v>12</v>
      </c>
      <c r="D29" s="3" t="s">
        <v>52</v>
      </c>
      <c r="E29" s="3" t="s">
        <v>53</v>
      </c>
      <c r="F29" s="3" t="s">
        <v>54</v>
      </c>
      <c r="G29" s="3" t="s">
        <v>55</v>
      </c>
      <c r="H29" s="3" t="s">
        <v>14</v>
      </c>
      <c r="I29" s="3" t="s">
        <v>56</v>
      </c>
      <c r="J29" s="5">
        <v>3500</v>
      </c>
      <c r="K29" s="6">
        <f>820+1200+15008+2400+2000+5880</f>
        <v>27308</v>
      </c>
      <c r="L29" s="4"/>
    </row>
    <row r="30" spans="1:12">
      <c r="A30" s="3">
        <v>29</v>
      </c>
      <c r="B30" s="4">
        <v>45188</v>
      </c>
      <c r="C30" s="4" t="s">
        <v>12</v>
      </c>
      <c r="D30" s="3" t="s">
        <v>57</v>
      </c>
      <c r="E30" s="3">
        <v>31159</v>
      </c>
      <c r="F30" s="3">
        <v>462909</v>
      </c>
      <c r="G30" s="3">
        <v>8806878464</v>
      </c>
      <c r="H30" s="3" t="s">
        <v>14</v>
      </c>
      <c r="I30" s="3" t="s">
        <v>24</v>
      </c>
      <c r="J30" s="5">
        <v>3500</v>
      </c>
      <c r="K30" s="6">
        <f>10500+4000+960+2400+5200+300+3360</f>
        <v>26720</v>
      </c>
      <c r="L30" s="4"/>
    </row>
    <row r="31" spans="1:12">
      <c r="A31" s="3">
        <v>30</v>
      </c>
      <c r="B31" s="4">
        <v>45189</v>
      </c>
      <c r="C31" s="4" t="s">
        <v>17</v>
      </c>
      <c r="D31" s="3" t="s">
        <v>18</v>
      </c>
      <c r="E31" s="3">
        <v>31160</v>
      </c>
      <c r="F31" s="3">
        <v>463223</v>
      </c>
      <c r="G31" s="3">
        <v>8806884171</v>
      </c>
      <c r="H31" s="3" t="s">
        <v>14</v>
      </c>
      <c r="I31" s="3" t="s">
        <v>21</v>
      </c>
      <c r="J31" s="5">
        <v>2500</v>
      </c>
      <c r="K31" s="6">
        <f>1200+2000+1200+3528+1800+960</f>
        <v>10688</v>
      </c>
      <c r="L31" s="4"/>
    </row>
    <row r="32" spans="1:12">
      <c r="A32" s="3">
        <v>31</v>
      </c>
      <c r="B32" s="4">
        <v>45190</v>
      </c>
      <c r="C32" s="4" t="s">
        <v>12</v>
      </c>
      <c r="D32" s="3" t="s">
        <v>22</v>
      </c>
      <c r="E32" s="3">
        <v>31161</v>
      </c>
      <c r="F32" s="3">
        <v>463599</v>
      </c>
      <c r="G32" s="3">
        <v>8806886501</v>
      </c>
      <c r="H32" s="3" t="s">
        <v>14</v>
      </c>
      <c r="I32" s="3" t="s">
        <v>58</v>
      </c>
      <c r="J32" s="5"/>
      <c r="K32" s="6">
        <f>10000+1600+2000+2000+4000+1440+4032+500</f>
        <v>25572</v>
      </c>
      <c r="L32" s="7"/>
    </row>
    <row r="33" spans="1:12">
      <c r="A33" s="3">
        <v>32</v>
      </c>
      <c r="B33" s="4">
        <v>45190</v>
      </c>
      <c r="C33" s="4" t="s">
        <v>12</v>
      </c>
      <c r="D33" s="3" t="s">
        <v>48</v>
      </c>
      <c r="E33" s="3">
        <v>31162</v>
      </c>
      <c r="F33" s="3">
        <v>463625</v>
      </c>
      <c r="G33" s="3">
        <v>8806886980</v>
      </c>
      <c r="H33" s="3" t="s">
        <v>14</v>
      </c>
      <c r="I33" s="3" t="s">
        <v>15</v>
      </c>
      <c r="J33" s="5"/>
      <c r="K33" s="3">
        <f>6300+6000+1000+864+1500+4032+4200+1152+2000</f>
        <v>27048</v>
      </c>
      <c r="L33" s="4"/>
    </row>
    <row r="34" spans="1:12">
      <c r="A34" s="3">
        <v>33</v>
      </c>
      <c r="B34" s="4">
        <v>45190</v>
      </c>
      <c r="C34" s="4" t="s">
        <v>17</v>
      </c>
      <c r="D34" s="3" t="s">
        <v>26</v>
      </c>
      <c r="E34" s="3">
        <v>31164</v>
      </c>
      <c r="F34" s="3">
        <v>463673</v>
      </c>
      <c r="G34" s="3">
        <v>8806887096</v>
      </c>
      <c r="H34" s="3" t="s">
        <v>14</v>
      </c>
      <c r="I34" s="3" t="s">
        <v>27</v>
      </c>
      <c r="J34" s="5"/>
      <c r="K34" s="6">
        <f>3628+3200+1800+840+432+960</f>
        <v>10860</v>
      </c>
      <c r="L34" s="7"/>
    </row>
    <row r="35" spans="1:12">
      <c r="A35" s="3">
        <v>34</v>
      </c>
      <c r="B35" s="4">
        <v>45190</v>
      </c>
      <c r="C35" s="4" t="s">
        <v>12</v>
      </c>
      <c r="D35" s="3" t="s">
        <v>29</v>
      </c>
      <c r="E35" s="3">
        <v>31165</v>
      </c>
      <c r="F35" s="3">
        <v>463695</v>
      </c>
      <c r="G35" s="3">
        <v>8806886477</v>
      </c>
      <c r="H35" s="3" t="s">
        <v>14</v>
      </c>
      <c r="I35" s="3" t="s">
        <v>51</v>
      </c>
      <c r="J35" s="5"/>
      <c r="K35" s="3">
        <f>10500+7000+4000+4435</f>
        <v>25935</v>
      </c>
      <c r="L35" s="4"/>
    </row>
    <row r="36" spans="1:12">
      <c r="A36" s="3">
        <v>35</v>
      </c>
      <c r="B36" s="4">
        <v>45191</v>
      </c>
      <c r="C36" s="4" t="s">
        <v>12</v>
      </c>
      <c r="D36" s="3" t="s">
        <v>49</v>
      </c>
      <c r="E36" s="3">
        <v>31166</v>
      </c>
      <c r="F36" s="3">
        <v>464049</v>
      </c>
      <c r="G36" s="3">
        <v>8806889568</v>
      </c>
      <c r="H36" s="3" t="s">
        <v>14</v>
      </c>
      <c r="I36" s="3" t="s">
        <v>15</v>
      </c>
      <c r="J36" s="5"/>
      <c r="K36" s="6">
        <f>4000+4000+2000+1800+4000+10567</f>
        <v>26367</v>
      </c>
      <c r="L36" s="7"/>
    </row>
    <row r="37" spans="1:12">
      <c r="A37" s="3">
        <v>36</v>
      </c>
      <c r="B37" s="4">
        <v>45192</v>
      </c>
      <c r="C37" s="4" t="s">
        <v>12</v>
      </c>
      <c r="D37" s="3" t="s">
        <v>23</v>
      </c>
      <c r="E37" s="3">
        <v>31163</v>
      </c>
      <c r="F37" s="3">
        <v>464372</v>
      </c>
      <c r="G37" s="3" t="s">
        <v>59</v>
      </c>
      <c r="H37" s="3" t="s">
        <v>14</v>
      </c>
      <c r="I37" s="3" t="s">
        <v>32</v>
      </c>
      <c r="J37" s="5"/>
      <c r="K37" s="3">
        <f>14070+10290</f>
        <v>24360</v>
      </c>
      <c r="L37" s="4"/>
    </row>
    <row r="38" spans="1:12">
      <c r="A38" s="3">
        <v>37</v>
      </c>
      <c r="B38" s="4">
        <v>45192</v>
      </c>
      <c r="C38" s="4" t="s">
        <v>17</v>
      </c>
      <c r="D38" s="3" t="s">
        <v>35</v>
      </c>
      <c r="E38" s="3">
        <v>31167</v>
      </c>
      <c r="F38" s="3">
        <v>464367</v>
      </c>
      <c r="G38" s="3">
        <v>8806892621</v>
      </c>
      <c r="H38" s="3" t="s">
        <v>14</v>
      </c>
      <c r="I38" s="3" t="s">
        <v>27</v>
      </c>
      <c r="J38" s="5"/>
      <c r="K38" s="6">
        <f>5040+6000</f>
        <v>11040</v>
      </c>
      <c r="L38" s="7"/>
    </row>
    <row r="39" spans="1:12">
      <c r="A39" s="3">
        <v>38</v>
      </c>
      <c r="B39" s="4">
        <v>45194</v>
      </c>
      <c r="C39" s="4" t="s">
        <v>12</v>
      </c>
      <c r="D39" s="3" t="s">
        <v>47</v>
      </c>
      <c r="E39" s="3">
        <v>31168</v>
      </c>
      <c r="F39" s="3">
        <v>464834</v>
      </c>
      <c r="G39" s="3">
        <v>8806898837</v>
      </c>
      <c r="H39" s="3" t="s">
        <v>14</v>
      </c>
      <c r="I39" s="3" t="s">
        <v>32</v>
      </c>
      <c r="J39" s="5"/>
      <c r="K39" s="3">
        <f>23940</f>
        <v>23940</v>
      </c>
      <c r="L39" s="4"/>
    </row>
    <row r="40" spans="1:12">
      <c r="A40" s="3">
        <v>39</v>
      </c>
      <c r="B40" s="4">
        <v>45194</v>
      </c>
      <c r="C40" s="4" t="s">
        <v>12</v>
      </c>
      <c r="D40" s="3" t="s">
        <v>60</v>
      </c>
      <c r="E40" s="3">
        <v>31170</v>
      </c>
      <c r="F40" s="3">
        <v>464960</v>
      </c>
      <c r="G40" s="3">
        <v>8806899410</v>
      </c>
      <c r="H40" s="3" t="s">
        <v>14</v>
      </c>
      <c r="I40" s="3" t="s">
        <v>24</v>
      </c>
      <c r="J40" s="5"/>
      <c r="K40" s="3">
        <f>8000+960+2000+15052</f>
        <v>26012</v>
      </c>
      <c r="L40" s="4"/>
    </row>
    <row r="41" spans="1:12">
      <c r="A41" s="3">
        <v>40</v>
      </c>
      <c r="B41" s="4">
        <v>45194</v>
      </c>
      <c r="C41" s="4" t="s">
        <v>17</v>
      </c>
      <c r="D41" s="3" t="s">
        <v>18</v>
      </c>
      <c r="E41" s="3">
        <v>31169</v>
      </c>
      <c r="F41" s="3">
        <v>464863</v>
      </c>
      <c r="G41" s="3">
        <v>8806898969</v>
      </c>
      <c r="H41" s="3" t="s">
        <v>14</v>
      </c>
      <c r="I41" s="3" t="s">
        <v>61</v>
      </c>
      <c r="J41" s="5"/>
      <c r="K41" s="6">
        <f>2730+5460+2050</f>
        <v>10240</v>
      </c>
      <c r="L41" s="7"/>
    </row>
    <row r="42" spans="1:12">
      <c r="A42" s="3">
        <v>41</v>
      </c>
      <c r="B42" s="4">
        <v>45194</v>
      </c>
      <c r="C42" s="4" t="s">
        <v>12</v>
      </c>
      <c r="D42" s="3" t="s">
        <v>13</v>
      </c>
      <c r="E42" s="3">
        <v>31172</v>
      </c>
      <c r="F42" s="3" t="s">
        <v>62</v>
      </c>
      <c r="G42" s="3" t="s">
        <v>63</v>
      </c>
      <c r="H42" s="3" t="s">
        <v>14</v>
      </c>
      <c r="I42" s="3" t="s">
        <v>56</v>
      </c>
      <c r="J42" s="5"/>
      <c r="K42" s="3">
        <f>7120+400+1008+8000+2800+4435+3000</f>
        <v>26763</v>
      </c>
      <c r="L42" s="4"/>
    </row>
    <row r="43" spans="1:12">
      <c r="A43" s="3">
        <v>42</v>
      </c>
      <c r="B43" s="4">
        <v>45195</v>
      </c>
      <c r="C43" s="4" t="s">
        <v>12</v>
      </c>
      <c r="D43" s="3" t="s">
        <v>36</v>
      </c>
      <c r="E43" s="3">
        <v>31173</v>
      </c>
      <c r="F43" s="3">
        <v>465319</v>
      </c>
      <c r="G43" s="3" t="s">
        <v>64</v>
      </c>
      <c r="H43" s="3" t="s">
        <v>14</v>
      </c>
      <c r="I43" s="3" t="s">
        <v>21</v>
      </c>
      <c r="J43" s="5"/>
      <c r="K43" s="6">
        <f>10250+2100+840+4200+2100+1680+1260+1050+630+630</f>
        <v>24740</v>
      </c>
      <c r="L43" s="7"/>
    </row>
    <row r="44" spans="1:12">
      <c r="A44" s="3">
        <v>43</v>
      </c>
      <c r="B44" s="4">
        <v>45195</v>
      </c>
      <c r="C44" s="4" t="s">
        <v>12</v>
      </c>
      <c r="D44" s="3" t="s">
        <v>65</v>
      </c>
      <c r="E44" s="3" t="s">
        <v>66</v>
      </c>
      <c r="F44" s="3" t="s">
        <v>67</v>
      </c>
      <c r="G44" s="3" t="s">
        <v>68</v>
      </c>
      <c r="H44" s="3" t="s">
        <v>14</v>
      </c>
      <c r="I44" s="3" t="s">
        <v>69</v>
      </c>
      <c r="J44" s="5"/>
      <c r="K44" s="6">
        <f>3000+1402+684+1824+4000+10080+1500+1000</f>
        <v>23490</v>
      </c>
      <c r="L44" s="7"/>
    </row>
    <row r="45" spans="1:12">
      <c r="A45" s="3">
        <v>44</v>
      </c>
      <c r="B45" s="4">
        <v>45195</v>
      </c>
      <c r="C45" s="4" t="s">
        <v>12</v>
      </c>
      <c r="D45" s="3" t="s">
        <v>22</v>
      </c>
      <c r="E45" s="3" t="s">
        <v>70</v>
      </c>
      <c r="F45" s="3" t="s">
        <v>71</v>
      </c>
      <c r="G45" s="3" t="s">
        <v>72</v>
      </c>
      <c r="H45" s="3" t="s">
        <v>14</v>
      </c>
      <c r="I45" s="3" t="s">
        <v>73</v>
      </c>
      <c r="J45" s="5"/>
      <c r="K45" s="6">
        <f>3040+3000+1296+1612+2520+7200+7000</f>
        <v>25668</v>
      </c>
      <c r="L45" s="7"/>
    </row>
    <row r="46" spans="1:12">
      <c r="A46" s="3">
        <v>45</v>
      </c>
      <c r="B46" s="4">
        <v>45196</v>
      </c>
      <c r="C46" s="4" t="s">
        <v>17</v>
      </c>
      <c r="D46" s="3" t="s">
        <v>26</v>
      </c>
      <c r="E46" s="3">
        <v>31178</v>
      </c>
      <c r="F46" s="3">
        <v>465921</v>
      </c>
      <c r="G46" s="3">
        <v>8806905598</v>
      </c>
      <c r="H46" s="3" t="s">
        <v>14</v>
      </c>
      <c r="I46" s="3" t="s">
        <v>27</v>
      </c>
      <c r="J46" s="5"/>
      <c r="K46" s="6">
        <f>5040+5520</f>
        <v>10560</v>
      </c>
      <c r="L46" s="7"/>
    </row>
    <row r="47" spans="1:12">
      <c r="A47" s="3">
        <v>46</v>
      </c>
      <c r="B47" s="4">
        <v>45196</v>
      </c>
      <c r="C47" s="4" t="s">
        <v>12</v>
      </c>
      <c r="D47" s="3" t="s">
        <v>74</v>
      </c>
      <c r="E47" s="3">
        <v>31179</v>
      </c>
      <c r="F47" s="3">
        <v>465743</v>
      </c>
      <c r="G47" s="3">
        <v>8806906878</v>
      </c>
      <c r="H47" s="3" t="s">
        <v>14</v>
      </c>
      <c r="I47" s="3" t="s">
        <v>21</v>
      </c>
      <c r="J47" s="5"/>
      <c r="K47" s="3">
        <f>12600+4000+1600+1200+2000+1000+2100+1260</f>
        <v>25760</v>
      </c>
      <c r="L47" s="4"/>
    </row>
    <row r="48" spans="1:12">
      <c r="A48" s="3">
        <v>47</v>
      </c>
      <c r="B48" s="4">
        <v>45196</v>
      </c>
      <c r="C48" s="4" t="s">
        <v>12</v>
      </c>
      <c r="D48" s="3" t="s">
        <v>75</v>
      </c>
      <c r="E48" s="3">
        <v>31180</v>
      </c>
      <c r="F48" s="3">
        <v>466068</v>
      </c>
      <c r="G48" s="3">
        <v>8806907476</v>
      </c>
      <c r="H48" s="3" t="s">
        <v>14</v>
      </c>
      <c r="I48" s="3" t="s">
        <v>15</v>
      </c>
      <c r="J48" s="5"/>
      <c r="K48" s="6">
        <f>5880+12600+5000+2496</f>
        <v>25976</v>
      </c>
      <c r="L48" s="7"/>
    </row>
    <row r="49" spans="1:12">
      <c r="A49" s="3">
        <v>48</v>
      </c>
      <c r="B49" s="4">
        <v>45197</v>
      </c>
      <c r="C49" s="4" t="s">
        <v>12</v>
      </c>
      <c r="D49" s="3" t="s">
        <v>37</v>
      </c>
      <c r="E49" s="3">
        <v>31181</v>
      </c>
      <c r="F49" s="3">
        <v>466229</v>
      </c>
      <c r="G49" s="3" t="s">
        <v>76</v>
      </c>
      <c r="H49" s="3" t="s">
        <v>14</v>
      </c>
      <c r="I49" s="3" t="s">
        <v>21</v>
      </c>
      <c r="J49" s="5"/>
      <c r="K49" s="3">
        <f>2460+500+2000+864+1200+2100+4200+2100+364+364+840+4510</f>
        <v>21502</v>
      </c>
      <c r="L49" s="7"/>
    </row>
    <row r="50" spans="1:12">
      <c r="A50" s="3">
        <v>49</v>
      </c>
      <c r="B50" s="4">
        <v>45197</v>
      </c>
      <c r="C50" s="4" t="s">
        <v>12</v>
      </c>
      <c r="D50" s="3" t="s">
        <v>33</v>
      </c>
      <c r="E50" s="3">
        <v>31182</v>
      </c>
      <c r="F50" s="3">
        <v>466198</v>
      </c>
      <c r="G50" s="3">
        <v>8806907789</v>
      </c>
      <c r="H50" s="3" t="s">
        <v>14</v>
      </c>
      <c r="I50" s="3" t="s">
        <v>38</v>
      </c>
      <c r="J50" s="5"/>
      <c r="K50" s="3">
        <f>6000+14700+1600+1440+2016+240</f>
        <v>25996</v>
      </c>
      <c r="L50" s="7"/>
    </row>
    <row r="51" spans="1:12">
      <c r="A51" s="3">
        <v>50</v>
      </c>
      <c r="B51" s="4">
        <v>45199</v>
      </c>
      <c r="C51" s="4" t="s">
        <v>12</v>
      </c>
      <c r="D51" s="3" t="s">
        <v>36</v>
      </c>
      <c r="E51" s="3" t="s">
        <v>77</v>
      </c>
      <c r="F51" s="3">
        <v>467000</v>
      </c>
      <c r="G51" s="3" t="s">
        <v>78</v>
      </c>
      <c r="H51" s="3" t="s">
        <v>14</v>
      </c>
      <c r="I51" s="3" t="s">
        <v>24</v>
      </c>
      <c r="J51" s="5"/>
      <c r="K51" s="3">
        <f>1596+4000+2000+500+6000+4200+6300</f>
        <v>24596</v>
      </c>
      <c r="L51" s="7"/>
    </row>
    <row r="52" spans="1:12">
      <c r="A52" s="3">
        <v>51</v>
      </c>
      <c r="B52" s="4">
        <v>45199</v>
      </c>
      <c r="C52" s="4" t="s">
        <v>12</v>
      </c>
      <c r="D52" s="3" t="s">
        <v>48</v>
      </c>
      <c r="E52" s="3">
        <v>31185</v>
      </c>
      <c r="F52" s="3">
        <v>467340</v>
      </c>
      <c r="G52" s="3">
        <v>8806914448</v>
      </c>
      <c r="H52" s="3" t="s">
        <v>14</v>
      </c>
      <c r="I52" s="3" t="s">
        <v>15</v>
      </c>
      <c r="J52" s="5"/>
      <c r="K52" s="3">
        <f>3360+3150+420+4200+2100+4200+3150+2100+1050+630</f>
        <v>24360</v>
      </c>
      <c r="L52" s="7"/>
    </row>
    <row r="53" spans="1:12">
      <c r="A53" s="3"/>
      <c r="B53" s="4"/>
      <c r="C53" s="4"/>
      <c r="D53" s="3"/>
      <c r="E53" s="3"/>
      <c r="F53" s="3"/>
      <c r="G53" s="10"/>
      <c r="H53" s="10"/>
      <c r="I53" s="3"/>
      <c r="J53" s="5"/>
      <c r="K53" s="3"/>
      <c r="L53" s="3"/>
    </row>
    <row r="54" spans="1:12">
      <c r="A54" t="s">
        <v>79</v>
      </c>
      <c r="B54" s="11"/>
      <c r="C54" s="11"/>
      <c r="J54" s="12" t="e">
        <f>SUBTOTAL(109,#REF!)</f>
        <v>#REF!</v>
      </c>
      <c r="L54" t="e">
        <f>SUBTOTAL(103,#REF!)</f>
        <v>#REF!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RAYYAN AYUB</cp:lastModifiedBy>
  <cp:revision/>
  <dcterms:created xsi:type="dcterms:W3CDTF">2023-10-30T11:15:24Z</dcterms:created>
  <dcterms:modified xsi:type="dcterms:W3CDTF">2023-10-30T11:16:39Z</dcterms:modified>
  <cp:category/>
  <cp:contentStatus/>
</cp:coreProperties>
</file>